
<file path=[Content_Types].xml><?xml version="1.0" encoding="utf-8"?>
<Types xmlns="http://schemas.openxmlformats.org/package/2006/content-types"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65.xml" ContentType="application/vnd.openxmlformats-officedocument.spreadsheetml.externalLink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63.xml" ContentType="application/vnd.openxmlformats-officedocument.spreadsheetml.externalLink+xml"/>
  <Override PartName="/xl/drawings/drawing2.xml" ContentType="application/vnd.openxmlformats-officedocument.drawing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61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externalLinks/externalLink59.xml" ContentType="application/vnd.openxmlformats-officedocument.spreadsheetml.externalLink+xml"/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64.xml" ContentType="application/vnd.openxmlformats-officedocument.spreadsheetml.externalLink+xml"/>
  <Default Extension="jpeg" ContentType="image/jpeg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62.xml" ContentType="application/vnd.openxmlformats-officedocument.spreadsheetml.externalLink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60.xml" ContentType="application/vnd.openxmlformats-officedocument.spreadsheetml.externalLink+xml"/>
  <Override PartName="/xl/drawings/drawing1.xml" ContentType="application/vnd.openxmlformats-officedocument.drawing+xml"/>
  <Override PartName="/xl/externalLinks/externalLink1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-15" windowWidth="11460" windowHeight="7050"/>
  </bookViews>
  <sheets>
    <sheet name="Resumen" sheetId="3" r:id="rId1"/>
    <sheet name="Listado de Proyectos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</externalReferences>
  <definedNames>
    <definedName name="\A" localSheetId="0">#REF!</definedName>
    <definedName name="\A">#REF!</definedName>
    <definedName name="____F9_FlujoCaja" localSheetId="0">#REF!</definedName>
    <definedName name="____F9_FlujoCaja">#REF!</definedName>
    <definedName name="____F9FlujoCaja" localSheetId="0">[1]Adf!#REF!</definedName>
    <definedName name="____F9FlujoCaja">[1]Adf!#REF!</definedName>
    <definedName name="___BAL200304" localSheetId="0">#REF!</definedName>
    <definedName name="___BAL200304">#REF!</definedName>
    <definedName name="___BAL200308" localSheetId="0">#REF!</definedName>
    <definedName name="___BAL200308">#REF!</definedName>
    <definedName name="___bal200309" localSheetId="0">#REF!</definedName>
    <definedName name="___bal200309">#REF!</definedName>
    <definedName name="___bal200312" localSheetId="0">#REF!</definedName>
    <definedName name="___bal200312">#REF!</definedName>
    <definedName name="___F1_PlanOperativo" localSheetId="0">#REF!</definedName>
    <definedName name="___F1_PlanOperativo">#REF!</definedName>
    <definedName name="___F2_Metas_Mensuales" localSheetId="0">#REF!</definedName>
    <definedName name="___F2_Metas_Mensuales">#REF!</definedName>
    <definedName name="___F2_MetasTrimestrales" localSheetId="0">#REF!</definedName>
    <definedName name="___F2_MetasTrimestrales">#REF!</definedName>
    <definedName name="___F3_BalanceEnergía" localSheetId="0">#REF!</definedName>
    <definedName name="___F3_BalanceEnergía">#REF!</definedName>
    <definedName name="___F4_FacturaciónCobranza" localSheetId="0">#REF!</definedName>
    <definedName name="___F4_FacturaciónCobranza">#REF!</definedName>
    <definedName name="___F51_PptoEgresos" localSheetId="0">#REF!</definedName>
    <definedName name="___F51_PptoEgresos">#REF!</definedName>
    <definedName name="___F52_PptoEgresos" localSheetId="0">#REF!</definedName>
    <definedName name="___F52_PptoEgresos">#REF!</definedName>
    <definedName name="___F6_BalanceGeneral" localSheetId="0">#REF!</definedName>
    <definedName name="___F6_BalanceGeneral">#REF!</definedName>
    <definedName name="___F7_EPGnaturaleza" localSheetId="0">#REF!</definedName>
    <definedName name="___F7_EPGnaturaleza">#REF!</definedName>
    <definedName name="___F7a_DetalleIngresosEPG" localSheetId="0">#REF!</definedName>
    <definedName name="___F7a_DetalleIngresosEPG">#REF!</definedName>
    <definedName name="___F8_EPGdestino" localSheetId="0">#REF!</definedName>
    <definedName name="___F8_EPGdestino">#REF!</definedName>
    <definedName name="___OBS10" localSheetId="0">#REF!</definedName>
    <definedName name="___OBS10">#REF!</definedName>
    <definedName name="__123Graph_E" localSheetId="1" hidden="1">[2]BD_LL!#REF!</definedName>
    <definedName name="__123Graph_E" localSheetId="0" hidden="1">[2]BD_LL!#REF!</definedName>
    <definedName name="__123Graph_E" hidden="1">[2]BD_LL!#REF!</definedName>
    <definedName name="__123Graph_F" localSheetId="1" hidden="1">[2]BD_LL!#REF!</definedName>
    <definedName name="__123Graph_F" localSheetId="0" hidden="1">[2]BD_LL!#REF!</definedName>
    <definedName name="__123Graph_F" hidden="1">[2]BD_LL!#REF!</definedName>
    <definedName name="__BAL200304" localSheetId="0">#REF!</definedName>
    <definedName name="__BAL200304">#REF!</definedName>
    <definedName name="__BAL200308" localSheetId="0">#REF!</definedName>
    <definedName name="__BAL200308">#REF!</definedName>
    <definedName name="__bal200309" localSheetId="0">#REF!</definedName>
    <definedName name="__bal200309">#REF!</definedName>
    <definedName name="__bal200312" localSheetId="0">#REF!</definedName>
    <definedName name="__bal200312">#REF!</definedName>
    <definedName name="__DAT57" localSheetId="0">#REF!</definedName>
    <definedName name="__DAT57">#REF!</definedName>
    <definedName name="__F09_FlujoCaja" localSheetId="0">[3]Adf!#REF!</definedName>
    <definedName name="__F09_FlujoCaja">[3]Adf!#REF!</definedName>
    <definedName name="__F1_PlanOperativo" localSheetId="0">#REF!</definedName>
    <definedName name="__F1_PlanOperativo">#REF!</definedName>
    <definedName name="__f1pers">[4]FORM1P!$A$1:$T$83</definedName>
    <definedName name="__f1pfinal">[5]FORM1P!$A$1:$T$83</definedName>
    <definedName name="__F2_Metas_Mensuales" localSheetId="0">#REF!</definedName>
    <definedName name="__F2_Metas_Mensuales">#REF!</definedName>
    <definedName name="__F2_MetasTrimestrales" localSheetId="0">#REF!</definedName>
    <definedName name="__F2_MetasTrimestrales">#REF!</definedName>
    <definedName name="__F3_BalanceEnergía" localSheetId="0">#REF!</definedName>
    <definedName name="__F3_BalanceEnergía">#REF!</definedName>
    <definedName name="__F4_FacturaciónCobranza" localSheetId="0">#REF!</definedName>
    <definedName name="__F4_FacturaciónCobranza">#REF!</definedName>
    <definedName name="__F51_PptoEgresos" localSheetId="0">#REF!</definedName>
    <definedName name="__F51_PptoEgresos">#REF!</definedName>
    <definedName name="__F52_PptoEgresos" localSheetId="0">#REF!</definedName>
    <definedName name="__F52_PptoEgresos">#REF!</definedName>
    <definedName name="__F6_BalanceGeneral" localSheetId="0">#REF!</definedName>
    <definedName name="__F6_BalanceGeneral">#REF!</definedName>
    <definedName name="__F7_EPGnaturaleza" localSheetId="0">#REF!</definedName>
    <definedName name="__F7_EPGnaturaleza">#REF!</definedName>
    <definedName name="__F7a_DetalleIngresosEPG" localSheetId="0">#REF!</definedName>
    <definedName name="__F7a_DetalleIngresosEPG">#REF!</definedName>
    <definedName name="__F8_EPGdestino" localSheetId="0">#REF!</definedName>
    <definedName name="__F8_EPGdestino">#REF!</definedName>
    <definedName name="__F9_FlujoCaja" localSheetId="0">#REF!</definedName>
    <definedName name="__F9_FlujoCaja">#REF!</definedName>
    <definedName name="__f9fc" localSheetId="0">[1]Adf!#REF!</definedName>
    <definedName name="__f9fc">[1]Adf!#REF!</definedName>
    <definedName name="__F9FlujoCaja" localSheetId="0">[1]Adf!#REF!</definedName>
    <definedName name="__F9FlujoCaja">[1]Adf!#REF!</definedName>
    <definedName name="__FOR1">[6]Ifg!$B$1:$P$85</definedName>
    <definedName name="__OBS10" localSheetId="0">#REF!</definedName>
    <definedName name="__OBS10">#REF!</definedName>
    <definedName name="__qwe1" localSheetId="0" hidden="1">[7]BD_LL!#REF!</definedName>
    <definedName name="__qwe1" hidden="1">[7]BD_LL!#REF!</definedName>
    <definedName name="_BAL200304" localSheetId="1">#REF!</definedName>
    <definedName name="_BAL200304" localSheetId="0">#REF!</definedName>
    <definedName name="_BAL200304">#REF!</definedName>
    <definedName name="_BAL200308" localSheetId="1">#REF!</definedName>
    <definedName name="_BAL200308" localSheetId="0">#REF!</definedName>
    <definedName name="_BAL200308">#REF!</definedName>
    <definedName name="_bal200309" localSheetId="1">#REF!</definedName>
    <definedName name="_bal200309" localSheetId="0">#REF!</definedName>
    <definedName name="_bal200309">#REF!</definedName>
    <definedName name="_bal200312" localSheetId="1">#REF!</definedName>
    <definedName name="_bal200312" localSheetId="0">#REF!</definedName>
    <definedName name="_bal200312">#REF!</definedName>
    <definedName name="_DAT1" localSheetId="0">#REF!</definedName>
    <definedName name="_DAT1">#REF!</definedName>
    <definedName name="_DAT10" localSheetId="0">[8]Hoja1!#REF!</definedName>
    <definedName name="_DAT10">[8]Hoja1!#REF!</definedName>
    <definedName name="_DAT15" localSheetId="0">[8]Hoja1!#REF!</definedName>
    <definedName name="_DAT15">[8]Hoja1!#REF!</definedName>
    <definedName name="_DAT2" localSheetId="0">#REF!</definedName>
    <definedName name="_DAT2">#REF!</definedName>
    <definedName name="_DAT3" localSheetId="0">[9]SAPMYO05!#REF!</definedName>
    <definedName name="_DAT3">[9]SAPMYO05!#REF!</definedName>
    <definedName name="_DAT4" localSheetId="0">#REF!</definedName>
    <definedName name="_DAT4">#REF!</definedName>
    <definedName name="_DAT5" localSheetId="0">[9]SAPMYO05!#REF!</definedName>
    <definedName name="_DAT5">[9]SAPMYO05!#REF!</definedName>
    <definedName name="_DAT57" localSheetId="0">#REF!</definedName>
    <definedName name="_DAT57">#REF!</definedName>
    <definedName name="_DAT6" localSheetId="0">[9]SAPMYO05!#REF!</definedName>
    <definedName name="_DAT6">[9]SAPMYO05!#REF!</definedName>
    <definedName name="_DAT7" localSheetId="0">[10]PAGOS!#REF!</definedName>
    <definedName name="_DAT7">[10]PAGOS!#REF!</definedName>
    <definedName name="_dos2">[11]Grado_Elect_Infl!$B$1:$M$128</definedName>
    <definedName name="_EGP01" localSheetId="0">#REF!</definedName>
    <definedName name="_EGP01">#REF!</definedName>
    <definedName name="_EPG02" localSheetId="0">#REF!</definedName>
    <definedName name="_EPG02">#REF!</definedName>
    <definedName name="_F09_FlujoCaja" localSheetId="1">[12]Adf!#REF!</definedName>
    <definedName name="_F09_FlujoCaja" localSheetId="0">[12]Adf!#REF!</definedName>
    <definedName name="_F09_FlujoCaja">[3]Adf!#REF!</definedName>
    <definedName name="_F1_PlanOperativo" localSheetId="1">#REF!</definedName>
    <definedName name="_F1_PlanOperativo" localSheetId="0">#REF!</definedName>
    <definedName name="_F1_PlanOperativo">#REF!</definedName>
    <definedName name="_f1pers" localSheetId="1">[13]FORM1P!$A$1:$T$83</definedName>
    <definedName name="_f1pers" localSheetId="0">[13]FORM1P!$A$1:$T$83</definedName>
    <definedName name="_f1pers">[4]FORM1P!$A$1:$T$83</definedName>
    <definedName name="_f1pfinal" localSheetId="1">[14]FORM1P!$A$1:$T$83</definedName>
    <definedName name="_f1pfinal" localSheetId="0">[14]FORM1P!$A$1:$T$83</definedName>
    <definedName name="_f1pfinal">[5]FORM1P!$A$1:$T$83</definedName>
    <definedName name="_F2_Metas_Mensuales" localSheetId="1">#REF!</definedName>
    <definedName name="_F2_Metas_Mensuales" localSheetId="0">#REF!</definedName>
    <definedName name="_F2_Metas_Mensuales">#REF!</definedName>
    <definedName name="_F2_MetasTrimestrales" localSheetId="1">#REF!</definedName>
    <definedName name="_F2_MetasTrimestrales" localSheetId="0">#REF!</definedName>
    <definedName name="_F2_MetasTrimestrales">#REF!</definedName>
    <definedName name="_F3_BalanceEnergía" localSheetId="1">#REF!</definedName>
    <definedName name="_F3_BalanceEnergía" localSheetId="0">#REF!</definedName>
    <definedName name="_F3_BalanceEnergía">#REF!</definedName>
    <definedName name="_F4_FacturaciónCobranza" localSheetId="1">#REF!</definedName>
    <definedName name="_F4_FacturaciónCobranza" localSheetId="0">#REF!</definedName>
    <definedName name="_F4_FacturaciónCobranza">#REF!</definedName>
    <definedName name="_f5">[15]Ídc!$A$45:$P$83</definedName>
    <definedName name="_F51_PptoEgresos" localSheetId="1">#REF!</definedName>
    <definedName name="_F51_PptoEgresos" localSheetId="0">#REF!</definedName>
    <definedName name="_F51_PptoEgresos">#REF!</definedName>
    <definedName name="_F52_PptoEgresos" localSheetId="1">#REF!</definedName>
    <definedName name="_F52_PptoEgresos" localSheetId="0">#REF!</definedName>
    <definedName name="_F52_PptoEgresos">#REF!</definedName>
    <definedName name="_F6_BalanceGeneral" localSheetId="1">#REF!</definedName>
    <definedName name="_F6_BalanceGeneral" localSheetId="0">#REF!</definedName>
    <definedName name="_F6_BalanceGeneral">#REF!</definedName>
    <definedName name="_F7_EPGnaturaleza" localSheetId="1">#REF!</definedName>
    <definedName name="_F7_EPGnaturaleza" localSheetId="0">#REF!</definedName>
    <definedName name="_F7_EPGnaturaleza">#REF!</definedName>
    <definedName name="_F7a_DetalleIngresosEPG" localSheetId="1">#REF!</definedName>
    <definedName name="_F7a_DetalleIngresosEPG" localSheetId="0">#REF!</definedName>
    <definedName name="_F7a_DetalleIngresosEPG">#REF!</definedName>
    <definedName name="_F8_EPGdestino" localSheetId="1">#REF!</definedName>
    <definedName name="_F8_EPGdestino" localSheetId="0">#REF!</definedName>
    <definedName name="_F8_EPGdestino">#REF!</definedName>
    <definedName name="_F9_FlujoCaja" localSheetId="1">#REF!</definedName>
    <definedName name="_F9_FlujoCaja" localSheetId="0">#REF!</definedName>
    <definedName name="_F9_FlujoCaja">#REF!</definedName>
    <definedName name="_f9fc" localSheetId="0">[1]Adf!#REF!</definedName>
    <definedName name="_f9fc">[1]Adf!#REF!</definedName>
    <definedName name="_F9FlujoCaja" localSheetId="1">[1]Adf!#REF!</definedName>
    <definedName name="_F9FlujoCaja" localSheetId="0">[1]Adf!#REF!</definedName>
    <definedName name="_F9FlujoCaja">[1]Adf!#REF!</definedName>
    <definedName name="_Fill" localSheetId="1" hidden="1">[2]BD_LL!#REF!</definedName>
    <definedName name="_Fill" localSheetId="0" hidden="1">[2]BD_LL!#REF!</definedName>
    <definedName name="_Fill" hidden="1">[2]BD_LL!#REF!</definedName>
    <definedName name="_FOR1" localSheetId="1">[16]Ifg!$B$1:$P$85</definedName>
    <definedName name="_FOR1" localSheetId="0">[16]Ifg!$B$1:$P$85</definedName>
    <definedName name="_FOR1">[6]Ifg!$B$1:$P$85</definedName>
    <definedName name="_HOJA" localSheetId="0" hidden="1">[17]BD_LL!#REF!</definedName>
    <definedName name="_HOJA" hidden="1">[17]BD_LL!#REF!</definedName>
    <definedName name="_Key1" localSheetId="1" hidden="1">#REF!</definedName>
    <definedName name="_Key1" localSheetId="0" hidden="1">#REF!</definedName>
    <definedName name="_Key1" hidden="1">#REF!</definedName>
    <definedName name="_Key2" localSheetId="1" hidden="1">#REF!</definedName>
    <definedName name="_Key2" localSheetId="0" hidden="1">#REF!</definedName>
    <definedName name="_Key2" hidden="1">#REF!</definedName>
    <definedName name="_OBS10" localSheetId="1">#REF!</definedName>
    <definedName name="_OBS10" localSheetId="0">#REF!</definedName>
    <definedName name="_OBS10">#REF!</definedName>
    <definedName name="_Order1" hidden="1">255</definedName>
    <definedName name="_Order2" hidden="1">255</definedName>
    <definedName name="_PER9598" localSheetId="0">#REF!</definedName>
    <definedName name="_PER9598">#REF!</definedName>
    <definedName name="_PER9798" localSheetId="0">#REF!</definedName>
    <definedName name="_PER9798">#REF!</definedName>
    <definedName name="_qwe1" localSheetId="1" hidden="1">[18]BD_LL!#REF!</definedName>
    <definedName name="_qwe1" localSheetId="0" hidden="1">[18]BD_LL!#REF!</definedName>
    <definedName name="_qwe1" hidden="1">[7]BD_LL!#REF!</definedName>
    <definedName name="_Sort" localSheetId="0" hidden="1">#REF!</definedName>
    <definedName name="_Sort" hidden="1">#REF!</definedName>
    <definedName name="_uno1">[19]FORM5P_ini!$A$1:$T$75</definedName>
    <definedName name="a" localSheetId="0">#REF!</definedName>
    <definedName name="a">#REF!</definedName>
    <definedName name="A_IMPRESIÓN_IM" localSheetId="1">#REF!</definedName>
    <definedName name="A_IMPRESIÓN_IM" localSheetId="0">#REF!</definedName>
    <definedName name="A_IMPRESIÓN_IM">#REF!</definedName>
    <definedName name="AA" localSheetId="0">#REF!</definedName>
    <definedName name="AA">#REF!</definedName>
    <definedName name="AAA" localSheetId="1" hidden="1">[2]BD_LL!#REF!</definedName>
    <definedName name="AAA" localSheetId="0" hidden="1">[2]BD_LL!#REF!</definedName>
    <definedName name="AAA" hidden="1">[2]BD_LL!#REF!</definedName>
    <definedName name="aaaa">[15]Ídc!$A$2:$X$156</definedName>
    <definedName name="Adjudicados" localSheetId="0" hidden="1">[17]BD_LL!#REF!</definedName>
    <definedName name="Adjudicados" hidden="1">[17]BD_LL!#REF!</definedName>
    <definedName name="ALIR1">[20]Alicuota!$AF$9</definedName>
    <definedName name="ALIR10">[20]Alicuota!$AF$12</definedName>
    <definedName name="ALIR15">[20]Alicuota!$AF$13</definedName>
    <definedName name="ALIR2">[20]Alicuota!$AF$10</definedName>
    <definedName name="ALIR250">[20]Alicuota!$AF$16</definedName>
    <definedName name="ALIR30">[20]Alicuota!$AF$14</definedName>
    <definedName name="ALIR5">[20]Alicuota!$AF$11</definedName>
    <definedName name="ALIR50">[20]Alicuota!$AF$15</definedName>
    <definedName name="AÑO" localSheetId="0">#REF!</definedName>
    <definedName name="AÑO">#REF!</definedName>
    <definedName name="Area">'[21]F TR'!$B$1:$AH$53</definedName>
    <definedName name="_xlnm.Extract" localSheetId="1">[2]BD_LL!#REF!</definedName>
    <definedName name="_xlnm.Extract" localSheetId="0">[2]BD_LL!#REF!</definedName>
    <definedName name="_xlnm.Extract">[2]BD_LL!#REF!</definedName>
    <definedName name="_xlnm.Print_Area" localSheetId="1">'Listado de Proyectos'!$A$1:$BG$119</definedName>
    <definedName name="_xlnm.Print_Area" localSheetId="0">Resumen!$A$1:$BG$120</definedName>
    <definedName name="Arial" localSheetId="1">#REF!</definedName>
    <definedName name="Arial" localSheetId="0">#REF!</definedName>
    <definedName name="Arial">#REF!</definedName>
    <definedName name="as" localSheetId="1" hidden="1">[17]BD_LL!#REF!</definedName>
    <definedName name="as" localSheetId="0" hidden="1">[17]BD_LL!#REF!</definedName>
    <definedName name="as" hidden="1">[17]BD_LL!#REF!</definedName>
    <definedName name="ASA" localSheetId="1">#REF!</definedName>
    <definedName name="ASA" localSheetId="0">#REF!</definedName>
    <definedName name="ASA">#REF!</definedName>
    <definedName name="ASas" localSheetId="1">#REF!</definedName>
    <definedName name="ASas" localSheetId="0">#REF!</definedName>
    <definedName name="ASas">#REF!</definedName>
    <definedName name="ASDASD">[2]Pme!$A$1:$R$35</definedName>
    <definedName name="asdwqgraf" localSheetId="1" hidden="1">[18]BD_LL!#REF!</definedName>
    <definedName name="asdwqgraf" localSheetId="0" hidden="1">[18]BD_LL!#REF!</definedName>
    <definedName name="asdwqgraf" hidden="1">[7]BD_LL!#REF!</definedName>
    <definedName name="ASXA">[2]Pme!$A$1:$K$66</definedName>
    <definedName name="AVANCEDIC99" localSheetId="0">#REF!</definedName>
    <definedName name="AVANCEDIC99">#REF!</definedName>
    <definedName name="AVE_CR" localSheetId="0">#REF!</definedName>
    <definedName name="AVE_CR">#REF!</definedName>
    <definedName name="AVE_SR" localSheetId="0">#REF!</definedName>
    <definedName name="AVE_SR">#REF!</definedName>
    <definedName name="BAL">[22]Hoja1!$D$2:$D$510</definedName>
    <definedName name="BALACUM" localSheetId="1">#REF!</definedName>
    <definedName name="BALACUM" localSheetId="0">#REF!</definedName>
    <definedName name="BALACUM">#REF!</definedName>
    <definedName name="Balance" localSheetId="1">#REF!</definedName>
    <definedName name="Balance" localSheetId="0">#REF!</definedName>
    <definedName name="Balance">#REF!</definedName>
    <definedName name="BALANCE_ENERGIA" localSheetId="1">[23]BalanceEnergia!$B$2:$X$43</definedName>
    <definedName name="BALANCE_ENERGIA" localSheetId="0">[23]BalanceEnergia!$B$2:$X$43</definedName>
    <definedName name="BALANCE_ENERGIA">[24]BalanceEnergia!$B$2:$X$43</definedName>
    <definedName name="Balance_General" localSheetId="1">#REF!</definedName>
    <definedName name="Balance_General" localSheetId="0">#REF!</definedName>
    <definedName name="Balance_General">#REF!</definedName>
    <definedName name="BALANCENERGÍA" localSheetId="0">#REF!</definedName>
    <definedName name="BALANCENERGÍA">#REF!</definedName>
    <definedName name="BALL">[22]Hoja1!$E$2:$E$510</definedName>
    <definedName name="BalTodos" localSheetId="1">#REF!</definedName>
    <definedName name="BalTodos" localSheetId="0">#REF!</definedName>
    <definedName name="BalTodos">#REF!</definedName>
    <definedName name="BAMBA" localSheetId="1">#REF!</definedName>
    <definedName name="BAMBA" localSheetId="0">#REF!</definedName>
    <definedName name="BAMBA">#REF!</definedName>
    <definedName name="base" localSheetId="1">#REF!</definedName>
    <definedName name="base" localSheetId="0">#REF!</definedName>
    <definedName name="base">#REF!</definedName>
    <definedName name="BASE_AP" localSheetId="1">#REF!</definedName>
    <definedName name="BASE_AP" localSheetId="0">#REF!</definedName>
    <definedName name="BASE_AP">#REF!</definedName>
    <definedName name="_xlnm.Database" localSheetId="1">#REF!</definedName>
    <definedName name="_xlnm.Database" localSheetId="0">#REF!</definedName>
    <definedName name="_xlnm.Database">#REF!</definedName>
    <definedName name="BASEPRN" localSheetId="1">[25]BaseDatosInd!$B$1:$Y$54</definedName>
    <definedName name="BASEPRN" localSheetId="0">[25]BaseDatosInd!$B$1:$Y$54</definedName>
    <definedName name="BASEPRN">[26]BaseDatosInd!$B$1:$Y$54</definedName>
    <definedName name="BD_2001" localSheetId="1">#REF!</definedName>
    <definedName name="BD_2001" localSheetId="0">#REF!</definedName>
    <definedName name="BD_2001">#REF!</definedName>
    <definedName name="BD_2002" localSheetId="0">#REF!</definedName>
    <definedName name="BD_2002">#REF!</definedName>
    <definedName name="bh">[15]Ídc!$B$1:$S$63</definedName>
    <definedName name="BONO3900" localSheetId="1">'[25]Bonos 39000000'!$A$1:$W$104</definedName>
    <definedName name="BONO3900" localSheetId="0">'[25]Bonos 39000000'!$A$1:$W$104</definedName>
    <definedName name="BONO3900">'[26]Bonos 39000000'!$A$1:$W$104</definedName>
    <definedName name="CAJAMARCA" localSheetId="0">#REF!</definedName>
    <definedName name="CAJAMARCA">#REF!</definedName>
    <definedName name="Calc_Ind02" localSheetId="0">#REF!</definedName>
    <definedName name="Calc_Ind02">#REF!</definedName>
    <definedName name="CARHUAQUERO" localSheetId="1">#REF!</definedName>
    <definedName name="CARHUAQUERO" localSheetId="0">#REF!</definedName>
    <definedName name="CARHUAQUERO">#REF!</definedName>
    <definedName name="CarryOver" localSheetId="0">#REF!</definedName>
    <definedName name="CarryOver">#REF!</definedName>
    <definedName name="cartera" localSheetId="1">#REF!</definedName>
    <definedName name="cartera" localSheetId="0">#REF!</definedName>
    <definedName name="cartera">#REF!</definedName>
    <definedName name="CASOS" localSheetId="1">#REF!</definedName>
    <definedName name="CASOS" localSheetId="0">#REF!</definedName>
    <definedName name="CASOS">#REF!</definedName>
    <definedName name="catorce">[15]Ídc!$B$1:$R$327</definedName>
    <definedName name="CHIMBOTE" localSheetId="0">#REF!</definedName>
    <definedName name="CHIMBOTE">#REF!</definedName>
    <definedName name="CHONGOYAPE" localSheetId="1">#REF!</definedName>
    <definedName name="CHONGOYAPE" localSheetId="0">#REF!</definedName>
    <definedName name="CHONGOYAPE">#REF!</definedName>
    <definedName name="CHOTA" localSheetId="1">#REF!</definedName>
    <definedName name="CHOTA" localSheetId="0">#REF!</definedName>
    <definedName name="CHOTA">#REF!</definedName>
    <definedName name="cinco">[15]Ídc!$B$1:$P$78</definedName>
    <definedName name="cinco5">[15]Ídc!$B$1:$T$53</definedName>
    <definedName name="CMI_FINANCIERO" localSheetId="1">#REF!</definedName>
    <definedName name="CMI_FINANCIERO" localSheetId="0">#REF!</definedName>
    <definedName name="CMI_FINANCIERO">#REF!</definedName>
    <definedName name="CMI_HDNA2002" localSheetId="1">#REF!</definedName>
    <definedName name="CMI_HDNA2002" localSheetId="0">#REF!</definedName>
    <definedName name="CMI_HDNA2002">#REF!</definedName>
    <definedName name="CMI_INTERNO" localSheetId="1">#REF!</definedName>
    <definedName name="CMI_INTERNO" localSheetId="0">#REF!</definedName>
    <definedName name="CMI_INTERNO">#REF!</definedName>
    <definedName name="CompraPotEner2" localSheetId="0">#REF!</definedName>
    <definedName name="CompraPotEner2">#REF!</definedName>
    <definedName name="concurso" localSheetId="0" hidden="1">[17]BD_LL!#REF!</definedName>
    <definedName name="concurso" hidden="1">[17]BD_LL!#REF!</definedName>
    <definedName name="consistencia" localSheetId="0">#REF!</definedName>
    <definedName name="consistencia">#REF!</definedName>
    <definedName name="Consolidado" localSheetId="1">#REF!</definedName>
    <definedName name="Consolidado" localSheetId="0">#REF!</definedName>
    <definedName name="Consolidado">#REF!</definedName>
    <definedName name="COver1" localSheetId="0">#REF!</definedName>
    <definedName name="COver1">#REF!</definedName>
    <definedName name="COver2" localSheetId="0">#REF!</definedName>
    <definedName name="COver2">#REF!</definedName>
    <definedName name="_xlnm.Criteria" localSheetId="1">[2]BD_LL!#REF!</definedName>
    <definedName name="_xlnm.Criteria" localSheetId="0">[2]BD_LL!#REF!</definedName>
    <definedName name="_xlnm.Criteria">[2]BD_LL!#REF!</definedName>
    <definedName name="Criterios1" localSheetId="1">[18]BD_LL!#REF!</definedName>
    <definedName name="Criterios1" localSheetId="0">[18]BD_LL!#REF!</definedName>
    <definedName name="Criterios1">[7]BD_LL!#REF!</definedName>
    <definedName name="CRONOGRAMA" localSheetId="0">#REF!</definedName>
    <definedName name="CRONOGRAMA">#REF!</definedName>
    <definedName name="Cuadro" localSheetId="1">#REF!</definedName>
    <definedName name="Cuadro" localSheetId="0">#REF!</definedName>
    <definedName name="Cuadro">#REF!</definedName>
    <definedName name="Cuadro_01" localSheetId="0">#REF!</definedName>
    <definedName name="Cuadro_01">#REF!</definedName>
    <definedName name="Cuadro_02" localSheetId="0">#REF!</definedName>
    <definedName name="Cuadro_02">#REF!</definedName>
    <definedName name="Cuadro_de_Mando_Integral" localSheetId="1">#REF!</definedName>
    <definedName name="Cuadro_de_Mando_Integral" localSheetId="0">#REF!</definedName>
    <definedName name="Cuadro_de_Mando_Integral">#REF!</definedName>
    <definedName name="Cuadro1">[2]Grado_Elect_Infl!$B$1:$M$128</definedName>
    <definedName name="Cuadro1_1" localSheetId="1">[27]Grado_Elect_Infl!$B$1:$M$128</definedName>
    <definedName name="Cuadro1_1" localSheetId="0">[27]Grado_Elect_Infl!$B$1:$M$128</definedName>
    <definedName name="Cuadro1_1">[28]Grado_Elect_Infl!$B$1:$M$128</definedName>
    <definedName name="cuatro">[16]Ifg!$B$1:$P$85</definedName>
    <definedName name="cuatro4">[15]Ídc!$B$1:$T$63</definedName>
    <definedName name="CUTERVO" localSheetId="1">#REF!</definedName>
    <definedName name="CUTERVO" localSheetId="0">#REF!</definedName>
    <definedName name="CUTERVO">#REF!</definedName>
    <definedName name="DATA" localSheetId="1">#REF!</definedName>
    <definedName name="DATA" localSheetId="0">#REF!</definedName>
    <definedName name="DATA">#REF!</definedName>
    <definedName name="DD1_S">[29]DD1_x_Sistema!$A$2:$R$5500</definedName>
    <definedName name="ddee">[15]Ídc!$A$213:$P$268</definedName>
    <definedName name="DETALLE_PPTO" localSheetId="1">#REF!</definedName>
    <definedName name="DETALLE_PPTO" localSheetId="0">#REF!</definedName>
    <definedName name="DETALLE_PPTO">#REF!</definedName>
    <definedName name="DFD">[30]Grado_Elect_Infl!$B$1:$M$128</definedName>
    <definedName name="DFDF" localSheetId="0">[31]BD_LL!#REF!</definedName>
    <definedName name="DFDF">[31]BD_LL!#REF!</definedName>
    <definedName name="diez">[19]FORM1P!$A$1:$T$83</definedName>
    <definedName name="diez10">[15]Ídc!$A$158:$P$189</definedName>
    <definedName name="doce">[15]Ídc!$B$1:$S$63</definedName>
    <definedName name="dos">[32]FlujoDeCaja!$B$2:$X$78</definedName>
    <definedName name="ecp" localSheetId="0">#REF!</definedName>
    <definedName name="ecp">#REF!</definedName>
    <definedName name="ee" localSheetId="0">#REF!</definedName>
    <definedName name="ee">#REF!</definedName>
    <definedName name="eee" localSheetId="1">[33]BD_LL!#REF!</definedName>
    <definedName name="eee" localSheetId="0">[33]BD_LL!#REF!</definedName>
    <definedName name="eee">[34]BD_LL!#REF!</definedName>
    <definedName name="eeee">[15]Pme!$A$1:$K$66</definedName>
    <definedName name="EF" localSheetId="0">#REF!</definedName>
    <definedName name="EF">#REF!</definedName>
    <definedName name="EFDAD" localSheetId="1">[18]BD_LL!#REF!</definedName>
    <definedName name="EFDAD" localSheetId="0">[18]BD_LL!#REF!</definedName>
    <definedName name="EFDAD">[35]BD_LL!#REF!</definedName>
    <definedName name="EGP" localSheetId="0">#REF!</definedName>
    <definedName name="EGP">#REF!</definedName>
    <definedName name="EGP_nat061003" localSheetId="1">#REF!</definedName>
    <definedName name="EGP_nat061003" localSheetId="0">#REF!</definedName>
    <definedName name="EGP_nat061003">#REF!</definedName>
    <definedName name="EGP_Naturaleza" localSheetId="1">#REF!</definedName>
    <definedName name="EGP_Naturaleza" localSheetId="0">#REF!</definedName>
    <definedName name="EGP_Naturaleza">#REF!</definedName>
    <definedName name="Ejecucion" localSheetId="0" hidden="1">[17]BD_LL!#REF!</definedName>
    <definedName name="Ejecucion" hidden="1">[17]BD_LL!#REF!</definedName>
    <definedName name="EJES" localSheetId="1">#REF!</definedName>
    <definedName name="EJES" localSheetId="0">#REF!</definedName>
    <definedName name="EJES">#REF!</definedName>
    <definedName name="ENERGIAFACTURADA" localSheetId="0">#REF!</definedName>
    <definedName name="ENERGIAFACTURADA">#REF!</definedName>
    <definedName name="erwe" localSheetId="0">[15]Ídc!#REF!</definedName>
    <definedName name="erwe">[15]Ídc!#REF!</definedName>
    <definedName name="ESTADISTICA" localSheetId="1">#REF!</definedName>
    <definedName name="ESTADISTICA" localSheetId="0">#REF!</definedName>
    <definedName name="ESTADISTICA">#REF!</definedName>
    <definedName name="EXCESOPOT" localSheetId="0">#REF!</definedName>
    <definedName name="EXCESOPOT">#REF!</definedName>
    <definedName name="extras" localSheetId="1">#REF!</definedName>
    <definedName name="extras" localSheetId="0">#REF!</definedName>
    <definedName name="extras">#REF!</definedName>
    <definedName name="FACTURACION">[2]Pme!$A$1:$P$36</definedName>
    <definedName name="fddff">[15]Ídc!$A$1:$J$32</definedName>
    <definedName name="febrero2003" localSheetId="1">#REF!</definedName>
    <definedName name="febrero2003" localSheetId="0">#REF!</definedName>
    <definedName name="febrero2003">#REF!</definedName>
    <definedName name="FECHA" localSheetId="1">#REF!</definedName>
    <definedName name="FECHA" localSheetId="0">#REF!</definedName>
    <definedName name="FECHA">#REF!</definedName>
    <definedName name="fff">[15]Ídc!$A$1:$U$43</definedName>
    <definedName name="financiero" localSheetId="1">[36]Ifg!$B$1:$P$85</definedName>
    <definedName name="financiero" localSheetId="0">[36]Ifg!$B$1:$P$85</definedName>
    <definedName name="financiero">[37]Ifg!$B$1:$P$85</definedName>
    <definedName name="FLaboral01" localSheetId="0">#REF!</definedName>
    <definedName name="FLaboral01">#REF!</definedName>
    <definedName name="FLaboral02" localSheetId="0">#REF!</definedName>
    <definedName name="FLaboral02">#REF!</definedName>
    <definedName name="FLaboral03" localSheetId="0">#REF!</definedName>
    <definedName name="FLaboral03">#REF!</definedName>
    <definedName name="FLABORAL1" localSheetId="0">#REF!</definedName>
    <definedName name="FLABORAL1">#REF!</definedName>
    <definedName name="FLABORAL2" localSheetId="0">#REF!</definedName>
    <definedName name="FLABORAL2">#REF!</definedName>
    <definedName name="FLABORAL3" localSheetId="0">#REF!</definedName>
    <definedName name="FLABORAL3">#REF!</definedName>
    <definedName name="flash">[38]HINA!$C$3:$H$22</definedName>
    <definedName name="flujo" localSheetId="1" hidden="1">[39]BD_LL!#REF!</definedName>
    <definedName name="flujo" localSheetId="0" hidden="1">[39]BD_LL!#REF!</definedName>
    <definedName name="flujo" hidden="1">[40]BD_LL!#REF!</definedName>
    <definedName name="Flujo_Caja" localSheetId="1">#REF!</definedName>
    <definedName name="Flujo_Caja" localSheetId="0">#REF!</definedName>
    <definedName name="Flujo_Caja">#REF!</definedName>
    <definedName name="Flujo_Efectivo" localSheetId="1">#REF!</definedName>
    <definedName name="Flujo_Efectivo" localSheetId="0">#REF!</definedName>
    <definedName name="Flujo_Efectivo">#REF!</definedName>
    <definedName name="Flujo_Final" localSheetId="1">#REF!</definedName>
    <definedName name="Flujo_Final" localSheetId="0">#REF!</definedName>
    <definedName name="Flujo_Final">#REF!</definedName>
    <definedName name="Flujo_Final1" localSheetId="1">'[41]Flujo de efectivo'!$B$1:$H$67</definedName>
    <definedName name="Flujo_Final1" localSheetId="0">'[41]Flujo de efectivo'!$B$1:$H$67</definedName>
    <definedName name="Flujo_Final1">'[42]Flujo de efectivo'!$B$1:$H$67</definedName>
    <definedName name="FLUJOCAJA" localSheetId="1">[23]FlujoDeCaja!$B$2:$X$78</definedName>
    <definedName name="FLUJOCAJA" localSheetId="0">[23]FlujoDeCaja!$B$2:$X$78</definedName>
    <definedName name="FLUJOCAJA">[24]FlujoDeCaja!$B$2:$X$78</definedName>
    <definedName name="flujodecaja" localSheetId="1">[23]FlujoDeCaja!$B$2:$X$79</definedName>
    <definedName name="flujodecaja" localSheetId="0">[23]FlujoDeCaja!$B$2:$X$79</definedName>
    <definedName name="flujodecaja">[24]FlujoDeCaja!$B$2:$X$79</definedName>
    <definedName name="fonafe">[43]Grado_Elect_Infl!$B$1:$M$128</definedName>
    <definedName name="FOR7E" localSheetId="1">#REF!</definedName>
    <definedName name="FOR7E" localSheetId="0">#REF!</definedName>
    <definedName name="FOR7E">#REF!</definedName>
    <definedName name="For9_FlujoCaja" localSheetId="1">[1]Adf!#REF!</definedName>
    <definedName name="For9_FlujoCaja" localSheetId="0">[1]Adf!#REF!</definedName>
    <definedName name="For9_FlujoCaja">[1]Adf!#REF!</definedName>
    <definedName name="FORM1">[2]Ifg!$B$1:$P$85</definedName>
    <definedName name="Form1_1" localSheetId="1">[16]Ifg!$B$1:$P$85</definedName>
    <definedName name="Form1_1" localSheetId="0">[16]Ifg!$B$1:$P$85</definedName>
    <definedName name="Form1_1">[6]Ifg!$B$1:$P$85</definedName>
    <definedName name="Form1_PlanOperativo" localSheetId="1">#REF!</definedName>
    <definedName name="Form1_PlanOperativo" localSheetId="0">#REF!</definedName>
    <definedName name="Form1_PlanOperativo">#REF!</definedName>
    <definedName name="Form10_FlujoCaja" localSheetId="1">#REF!</definedName>
    <definedName name="Form10_FlujoCaja" localSheetId="0">#REF!</definedName>
    <definedName name="Form10_FlujoCaja">#REF!</definedName>
    <definedName name="Form10_Inversiones" localSheetId="1">#REF!</definedName>
    <definedName name="Form10_Inversiones" localSheetId="0">#REF!</definedName>
    <definedName name="Form10_Inversiones">#REF!</definedName>
    <definedName name="Form10a_Inversiones" localSheetId="1">#REF!</definedName>
    <definedName name="Form10a_Inversiones" localSheetId="0">#REF!</definedName>
    <definedName name="Form10a_Inversiones">#REF!</definedName>
    <definedName name="Form10a_InversionesA" localSheetId="1">#REF!</definedName>
    <definedName name="Form10a_InversionesA" localSheetId="0">#REF!</definedName>
    <definedName name="Form10a_InversionesA">#REF!</definedName>
    <definedName name="Form1p" localSheetId="1">[44]FORM1P!$A$1:$T$83</definedName>
    <definedName name="Form1p" localSheetId="0">[44]FORM1P!$A$1:$T$83</definedName>
    <definedName name="Form1p">[45]FORM1P!$A$1:$T$83</definedName>
    <definedName name="Form2_Metas" localSheetId="1">#REF!</definedName>
    <definedName name="Form2_Metas" localSheetId="0">#REF!</definedName>
    <definedName name="Form2_Metas">#REF!</definedName>
    <definedName name="Form3_BalanceEnergía" localSheetId="1">#REF!</definedName>
    <definedName name="Form3_BalanceEnergía" localSheetId="0">#REF!</definedName>
    <definedName name="Form3_BalanceEnergía">#REF!</definedName>
    <definedName name="Form4_FacturaciónCobranza" localSheetId="1">#REF!</definedName>
    <definedName name="Form4_FacturaciónCobranza" localSheetId="0">#REF!</definedName>
    <definedName name="Form4_FacturaciónCobranza">#REF!</definedName>
    <definedName name="Form5_PptoEgresos" localSheetId="1">#REF!</definedName>
    <definedName name="Form5_PptoEgresos" localSheetId="0">#REF!</definedName>
    <definedName name="Form5_PptoEgresos">#REF!</definedName>
    <definedName name="form5p" localSheetId="1">[44]FORM5P_ini!$A$1:$T$75</definedName>
    <definedName name="form5p" localSheetId="0">[44]FORM5P_ini!$A$1:$T$75</definedName>
    <definedName name="form5p">[45]FORM5P_ini!$A$1:$T$75</definedName>
    <definedName name="form5p1" localSheetId="1">[43]Grado_Elect_Infl!$B$1:$M$128</definedName>
    <definedName name="form5p1" localSheetId="0">[43]Grado_Elect_Infl!$B$1:$M$128</definedName>
    <definedName name="form5p1">[46]Grado_Elect_Infl!$B$1:$M$128</definedName>
    <definedName name="Form6R_BalanceGeneral" localSheetId="1">#REF!</definedName>
    <definedName name="Form6R_BalanceGeneral" localSheetId="0">#REF!</definedName>
    <definedName name="Form6R_BalanceGeneral">#REF!</definedName>
    <definedName name="Form7_BalanceGeneral" localSheetId="1">#REF!</definedName>
    <definedName name="Form7_BalanceGeneral" localSheetId="0">#REF!</definedName>
    <definedName name="Form7_BalanceGeneral">#REF!</definedName>
    <definedName name="Form7R_EPGnaturaleza" localSheetId="1">#REF!</definedName>
    <definedName name="Form7R_EPGnaturaleza" localSheetId="0">#REF!</definedName>
    <definedName name="Form7R_EPGnaturaleza">#REF!</definedName>
    <definedName name="Form8_EPGnaturaleza" localSheetId="1">#REF!</definedName>
    <definedName name="Form8_EPGnaturaleza" localSheetId="0">#REF!</definedName>
    <definedName name="Form8_EPGnaturaleza">#REF!</definedName>
    <definedName name="Form8R_EPGdestino" localSheetId="1">#REF!</definedName>
    <definedName name="Form8R_EPGdestino" localSheetId="0">#REF!</definedName>
    <definedName name="Form8R_EPGdestino">#REF!</definedName>
    <definedName name="FORM9" localSheetId="1">#REF!</definedName>
    <definedName name="FORM9" localSheetId="0">#REF!</definedName>
    <definedName name="FORM9">#REF!</definedName>
    <definedName name="Form9_EPGdestino" localSheetId="1">#REF!</definedName>
    <definedName name="Form9_EPGdestino" localSheetId="0">#REF!</definedName>
    <definedName name="Form9_EPGdestino">#REF!</definedName>
    <definedName name="Form9_FlujoCaja" localSheetId="1">[2]Adf!#REF!</definedName>
    <definedName name="Form9_FlujoCaja" localSheetId="0">[2]Adf!#REF!</definedName>
    <definedName name="Form9_FlujoCaja">[2]Adf!#REF!</definedName>
    <definedName name="Formato_3" localSheetId="1">#REF!</definedName>
    <definedName name="Formato_3" localSheetId="0">#REF!</definedName>
    <definedName name="Formato_3">#REF!</definedName>
    <definedName name="Formato_4" localSheetId="1">#REF!</definedName>
    <definedName name="Formato_4" localSheetId="0">#REF!</definedName>
    <definedName name="Formato_4">#REF!</definedName>
    <definedName name="Formato_51" localSheetId="1">#REF!</definedName>
    <definedName name="Formato_51" localSheetId="0">#REF!</definedName>
    <definedName name="Formato_51">#REF!</definedName>
    <definedName name="Formato_52" localSheetId="1">#REF!</definedName>
    <definedName name="Formato_52" localSheetId="0">#REF!</definedName>
    <definedName name="Formato_52">#REF!</definedName>
    <definedName name="Formato_6" localSheetId="1">#REF!</definedName>
    <definedName name="Formato_6" localSheetId="0">#REF!</definedName>
    <definedName name="Formato_6">#REF!</definedName>
    <definedName name="Formato_7" localSheetId="1">#REF!</definedName>
    <definedName name="Formato_7" localSheetId="0">#REF!</definedName>
    <definedName name="Formato_7">#REF!</definedName>
    <definedName name="Formato_7a" localSheetId="1">#REF!</definedName>
    <definedName name="Formato_7a" localSheetId="0">#REF!</definedName>
    <definedName name="Formato_7a">#REF!</definedName>
    <definedName name="Formato_8" localSheetId="1">#REF!</definedName>
    <definedName name="Formato_8" localSheetId="0">#REF!</definedName>
    <definedName name="Formato_8">#REF!</definedName>
    <definedName name="Formato_9" localSheetId="1">#REF!</definedName>
    <definedName name="Formato_9" localSheetId="0">#REF!</definedName>
    <definedName name="Formato_9">#REF!</definedName>
    <definedName name="Formato1P_Final" localSheetId="0">#REF!</definedName>
    <definedName name="Formato1P_Final">#REF!</definedName>
    <definedName name="Formato2P_Final">[47]FORM2aP!$A$1:$T$98</definedName>
    <definedName name="Formato5P_Final" localSheetId="1">#REF!</definedName>
    <definedName name="Formato5P_Final" localSheetId="0">#REF!</definedName>
    <definedName name="Formato5P_Final">#REF!</definedName>
    <definedName name="fsdsdf" localSheetId="0">#REF!</definedName>
    <definedName name="fsdsdf">#REF!</definedName>
    <definedName name="FUERZALABORAL" localSheetId="1">[23]FuerzaLaboral!$B$1:$R$17</definedName>
    <definedName name="FUERZALABORAL" localSheetId="0">[23]FuerzaLaboral!$B$1:$R$17</definedName>
    <definedName name="FUERZALABORAL">[24]FuerzaLaboral!$B$1:$R$17</definedName>
    <definedName name="Graf_Venta" localSheetId="0">#REF!</definedName>
    <definedName name="Graf_Venta">#REF!</definedName>
    <definedName name="hgf" localSheetId="0">#REF!</definedName>
    <definedName name="hgf">#REF!</definedName>
    <definedName name="HGRTE">[2]Pme!$A$1:$K$66</definedName>
    <definedName name="hhhgg">[15]Ídc!$A$1:$E$25</definedName>
    <definedName name="hhhj" localSheetId="0">#REF!</definedName>
    <definedName name="hhhj">#REF!</definedName>
    <definedName name="HIDRANDINA" localSheetId="0">#REF!</definedName>
    <definedName name="HIDRANDINA">#REF!</definedName>
    <definedName name="hkhkh">[15]Ídc!$A$315:$P$352</definedName>
    <definedName name="HOJA5" localSheetId="0" hidden="1">[17]BD_LL!#REF!</definedName>
    <definedName name="HOJA5" hidden="1">[17]BD_LL!#REF!</definedName>
    <definedName name="hola" localSheetId="0">[15]Ídc!#REF!</definedName>
    <definedName name="hola">[15]Ídc!#REF!</definedName>
    <definedName name="holas">[15]Pme!$A$1:$P$36</definedName>
    <definedName name="holass">[48]Ifg!$B$1:$P$85</definedName>
    <definedName name="HORA" localSheetId="1">#REF!</definedName>
    <definedName name="HORA" localSheetId="0">#REF!</definedName>
    <definedName name="HORA">#REF!</definedName>
    <definedName name="HUARAZ" localSheetId="0">#REF!</definedName>
    <definedName name="HUARAZ">#REF!</definedName>
    <definedName name="iii" localSheetId="1">[49]Adf!#REF!</definedName>
    <definedName name="iii" localSheetId="0">[49]Adf!#REF!</definedName>
    <definedName name="iii">[50]Adf!#REF!</definedName>
    <definedName name="IMPRESION1">'[51]PERDIDAS REALES'!$B$12:$S$63</definedName>
    <definedName name="INCORPORADOS" localSheetId="0">#REF!</definedName>
    <definedName name="INCORPORADOS">#REF!</definedName>
    <definedName name="Ind_GESTION2004" localSheetId="1">[25]Ind_Gestion!$B$1:$Y$43</definedName>
    <definedName name="Ind_GESTION2004" localSheetId="0">[25]Ind_Gestion!$B$1:$Y$43</definedName>
    <definedName name="Ind_GESTION2004">[26]Ind_Gestion!$B$1:$Y$43</definedName>
    <definedName name="iNDcmi" localSheetId="1">[52]Idg!$B$1:$U$55</definedName>
    <definedName name="iNDcmi" localSheetId="0">[52]Idg!$B$1:$U$55</definedName>
    <definedName name="iNDcmi">[53]Idg!$B$1:$U$55</definedName>
    <definedName name="IndicadoresComerciales" localSheetId="0">#REF!</definedName>
    <definedName name="IndicadoresComerciales">#REF!</definedName>
    <definedName name="INDICE_PRN" localSheetId="1">[25]Ind_Gestion!$B$1:$Y$40</definedName>
    <definedName name="INDICE_PRN" localSheetId="0">[25]Ind_Gestion!$B$1:$Y$40</definedName>
    <definedName name="INDICE_PRN">[26]Ind_Gestion!$B$1:$Y$40</definedName>
    <definedName name="iNDmESCMI" localSheetId="1">[52]Idg!$B$1:$T$56</definedName>
    <definedName name="iNDmESCMI" localSheetId="0">[52]Idg!$B$1:$T$56</definedName>
    <definedName name="iNDmESCMI">[53]Idg!$B$1:$T$56</definedName>
    <definedName name="INFORMACIONSEGMENTADA">[54]Inf.Segmentos!$A$1:$I$31</definedName>
    <definedName name="Inversiones" localSheetId="1">#REF!</definedName>
    <definedName name="Inversiones" localSheetId="0">#REF!</definedName>
    <definedName name="Inversiones">#REF!</definedName>
    <definedName name="Inversiones2000" localSheetId="0">#REF!</definedName>
    <definedName name="Inversiones2000">#REF!</definedName>
    <definedName name="jhh" localSheetId="0">#REF!</definedName>
    <definedName name="jhh">#REF!</definedName>
    <definedName name="jjj" localSheetId="0">#REF!</definedName>
    <definedName name="jjj">#REF!</definedName>
    <definedName name="kkj">[15]Ídc!$A$1:$X$160</definedName>
    <definedName name="LILLI" localSheetId="1">#REF!</definedName>
    <definedName name="LILLI" localSheetId="0">#REF!</definedName>
    <definedName name="LILLI">#REF!</definedName>
    <definedName name="llkk">[15]Ídc!$A$271:$P$312</definedName>
    <definedName name="LLNO" localSheetId="0">#REF!</definedName>
    <definedName name="LLNO">#REF!</definedName>
    <definedName name="loñ">[15]Ídc!$B$1:$S$36</definedName>
    <definedName name="may_BT" localSheetId="1">#REF!</definedName>
    <definedName name="may_BT" localSheetId="0">#REF!</definedName>
    <definedName name="may_BT">#REF!</definedName>
    <definedName name="mayores" localSheetId="1">#REF!</definedName>
    <definedName name="mayores" localSheetId="0">#REF!</definedName>
    <definedName name="mayores">#REF!</definedName>
    <definedName name="menores" localSheetId="1">#REF!</definedName>
    <definedName name="menores" localSheetId="0">#REF!</definedName>
    <definedName name="menores">#REF!</definedName>
    <definedName name="meses">[29]Maestra!$D$2:$E$13</definedName>
    <definedName name="Meta2002" localSheetId="0">#REF!</definedName>
    <definedName name="Meta2002">#REF!</definedName>
    <definedName name="mETAS" localSheetId="1">#REF!</definedName>
    <definedName name="mETAS" localSheetId="0">#REF!</definedName>
    <definedName name="mETAS">#REF!</definedName>
    <definedName name="Metas_INCREM" localSheetId="1">#REF!</definedName>
    <definedName name="Metas_INCREM" localSheetId="0">#REF!</definedName>
    <definedName name="Metas_INCREM">#REF!</definedName>
    <definedName name="Metas_MENSUAL" localSheetId="1">#REF!</definedName>
    <definedName name="Metas_MENSUAL" localSheetId="0">#REF!</definedName>
    <definedName name="Metas_MENSUAL">#REF!</definedName>
    <definedName name="Metas_TRIM" localSheetId="1">#REF!</definedName>
    <definedName name="Metas_TRIM" localSheetId="0">#REF!</definedName>
    <definedName name="Metas_TRIM">#REF!</definedName>
    <definedName name="mirella" localSheetId="0">#REF!</definedName>
    <definedName name="mirella">#REF!</definedName>
    <definedName name="mkk">[15]Ídc!$B$1:$M$137</definedName>
    <definedName name="MOV_CR" localSheetId="0">#REF!</definedName>
    <definedName name="MOV_CR">#REF!</definedName>
    <definedName name="MOV_SR" localSheetId="0">#REF!</definedName>
    <definedName name="MOV_SR">#REF!</definedName>
    <definedName name="mpelaez" localSheetId="0">#REF!</definedName>
    <definedName name="mpelaez">#REF!</definedName>
    <definedName name="NIEPOS" localSheetId="1">#REF!</definedName>
    <definedName name="NIEPOS" localSheetId="0">#REF!</definedName>
    <definedName name="NIEPOS">#REF!</definedName>
    <definedName name="nj">[15]Ídc!$B$1:$R$327</definedName>
    <definedName name="nueve">[15]Ídc!$A$1:$X$160</definedName>
    <definedName name="nueve9">[15]Ídc!$A$102:$P$155</definedName>
    <definedName name="ñoiytt">[15]Ídc!$B$1:$S$55</definedName>
    <definedName name="ñoopp">[15]Ídc!$A$1:$X$157</definedName>
    <definedName name="ocho">[15]Ídc!$A$1:$X$157</definedName>
    <definedName name="ocho8">[15]Ídc!$A$50:$P$85</definedName>
    <definedName name="OCTUBRE2003" localSheetId="1">#REF!</definedName>
    <definedName name="OCTUBRE2003" localSheetId="0">#REF!</definedName>
    <definedName name="OCTUBRE2003">#REF!</definedName>
    <definedName name="once">[15]Ídc!$B$1:$T$37</definedName>
    <definedName name="OYOTUN" localSheetId="1">#REF!</definedName>
    <definedName name="OYOTUN" localSheetId="0">#REF!</definedName>
    <definedName name="OYOTUN">#REF!</definedName>
    <definedName name="PAVERAGE" localSheetId="0">#REF!</definedName>
    <definedName name="PAVERAGE">#REF!</definedName>
    <definedName name="PD_CR" localSheetId="0">#REF!</definedName>
    <definedName name="PD_CR">#REF!</definedName>
    <definedName name="PD_SR" localSheetId="0">#REF!</definedName>
    <definedName name="PD_SR">#REF!</definedName>
    <definedName name="PERD1999">'[55]1999'!$A$6:$Z$93</definedName>
    <definedName name="PERD2000">'[55]2000'!$A$6:$V$93</definedName>
    <definedName name="PERD2001">'[55]2001'!$A$6:$Z$93</definedName>
    <definedName name="Perdida01" localSheetId="0">#REF!</definedName>
    <definedName name="Perdida01">#REF!</definedName>
    <definedName name="Perdida02" localSheetId="0">#REF!</definedName>
    <definedName name="Perdida02">#REF!</definedName>
    <definedName name="Perdida03" localSheetId="0">#REF!</definedName>
    <definedName name="Perdida03">#REF!</definedName>
    <definedName name="PERDIDAS">[56]D1JUNIO!$L$76:$W$150</definedName>
    <definedName name="Plan_Inversiones2003" localSheetId="1">#REF!</definedName>
    <definedName name="Plan_Inversiones2003" localSheetId="0">#REF!</definedName>
    <definedName name="Plan_Inversiones2003">#REF!</definedName>
    <definedName name="PMOVIL" localSheetId="0">#REF!</definedName>
    <definedName name="PMOVIL">#REF!</definedName>
    <definedName name="po">[15]Ídc!$B$1:$P$78</definedName>
    <definedName name="Ppto1" localSheetId="1">#REF!</definedName>
    <definedName name="Ppto1" localSheetId="0">#REF!</definedName>
    <definedName name="Ppto1">#REF!</definedName>
    <definedName name="Presentacion" localSheetId="0">#REF!</definedName>
    <definedName name="Presentacion">#REF!</definedName>
    <definedName name="print" localSheetId="0">#REF!</definedName>
    <definedName name="print">#REF!</definedName>
    <definedName name="qqq" localSheetId="1" hidden="1">[33]BD_LL!#REF!</definedName>
    <definedName name="qqq" localSheetId="0" hidden="1">[33]BD_LL!#REF!</definedName>
    <definedName name="qqq" hidden="1">[34]BD_LL!#REF!</definedName>
    <definedName name="QWE" localSheetId="1" hidden="1">[18]BD_LL!#REF!</definedName>
    <definedName name="QWE" localSheetId="0" hidden="1">[18]BD_LL!#REF!</definedName>
    <definedName name="QWE" hidden="1">[35]BD_LL!#REF!</definedName>
    <definedName name="Rango2" localSheetId="0">#REF!</definedName>
    <definedName name="Rango2">#REF!</definedName>
    <definedName name="RD" localSheetId="1">#REF!</definedName>
    <definedName name="RD" localSheetId="0">#REF!</definedName>
    <definedName name="RD">#REF!</definedName>
    <definedName name="RecuperoKWh" localSheetId="0">#REF!</definedName>
    <definedName name="RecuperoKWh">#REF!</definedName>
    <definedName name="RecuperoSoles" localSheetId="0">#REF!</definedName>
    <definedName name="RecuperoSoles">#REF!</definedName>
    <definedName name="refor" localSheetId="0">[12]Adf!#REF!</definedName>
    <definedName name="refor">[12]Adf!#REF!</definedName>
    <definedName name="resd">[15]Ídc!$B$1:$T$37</definedName>
    <definedName name="rrr" localSheetId="1">[33]BD_LL!#REF!</definedName>
    <definedName name="rrr" localSheetId="0">[33]BD_LL!#REF!</definedName>
    <definedName name="rrr">[34]BD_LL!#REF!</definedName>
    <definedName name="sa">[57]Ifg!$B$1:$P$85</definedName>
    <definedName name="SEDE_LIMA" localSheetId="0">#REF!</definedName>
    <definedName name="SEDE_LIMA">#REF!</definedName>
    <definedName name="Sede_TRUJILLO" localSheetId="0">#REF!</definedName>
    <definedName name="Sede_TRUJILLO">#REF!</definedName>
    <definedName name="sedpen" localSheetId="1">#REF!</definedName>
    <definedName name="sedpen" localSheetId="0">#REF!</definedName>
    <definedName name="sedpen">#REF!</definedName>
    <definedName name="seecv">[15]Ídc!$B$1:$R$60</definedName>
    <definedName name="seis">[15]Ídc!$B$1:$R$60</definedName>
    <definedName name="seis6" localSheetId="0">[15]Ídc!#REF!</definedName>
    <definedName name="seis6">[15]Ídc!#REF!</definedName>
    <definedName name="siete">[15]Ídc!$B$1:$M$137</definedName>
    <definedName name="siete7">[15]Ídc!$A$1:$P$46</definedName>
    <definedName name="Sistemas">[29]Maestra!$G$2:$K$37</definedName>
    <definedName name="SobrecostoDistribucion" localSheetId="1">#REF!</definedName>
    <definedName name="SobrecostoDistribucion" localSheetId="0">#REF!</definedName>
    <definedName name="SobrecostoDistribucion">#REF!</definedName>
    <definedName name="SSA123GRAF" localSheetId="1" hidden="1">[18]BD_LL!#REF!</definedName>
    <definedName name="SSA123GRAF" localSheetId="0" hidden="1">[18]BD_LL!#REF!</definedName>
    <definedName name="SSA123GRAF" hidden="1">[35]BD_LL!#REF!</definedName>
    <definedName name="SSS" localSheetId="1">#REF!</definedName>
    <definedName name="SSS" localSheetId="0">#REF!</definedName>
    <definedName name="SSS">#REF!</definedName>
    <definedName name="SUELDO" localSheetId="1">#REF!</definedName>
    <definedName name="SUELDO" localSheetId="0">#REF!</definedName>
    <definedName name="SUELDO">#REF!</definedName>
    <definedName name="T" localSheetId="0">#REF!</definedName>
    <definedName name="T">#REF!</definedName>
    <definedName name="Tarifas">[29]Maestra!$A$2:$B$41</definedName>
    <definedName name="TEST0" localSheetId="0">#REF!</definedName>
    <definedName name="TEST0">#REF!</definedName>
    <definedName name="TESTHKEY" localSheetId="0">#REF!</definedName>
    <definedName name="TESTHKEY">#REF!</definedName>
    <definedName name="TESTKEYS" localSheetId="0">#REF!</definedName>
    <definedName name="TESTKEYS">#REF!</definedName>
    <definedName name="TESTVKEY" localSheetId="0">#REF!</definedName>
    <definedName name="TESTVKEY">#REF!</definedName>
    <definedName name="_xlnm.Print_Titles" localSheetId="1">'Listado de Proyectos'!$1:$6</definedName>
    <definedName name="_xlnm.Print_Titles" localSheetId="0">Resumen!$1:$7</definedName>
    <definedName name="Todos" localSheetId="1">[58]Clientes!$C$3:$Y$98</definedName>
    <definedName name="Todos" localSheetId="0">[58]Clientes!$C$3:$Y$98</definedName>
    <definedName name="Todos">[59]Clientes!$C$3:$Y$98</definedName>
    <definedName name="trece">[15]Ídc!$B$1:$S$36</definedName>
    <definedName name="tres">[32]FlujoDeCaja!$B$2:$X$79</definedName>
    <definedName name="tres3">[15]Ídc!$B$1:$S$55</definedName>
    <definedName name="TRIMESTRAL" localSheetId="0">#REF!</definedName>
    <definedName name="TRIMESTRAL">#REF!</definedName>
    <definedName name="Trujillo" localSheetId="0">#REF!</definedName>
    <definedName name="Trujillo">#REF!</definedName>
    <definedName name="ttt" localSheetId="1">[43]Grado_Elect_Infl!$B$1:$M$128</definedName>
    <definedName name="ttt" localSheetId="0">[43]Grado_Elect_Infl!$B$1:$M$128</definedName>
    <definedName name="ttt">[46]Grado_Elect_Infl!$B$1:$M$128</definedName>
    <definedName name="tttt">[15]Pme!$A$1:$P$36</definedName>
    <definedName name="uiuu" localSheetId="0">#REF!</definedName>
    <definedName name="uiuu">#REF!</definedName>
    <definedName name="UNI" localSheetId="1">#REF!</definedName>
    <definedName name="UNI" localSheetId="0">#REF!</definedName>
    <definedName name="UNI">#REF!</definedName>
    <definedName name="uno">'[60]Flujo de efectivo'!$B$1:$H$67</definedName>
    <definedName name="UUNN" localSheetId="1">#REF!</definedName>
    <definedName name="UUNN" localSheetId="0">#REF!</definedName>
    <definedName name="UUNN">#REF!</definedName>
    <definedName name="uuu" localSheetId="1">[61]Adf!#REF!</definedName>
    <definedName name="uuu" localSheetId="0">[61]Adf!#REF!</definedName>
    <definedName name="uuu">[62]Adf!#REF!</definedName>
    <definedName name="VALIR1">[20]Alicuota!$AG$9</definedName>
    <definedName name="VALIR10">[20]Alicuota!$AG$12</definedName>
    <definedName name="VALIR15">[20]Alicuota!$AG$13</definedName>
    <definedName name="VALIR250">[20]Alicuota!$AG$16</definedName>
    <definedName name="VALIR3">[20]Alicuota!$AG$10</definedName>
    <definedName name="VALIR30">[20]Alicuota!$AG$14</definedName>
    <definedName name="VALIR5">[20]Alicuota!$AG$11</definedName>
    <definedName name="VALIR50">[20]Alicuota!$AG$15</definedName>
    <definedName name="VENTA" localSheetId="0">#REF!</definedName>
    <definedName name="VENTA">#REF!</definedName>
    <definedName name="Venta01" localSheetId="0">#REF!</definedName>
    <definedName name="Venta01">#REF!</definedName>
    <definedName name="Venta02" localSheetId="0">#REF!</definedName>
    <definedName name="Venta02">#REF!</definedName>
    <definedName name="VENTA1" localSheetId="0">#REF!</definedName>
    <definedName name="VENTA1">#REF!</definedName>
    <definedName name="VENTA2" localSheetId="0">#REF!</definedName>
    <definedName name="VENTA2">#REF!</definedName>
    <definedName name="Ventas" localSheetId="1">'[58]Vtas por UU_NN'!$C$2:$Z$116</definedName>
    <definedName name="Ventas" localSheetId="0">'[58]Vtas por UU_NN'!$C$2:$Z$116</definedName>
    <definedName name="Ventas">'[59]Vtas por UU_NN'!$C$2:$Z$116</definedName>
    <definedName name="WEGRAF" localSheetId="1" hidden="1">[18]BD_LL!#REF!</definedName>
    <definedName name="WEGRAF" localSheetId="0" hidden="1">[18]BD_LL!#REF!</definedName>
    <definedName name="WEGRAF" hidden="1">[35]BD_LL!#REF!</definedName>
    <definedName name="wegraf1" localSheetId="1" hidden="1">[18]BD_LL!#REF!</definedName>
    <definedName name="wegraf1" localSheetId="0" hidden="1">[18]BD_LL!#REF!</definedName>
    <definedName name="wegraf1" hidden="1">[7]BD_LL!#REF!</definedName>
    <definedName name="ww" localSheetId="1">#REF!</definedName>
    <definedName name="ww" localSheetId="0">#REF!</definedName>
    <definedName name="ww">#REF!</definedName>
    <definedName name="www" localSheetId="1" hidden="1">[33]BD_LL!#REF!</definedName>
    <definedName name="www" localSheetId="0" hidden="1">[33]BD_LL!#REF!</definedName>
    <definedName name="www" hidden="1">[34]BD_LL!#REF!</definedName>
    <definedName name="X1_EPGadd" localSheetId="1">#REF!</definedName>
    <definedName name="X1_EPGadd" localSheetId="0">#REF!</definedName>
    <definedName name="X1_EPGadd">#REF!</definedName>
    <definedName name="xflujo" localSheetId="1">[63]Adf!#REF!</definedName>
    <definedName name="xflujo" localSheetId="0">[63]Adf!#REF!</definedName>
    <definedName name="xflujo">[63]Adf!#REF!</definedName>
    <definedName name="YH">[64]Ifg!$B$1:$P$85</definedName>
    <definedName name="yyy" localSheetId="1">[36]Ifg!$B$1:$P$85</definedName>
    <definedName name="yyy" localSheetId="0">[36]Ifg!$B$1:$P$85</definedName>
    <definedName name="yyy">[37]Ifg!$B$1:$P$85</definedName>
    <definedName name="Z_CDC661C2_76A9_11D7_8B7F_00A024408CDF_.wvu.Cols" localSheetId="0" hidden="1">#REF!</definedName>
    <definedName name="Z_CDC661C2_76A9_11D7_8B7F_00A024408CDF_.wvu.Cols" hidden="1">#REF!</definedName>
    <definedName name="Z_CDC661C2_76A9_11D7_8B7F_00A024408CDF_.wvu.PrintArea" localSheetId="0" hidden="1">#REF!</definedName>
    <definedName name="Z_CDC661C2_76A9_11D7_8B7F_00A024408CDF_.wvu.PrintArea" hidden="1">#REF!</definedName>
  </definedNames>
  <calcPr calcId="125725"/>
</workbook>
</file>

<file path=xl/calcChain.xml><?xml version="1.0" encoding="utf-8"?>
<calcChain xmlns="http://schemas.openxmlformats.org/spreadsheetml/2006/main">
  <c r="BC114" i="3"/>
  <c r="BC113" s="1"/>
  <c r="BC112" s="1"/>
  <c r="AY114"/>
  <c r="AU114"/>
  <c r="BD114" s="1"/>
  <c r="AQ114"/>
  <c r="AJ114"/>
  <c r="AJ113" s="1"/>
  <c r="AJ112" s="1"/>
  <c r="AF114"/>
  <c r="AB114"/>
  <c r="AK114" s="1"/>
  <c r="X114"/>
  <c r="R114"/>
  <c r="D114"/>
  <c r="BB113"/>
  <c r="BA113"/>
  <c r="AZ113"/>
  <c r="AY113"/>
  <c r="AX113"/>
  <c r="AW113"/>
  <c r="AV113"/>
  <c r="AT113"/>
  <c r="AS113"/>
  <c r="AR113"/>
  <c r="AQ113"/>
  <c r="AP113"/>
  <c r="AO113"/>
  <c r="AN113"/>
  <c r="AI113"/>
  <c r="AI112" s="1"/>
  <c r="AH113"/>
  <c r="AG113"/>
  <c r="AG112" s="1"/>
  <c r="AF113"/>
  <c r="AE113"/>
  <c r="AE112" s="1"/>
  <c r="AD113"/>
  <c r="AC113"/>
  <c r="AC112" s="1"/>
  <c r="AA113"/>
  <c r="AA112" s="1"/>
  <c r="Z113"/>
  <c r="Y113"/>
  <c r="Y112" s="1"/>
  <c r="X113"/>
  <c r="W113"/>
  <c r="W112" s="1"/>
  <c r="V113"/>
  <c r="U113"/>
  <c r="U112" s="1"/>
  <c r="S113"/>
  <c r="R113"/>
  <c r="Q113"/>
  <c r="P113"/>
  <c r="O113"/>
  <c r="N113"/>
  <c r="M113"/>
  <c r="L113"/>
  <c r="K113"/>
  <c r="J113"/>
  <c r="I113"/>
  <c r="H113"/>
  <c r="G113"/>
  <c r="F113"/>
  <c r="D113"/>
  <c r="C113"/>
  <c r="B113"/>
  <c r="BB112"/>
  <c r="BA112"/>
  <c r="AZ112"/>
  <c r="AY112"/>
  <c r="AX112"/>
  <c r="AW112"/>
  <c r="AV112"/>
  <c r="AT112"/>
  <c r="AS112"/>
  <c r="AR112"/>
  <c r="AQ112"/>
  <c r="AP112"/>
  <c r="AO112"/>
  <c r="AN112"/>
  <c r="AM112"/>
  <c r="AH112"/>
  <c r="AF112"/>
  <c r="AD112"/>
  <c r="Z112"/>
  <c r="X112"/>
  <c r="V112"/>
  <c r="T112"/>
  <c r="S112"/>
  <c r="R112"/>
  <c r="Q112"/>
  <c r="P112"/>
  <c r="O112"/>
  <c r="N112"/>
  <c r="M112"/>
  <c r="L112"/>
  <c r="K112"/>
  <c r="J112"/>
  <c r="I112"/>
  <c r="H112"/>
  <c r="G112"/>
  <c r="F112"/>
  <c r="D112"/>
  <c r="C112"/>
  <c r="B112"/>
  <c r="BC111"/>
  <c r="BC110" s="1"/>
  <c r="AY111"/>
  <c r="AU111"/>
  <c r="BD111" s="1"/>
  <c r="AQ111"/>
  <c r="AJ111"/>
  <c r="AJ110" s="1"/>
  <c r="AF111"/>
  <c r="AB111"/>
  <c r="AK111" s="1"/>
  <c r="X111"/>
  <c r="N111"/>
  <c r="M111"/>
  <c r="M110" s="1"/>
  <c r="D111"/>
  <c r="D110" s="1"/>
  <c r="BB110"/>
  <c r="BA110"/>
  <c r="AZ110"/>
  <c r="AY110"/>
  <c r="AX110"/>
  <c r="AW110"/>
  <c r="AV110"/>
  <c r="AT110"/>
  <c r="AS110"/>
  <c r="AR110"/>
  <c r="AQ110"/>
  <c r="AP110"/>
  <c r="AO110"/>
  <c r="AN110"/>
  <c r="AI110"/>
  <c r="AH110"/>
  <c r="AG110"/>
  <c r="AF110"/>
  <c r="AE110"/>
  <c r="AD110"/>
  <c r="AC110"/>
  <c r="AA110"/>
  <c r="Z110"/>
  <c r="Y110"/>
  <c r="X110"/>
  <c r="W110"/>
  <c r="V110"/>
  <c r="U110"/>
  <c r="S110"/>
  <c r="Q110"/>
  <c r="P110"/>
  <c r="O110"/>
  <c r="N110"/>
  <c r="L110"/>
  <c r="K110"/>
  <c r="J110"/>
  <c r="I110"/>
  <c r="H110"/>
  <c r="G110"/>
  <c r="F110"/>
  <c r="C110"/>
  <c r="B110"/>
  <c r="BC109"/>
  <c r="AY109"/>
  <c r="AU109"/>
  <c r="AQ109"/>
  <c r="AJ109"/>
  <c r="AF109"/>
  <c r="AB109"/>
  <c r="X109"/>
  <c r="R109"/>
  <c r="R108" s="1"/>
  <c r="D109"/>
  <c r="BC108"/>
  <c r="BB108"/>
  <c r="BA108"/>
  <c r="AZ108"/>
  <c r="AY108"/>
  <c r="AX108"/>
  <c r="AW108"/>
  <c r="AV108"/>
  <c r="AU108"/>
  <c r="AT108"/>
  <c r="AS108"/>
  <c r="AR108"/>
  <c r="AQ108"/>
  <c r="AP108"/>
  <c r="AO108"/>
  <c r="AN108"/>
  <c r="AJ108"/>
  <c r="AI108"/>
  <c r="AH108"/>
  <c r="AG108"/>
  <c r="AF108"/>
  <c r="AE108"/>
  <c r="AD108"/>
  <c r="AC108"/>
  <c r="AB108"/>
  <c r="AA108"/>
  <c r="Z108"/>
  <c r="Y108"/>
  <c r="X108"/>
  <c r="W108"/>
  <c r="V108"/>
  <c r="U108"/>
  <c r="S108"/>
  <c r="Q108"/>
  <c r="P108"/>
  <c r="O108"/>
  <c r="N108"/>
  <c r="M108"/>
  <c r="L108"/>
  <c r="K108"/>
  <c r="J108"/>
  <c r="I108"/>
  <c r="H108"/>
  <c r="G108"/>
  <c r="F108"/>
  <c r="D108"/>
  <c r="C108"/>
  <c r="B108"/>
  <c r="BC107"/>
  <c r="AY107"/>
  <c r="AU107"/>
  <c r="AQ107"/>
  <c r="AJ107"/>
  <c r="AF107"/>
  <c r="AB107"/>
  <c r="X107"/>
  <c r="R107"/>
  <c r="D107"/>
  <c r="BC106"/>
  <c r="AY106"/>
  <c r="AU106"/>
  <c r="AQ106"/>
  <c r="AJ106"/>
  <c r="AF106"/>
  <c r="AB106"/>
  <c r="X106"/>
  <c r="R106"/>
  <c r="D106"/>
  <c r="BC105"/>
  <c r="BC104" s="1"/>
  <c r="AY105"/>
  <c r="AU105"/>
  <c r="AQ105"/>
  <c r="AJ105"/>
  <c r="AJ104" s="1"/>
  <c r="AF105"/>
  <c r="AB105"/>
  <c r="X105"/>
  <c r="R105"/>
  <c r="D105"/>
  <c r="D104" s="1"/>
  <c r="BB104"/>
  <c r="BA104"/>
  <c r="AZ104"/>
  <c r="AX104"/>
  <c r="AX100" s="1"/>
  <c r="AW104"/>
  <c r="AV104"/>
  <c r="AT104"/>
  <c r="AS104"/>
  <c r="AR104"/>
  <c r="AP104"/>
  <c r="AP100" s="1"/>
  <c r="AO104"/>
  <c r="AN104"/>
  <c r="AI104"/>
  <c r="AH104"/>
  <c r="AG104"/>
  <c r="AE104"/>
  <c r="AD104"/>
  <c r="AC104"/>
  <c r="AA104"/>
  <c r="Z104"/>
  <c r="Y104"/>
  <c r="W104"/>
  <c r="V104"/>
  <c r="U104"/>
  <c r="S104"/>
  <c r="R104"/>
  <c r="Q104"/>
  <c r="P104"/>
  <c r="O104"/>
  <c r="N104"/>
  <c r="M104"/>
  <c r="L104"/>
  <c r="K104"/>
  <c r="J104"/>
  <c r="I104"/>
  <c r="H104"/>
  <c r="G104"/>
  <c r="F104"/>
  <c r="C104"/>
  <c r="B104"/>
  <c r="BC103"/>
  <c r="AY103"/>
  <c r="AU103"/>
  <c r="AQ103"/>
  <c r="AJ103"/>
  <c r="AF103"/>
  <c r="AB103"/>
  <c r="X103"/>
  <c r="R103"/>
  <c r="D103"/>
  <c r="BC102"/>
  <c r="BC101" s="1"/>
  <c r="BC100" s="1"/>
  <c r="AY102"/>
  <c r="AU102"/>
  <c r="AQ102"/>
  <c r="AJ102"/>
  <c r="AJ101" s="1"/>
  <c r="AJ100" s="1"/>
  <c r="AF102"/>
  <c r="AB102"/>
  <c r="AK102" s="1"/>
  <c r="X102"/>
  <c r="R102"/>
  <c r="B102"/>
  <c r="D102" s="1"/>
  <c r="BB101"/>
  <c r="BB100" s="1"/>
  <c r="BA101"/>
  <c r="AZ101"/>
  <c r="AX101"/>
  <c r="AW101"/>
  <c r="AV101"/>
  <c r="AT101"/>
  <c r="AT100" s="1"/>
  <c r="AS101"/>
  <c r="AR101"/>
  <c r="AP101"/>
  <c r="AO101"/>
  <c r="AN101"/>
  <c r="AI101"/>
  <c r="AI100" s="1"/>
  <c r="AH101"/>
  <c r="AG101"/>
  <c r="AG100" s="1"/>
  <c r="AE101"/>
  <c r="AD101"/>
  <c r="AD100" s="1"/>
  <c r="AC101"/>
  <c r="AA101"/>
  <c r="AA100" s="1"/>
  <c r="Z101"/>
  <c r="Y101"/>
  <c r="Y100" s="1"/>
  <c r="W101"/>
  <c r="V101"/>
  <c r="V100" s="1"/>
  <c r="U101"/>
  <c r="R101"/>
  <c r="Q101"/>
  <c r="P101"/>
  <c r="P100" s="1"/>
  <c r="O101"/>
  <c r="N101"/>
  <c r="M101"/>
  <c r="L101"/>
  <c r="L100" s="1"/>
  <c r="K101"/>
  <c r="J101"/>
  <c r="I101"/>
  <c r="H101"/>
  <c r="H100" s="1"/>
  <c r="G101"/>
  <c r="F101"/>
  <c r="C101"/>
  <c r="B101"/>
  <c r="B100" s="1"/>
  <c r="AZ100"/>
  <c r="AV100"/>
  <c r="AR100"/>
  <c r="AN100"/>
  <c r="AM100"/>
  <c r="AH100"/>
  <c r="Z100"/>
  <c r="T100"/>
  <c r="T8" s="1"/>
  <c r="T120" s="1"/>
  <c r="N100"/>
  <c r="J100"/>
  <c r="F100"/>
  <c r="BC99"/>
  <c r="AY99"/>
  <c r="AY98" s="1"/>
  <c r="AU99"/>
  <c r="AQ99"/>
  <c r="AQ98" s="1"/>
  <c r="AJ99"/>
  <c r="AF99"/>
  <c r="AF98" s="1"/>
  <c r="AB99"/>
  <c r="X99"/>
  <c r="X98" s="1"/>
  <c r="N99"/>
  <c r="R99" s="1"/>
  <c r="R98" s="1"/>
  <c r="D99"/>
  <c r="BC98"/>
  <c r="BB98"/>
  <c r="BA98"/>
  <c r="AZ98"/>
  <c r="AX98"/>
  <c r="AW98"/>
  <c r="AV98"/>
  <c r="AU98"/>
  <c r="AT98"/>
  <c r="AS98"/>
  <c r="AR98"/>
  <c r="AP98"/>
  <c r="AO98"/>
  <c r="AN98"/>
  <c r="AJ98"/>
  <c r="AI98"/>
  <c r="AH98"/>
  <c r="AG98"/>
  <c r="AE98"/>
  <c r="AD98"/>
  <c r="AC98"/>
  <c r="AB98"/>
  <c r="AA98"/>
  <c r="Z98"/>
  <c r="Y98"/>
  <c r="W98"/>
  <c r="V98"/>
  <c r="U98"/>
  <c r="S98"/>
  <c r="Q98"/>
  <c r="P98"/>
  <c r="O98"/>
  <c r="N98"/>
  <c r="M98"/>
  <c r="L98"/>
  <c r="K98"/>
  <c r="J98"/>
  <c r="I98"/>
  <c r="H98"/>
  <c r="G98"/>
  <c r="F98"/>
  <c r="D98"/>
  <c r="C98"/>
  <c r="B98"/>
  <c r="BC97"/>
  <c r="AY97"/>
  <c r="AU97"/>
  <c r="AQ97"/>
  <c r="BD97" s="1"/>
  <c r="AJ97"/>
  <c r="AF97"/>
  <c r="AB97"/>
  <c r="X97"/>
  <c r="AK97" s="1"/>
  <c r="AL97" s="1"/>
  <c r="E97" s="1"/>
  <c r="R97"/>
  <c r="D97"/>
  <c r="BC96"/>
  <c r="AY96"/>
  <c r="AU96"/>
  <c r="AQ96"/>
  <c r="AJ96"/>
  <c r="AF96"/>
  <c r="AB96"/>
  <c r="X96"/>
  <c r="R96"/>
  <c r="D96"/>
  <c r="BC95"/>
  <c r="AY95"/>
  <c r="AU95"/>
  <c r="AQ95"/>
  <c r="AJ95"/>
  <c r="AF95"/>
  <c r="AB95"/>
  <c r="X95"/>
  <c r="P95"/>
  <c r="N95"/>
  <c r="D95"/>
  <c r="BC94"/>
  <c r="BC93" s="1"/>
  <c r="AY94"/>
  <c r="AU94"/>
  <c r="BD94" s="1"/>
  <c r="AQ94"/>
  <c r="AJ94"/>
  <c r="AJ93" s="1"/>
  <c r="AF94"/>
  <c r="AB94"/>
  <c r="AK94" s="1"/>
  <c r="X94"/>
  <c r="R94"/>
  <c r="D94"/>
  <c r="BB93"/>
  <c r="BA93"/>
  <c r="AZ93"/>
  <c r="AX93"/>
  <c r="AW93"/>
  <c r="AV93"/>
  <c r="AT93"/>
  <c r="AS93"/>
  <c r="AR93"/>
  <c r="AP93"/>
  <c r="AO93"/>
  <c r="AN93"/>
  <c r="AI93"/>
  <c r="AH93"/>
  <c r="AG93"/>
  <c r="AE93"/>
  <c r="AD93"/>
  <c r="AC93"/>
  <c r="AA93"/>
  <c r="Z93"/>
  <c r="Y93"/>
  <c r="W93"/>
  <c r="V93"/>
  <c r="U93"/>
  <c r="S93"/>
  <c r="Q93"/>
  <c r="P93"/>
  <c r="O93"/>
  <c r="N93"/>
  <c r="M93"/>
  <c r="L93"/>
  <c r="K93"/>
  <c r="J93"/>
  <c r="I93"/>
  <c r="H93"/>
  <c r="G93"/>
  <c r="F93"/>
  <c r="D93"/>
  <c r="C93"/>
  <c r="B93"/>
  <c r="BC92"/>
  <c r="AY92"/>
  <c r="AU92"/>
  <c r="AQ92"/>
  <c r="AJ92"/>
  <c r="AF92"/>
  <c r="AB92"/>
  <c r="X92"/>
  <c r="R92"/>
  <c r="D92"/>
  <c r="BC91"/>
  <c r="AY91"/>
  <c r="AU91"/>
  <c r="AQ91"/>
  <c r="AJ91"/>
  <c r="AF91"/>
  <c r="AB91"/>
  <c r="AK91" s="1"/>
  <c r="X91"/>
  <c r="R91"/>
  <c r="R90" s="1"/>
  <c r="N91"/>
  <c r="D91"/>
  <c r="BC90"/>
  <c r="BB90"/>
  <c r="BA90"/>
  <c r="AZ90"/>
  <c r="AY90"/>
  <c r="AX90"/>
  <c r="AW90"/>
  <c r="AV90"/>
  <c r="AU90"/>
  <c r="AT90"/>
  <c r="AS90"/>
  <c r="AR90"/>
  <c r="AQ90"/>
  <c r="AP90"/>
  <c r="AO90"/>
  <c r="AN90"/>
  <c r="AJ90"/>
  <c r="AI90"/>
  <c r="AH90"/>
  <c r="AG90"/>
  <c r="AF90"/>
  <c r="AE90"/>
  <c r="AD90"/>
  <c r="AC90"/>
  <c r="AB90"/>
  <c r="AA90"/>
  <c r="Z90"/>
  <c r="Y90"/>
  <c r="X90"/>
  <c r="W90"/>
  <c r="V90"/>
  <c r="U90"/>
  <c r="S90"/>
  <c r="Q90"/>
  <c r="P90"/>
  <c r="O90"/>
  <c r="N90"/>
  <c r="M90"/>
  <c r="L90"/>
  <c r="K90"/>
  <c r="J90"/>
  <c r="I90"/>
  <c r="H90"/>
  <c r="G90"/>
  <c r="F90"/>
  <c r="D90"/>
  <c r="C90"/>
  <c r="B90"/>
  <c r="BC89"/>
  <c r="AY89"/>
  <c r="AU89"/>
  <c r="AQ89"/>
  <c r="AJ89"/>
  <c r="AF89"/>
  <c r="AB89"/>
  <c r="X89"/>
  <c r="P89"/>
  <c r="R89" s="1"/>
  <c r="D89"/>
  <c r="BC88"/>
  <c r="BC87" s="1"/>
  <c r="AY88"/>
  <c r="AU88"/>
  <c r="BD88" s="1"/>
  <c r="AQ88"/>
  <c r="AJ88"/>
  <c r="AJ87" s="1"/>
  <c r="AF88"/>
  <c r="AB88"/>
  <c r="AK88" s="1"/>
  <c r="X88"/>
  <c r="R88"/>
  <c r="D88"/>
  <c r="BB87"/>
  <c r="BA87"/>
  <c r="AZ87"/>
  <c r="AY87"/>
  <c r="AX87"/>
  <c r="AW87"/>
  <c r="AV87"/>
  <c r="AT87"/>
  <c r="AS87"/>
  <c r="AR87"/>
  <c r="AQ87"/>
  <c r="AP87"/>
  <c r="AO87"/>
  <c r="AN87"/>
  <c r="AI87"/>
  <c r="AH87"/>
  <c r="AG87"/>
  <c r="AF87"/>
  <c r="AE87"/>
  <c r="AD87"/>
  <c r="AC87"/>
  <c r="AA87"/>
  <c r="Z87"/>
  <c r="Y87"/>
  <c r="X87"/>
  <c r="W87"/>
  <c r="V87"/>
  <c r="U87"/>
  <c r="S87"/>
  <c r="Q87"/>
  <c r="P87"/>
  <c r="O87"/>
  <c r="N87"/>
  <c r="M87"/>
  <c r="L87"/>
  <c r="K87"/>
  <c r="J87"/>
  <c r="I87"/>
  <c r="H87"/>
  <c r="G87"/>
  <c r="F87"/>
  <c r="D87"/>
  <c r="C87"/>
  <c r="B87"/>
  <c r="BC86"/>
  <c r="AY86"/>
  <c r="AU86"/>
  <c r="AQ86"/>
  <c r="BD86" s="1"/>
  <c r="AJ86"/>
  <c r="AF86"/>
  <c r="AB86"/>
  <c r="X86"/>
  <c r="AK86" s="1"/>
  <c r="AL86" s="1"/>
  <c r="E86" s="1"/>
  <c r="R86"/>
  <c r="D86"/>
  <c r="S86" s="1"/>
  <c r="BC85"/>
  <c r="AY85"/>
  <c r="AU85"/>
  <c r="AQ85"/>
  <c r="BD85" s="1"/>
  <c r="BE85" s="1"/>
  <c r="AJ85"/>
  <c r="AF85"/>
  <c r="AB85"/>
  <c r="X85"/>
  <c r="AK85" s="1"/>
  <c r="AL85" s="1"/>
  <c r="E85" s="1"/>
  <c r="R85"/>
  <c r="S85" s="1"/>
  <c r="S80" s="1"/>
  <c r="D85"/>
  <c r="BC84"/>
  <c r="AY84"/>
  <c r="AU84"/>
  <c r="AQ84"/>
  <c r="BD84" s="1"/>
  <c r="AJ84"/>
  <c r="AF84"/>
  <c r="AB84"/>
  <c r="X84"/>
  <c r="AK84" s="1"/>
  <c r="AL84" s="1"/>
  <c r="E84" s="1"/>
  <c r="R84"/>
  <c r="D84"/>
  <c r="BC83"/>
  <c r="AY83"/>
  <c r="AU83"/>
  <c r="AQ83"/>
  <c r="AJ83"/>
  <c r="AF83"/>
  <c r="AB83"/>
  <c r="X83"/>
  <c r="R83"/>
  <c r="D83"/>
  <c r="BC82"/>
  <c r="AY82"/>
  <c r="AU82"/>
  <c r="AQ82"/>
  <c r="AJ82"/>
  <c r="AF82"/>
  <c r="AB82"/>
  <c r="X82"/>
  <c r="R82"/>
  <c r="D82"/>
  <c r="BC81"/>
  <c r="BC80" s="1"/>
  <c r="AY81"/>
  <c r="AU81"/>
  <c r="AQ81"/>
  <c r="AJ81"/>
  <c r="AJ80" s="1"/>
  <c r="AF81"/>
  <c r="AB81"/>
  <c r="X81"/>
  <c r="R81"/>
  <c r="D81"/>
  <c r="BB80"/>
  <c r="BA80"/>
  <c r="AZ80"/>
  <c r="AX80"/>
  <c r="AW80"/>
  <c r="AV80"/>
  <c r="AT80"/>
  <c r="AS80"/>
  <c r="AR80"/>
  <c r="AP80"/>
  <c r="AO80"/>
  <c r="AN80"/>
  <c r="AI80"/>
  <c r="AH80"/>
  <c r="AG80"/>
  <c r="AE80"/>
  <c r="AD80"/>
  <c r="AC80"/>
  <c r="AA80"/>
  <c r="Z80"/>
  <c r="Y80"/>
  <c r="W80"/>
  <c r="V80"/>
  <c r="U80"/>
  <c r="R80"/>
  <c r="Q80"/>
  <c r="P80"/>
  <c r="O80"/>
  <c r="N80"/>
  <c r="M80"/>
  <c r="L80"/>
  <c r="K80"/>
  <c r="J80"/>
  <c r="I80"/>
  <c r="H80"/>
  <c r="G80"/>
  <c r="F80"/>
  <c r="D80"/>
  <c r="C80"/>
  <c r="B80"/>
  <c r="BC79"/>
  <c r="AY79"/>
  <c r="AU79"/>
  <c r="AQ79"/>
  <c r="BD79" s="1"/>
  <c r="AJ79"/>
  <c r="AF79"/>
  <c r="AB79"/>
  <c r="X79"/>
  <c r="AK79" s="1"/>
  <c r="AL79" s="1"/>
  <c r="E79" s="1"/>
  <c r="R79"/>
  <c r="D79"/>
  <c r="BC78"/>
  <c r="AY78"/>
  <c r="AU78"/>
  <c r="AQ78"/>
  <c r="BD78" s="1"/>
  <c r="AH78"/>
  <c r="AJ78" s="1"/>
  <c r="AF78"/>
  <c r="AB78"/>
  <c r="X78"/>
  <c r="R78"/>
  <c r="D78"/>
  <c r="BC77"/>
  <c r="AY77"/>
  <c r="AU77"/>
  <c r="AQ77"/>
  <c r="BD77" s="1"/>
  <c r="AJ77"/>
  <c r="AF77"/>
  <c r="AB77"/>
  <c r="X77"/>
  <c r="AK77" s="1"/>
  <c r="R77"/>
  <c r="R76" s="1"/>
  <c r="B77"/>
  <c r="D77" s="1"/>
  <c r="D76" s="1"/>
  <c r="BC76"/>
  <c r="BB76"/>
  <c r="BA76"/>
  <c r="AZ76"/>
  <c r="AY76"/>
  <c r="AX76"/>
  <c r="AW76"/>
  <c r="AV76"/>
  <c r="AU76"/>
  <c r="AT76"/>
  <c r="AS76"/>
  <c r="AR76"/>
  <c r="AQ76"/>
  <c r="AP76"/>
  <c r="AO76"/>
  <c r="AN76"/>
  <c r="AI76"/>
  <c r="AH76"/>
  <c r="AG76"/>
  <c r="AF76"/>
  <c r="AE76"/>
  <c r="AD76"/>
  <c r="AC76"/>
  <c r="AB76"/>
  <c r="AA76"/>
  <c r="Z76"/>
  <c r="Y76"/>
  <c r="X76"/>
  <c r="W76"/>
  <c r="V76"/>
  <c r="U76"/>
  <c r="S76"/>
  <c r="Q76"/>
  <c r="P76"/>
  <c r="O76"/>
  <c r="N76"/>
  <c r="M76"/>
  <c r="L76"/>
  <c r="K76"/>
  <c r="J76"/>
  <c r="I76"/>
  <c r="H76"/>
  <c r="G76"/>
  <c r="F76"/>
  <c r="C76"/>
  <c r="B76"/>
  <c r="BC75"/>
  <c r="AY75"/>
  <c r="AU75"/>
  <c r="AQ75"/>
  <c r="BD75" s="1"/>
  <c r="AJ75"/>
  <c r="AF75"/>
  <c r="AB75"/>
  <c r="X75"/>
  <c r="AK75" s="1"/>
  <c r="AL75" s="1"/>
  <c r="E75" s="1"/>
  <c r="P75"/>
  <c r="R75" s="1"/>
  <c r="B75"/>
  <c r="D75" s="1"/>
  <c r="BC74"/>
  <c r="AY74"/>
  <c r="AU74"/>
  <c r="AQ74"/>
  <c r="BD74" s="1"/>
  <c r="AJ74"/>
  <c r="AF74"/>
  <c r="AB74"/>
  <c r="X74"/>
  <c r="AK74" s="1"/>
  <c r="AL74" s="1"/>
  <c r="E74" s="1"/>
  <c r="P74"/>
  <c r="R74" s="1"/>
  <c r="D74"/>
  <c r="BC73"/>
  <c r="AY73"/>
  <c r="AU73"/>
  <c r="AQ73"/>
  <c r="AJ73"/>
  <c r="AF73"/>
  <c r="AB73"/>
  <c r="X73"/>
  <c r="R73"/>
  <c r="D73"/>
  <c r="BC72"/>
  <c r="BC71" s="1"/>
  <c r="AY72"/>
  <c r="AU72"/>
  <c r="AU71" s="1"/>
  <c r="AQ72"/>
  <c r="AJ72"/>
  <c r="AJ71" s="1"/>
  <c r="AF72"/>
  <c r="AB72"/>
  <c r="AB71" s="1"/>
  <c r="X72"/>
  <c r="R72"/>
  <c r="D72"/>
  <c r="BB71"/>
  <c r="BA71"/>
  <c r="AZ71"/>
  <c r="AX71"/>
  <c r="AW71"/>
  <c r="AV71"/>
  <c r="AT71"/>
  <c r="AS71"/>
  <c r="AR71"/>
  <c r="AP71"/>
  <c r="AO71"/>
  <c r="AN71"/>
  <c r="AI71"/>
  <c r="AH71"/>
  <c r="AG71"/>
  <c r="AE71"/>
  <c r="AD71"/>
  <c r="AC71"/>
  <c r="AA71"/>
  <c r="Z71"/>
  <c r="Y71"/>
  <c r="W71"/>
  <c r="V71"/>
  <c r="U71"/>
  <c r="S71"/>
  <c r="Q71"/>
  <c r="P71"/>
  <c r="O71"/>
  <c r="N71"/>
  <c r="M71"/>
  <c r="L71"/>
  <c r="K71"/>
  <c r="J71"/>
  <c r="I71"/>
  <c r="H71"/>
  <c r="G71"/>
  <c r="F71"/>
  <c r="C71"/>
  <c r="B71"/>
  <c r="BC70"/>
  <c r="AY70"/>
  <c r="AU70"/>
  <c r="AQ70"/>
  <c r="BD70" s="1"/>
  <c r="AJ70"/>
  <c r="AF70"/>
  <c r="AB70"/>
  <c r="X70"/>
  <c r="AK70" s="1"/>
  <c r="AL70" s="1"/>
  <c r="E70" s="1"/>
  <c r="R70"/>
  <c r="B70"/>
  <c r="D70" s="1"/>
  <c r="BC69"/>
  <c r="AY69"/>
  <c r="AU69"/>
  <c r="AQ69"/>
  <c r="BD69" s="1"/>
  <c r="AJ69"/>
  <c r="AF69"/>
  <c r="AB69"/>
  <c r="X69"/>
  <c r="AK69" s="1"/>
  <c r="AL69" s="1"/>
  <c r="E69" s="1"/>
  <c r="R69"/>
  <c r="D69"/>
  <c r="BC68"/>
  <c r="AY68"/>
  <c r="AU68"/>
  <c r="AQ68"/>
  <c r="BD68" s="1"/>
  <c r="AJ68"/>
  <c r="AF68"/>
  <c r="AB68"/>
  <c r="X68"/>
  <c r="AK68" s="1"/>
  <c r="R68"/>
  <c r="S68" s="1"/>
  <c r="S67" s="1"/>
  <c r="D68"/>
  <c r="BC67"/>
  <c r="BB67"/>
  <c r="BA67"/>
  <c r="AZ67"/>
  <c r="AY67"/>
  <c r="AX67"/>
  <c r="AW67"/>
  <c r="AV67"/>
  <c r="AU67"/>
  <c r="AT67"/>
  <c r="AS67"/>
  <c r="AR67"/>
  <c r="AQ67"/>
  <c r="AP67"/>
  <c r="AO67"/>
  <c r="AN67"/>
  <c r="AJ67"/>
  <c r="AI67"/>
  <c r="AH67"/>
  <c r="AG67"/>
  <c r="AF67"/>
  <c r="AE67"/>
  <c r="AD67"/>
  <c r="AC67"/>
  <c r="AB67"/>
  <c r="AA67"/>
  <c r="Z67"/>
  <c r="Y67"/>
  <c r="X67"/>
  <c r="W67"/>
  <c r="V67"/>
  <c r="U67"/>
  <c r="R67"/>
  <c r="Q67"/>
  <c r="P67"/>
  <c r="O67"/>
  <c r="N67"/>
  <c r="M67"/>
  <c r="L67"/>
  <c r="K67"/>
  <c r="J67"/>
  <c r="I67"/>
  <c r="H67"/>
  <c r="G67"/>
  <c r="F67"/>
  <c r="C67"/>
  <c r="BC66"/>
  <c r="AY66"/>
  <c r="AU66"/>
  <c r="AQ66"/>
  <c r="BD66" s="1"/>
  <c r="AJ66"/>
  <c r="AF66"/>
  <c r="AB66"/>
  <c r="X66"/>
  <c r="AK66" s="1"/>
  <c r="AL66" s="1"/>
  <c r="E66" s="1"/>
  <c r="R66"/>
  <c r="D66"/>
  <c r="BC65"/>
  <c r="AY65"/>
  <c r="AU65"/>
  <c r="AQ65"/>
  <c r="AJ65"/>
  <c r="AF65"/>
  <c r="AC65"/>
  <c r="AB65"/>
  <c r="AK65" s="1"/>
  <c r="AL65" s="1"/>
  <c r="E65" s="1"/>
  <c r="X65"/>
  <c r="R65"/>
  <c r="N65"/>
  <c r="D65"/>
  <c r="BC64"/>
  <c r="AY64"/>
  <c r="AU64"/>
  <c r="AQ64"/>
  <c r="BD64" s="1"/>
  <c r="AJ64"/>
  <c r="AF64"/>
  <c r="AB64"/>
  <c r="W64"/>
  <c r="X64" s="1"/>
  <c r="L64"/>
  <c r="H64"/>
  <c r="R64" s="1"/>
  <c r="D64"/>
  <c r="BC63"/>
  <c r="BC62" s="1"/>
  <c r="AY63"/>
  <c r="AU63"/>
  <c r="AU62" s="1"/>
  <c r="AQ63"/>
  <c r="AJ63"/>
  <c r="AJ62" s="1"/>
  <c r="AF63"/>
  <c r="AB63"/>
  <c r="AB62" s="1"/>
  <c r="X63"/>
  <c r="R63"/>
  <c r="D63"/>
  <c r="BB62"/>
  <c r="BA62"/>
  <c r="AZ62"/>
  <c r="AX62"/>
  <c r="AW62"/>
  <c r="AV62"/>
  <c r="AT62"/>
  <c r="AS62"/>
  <c r="AR62"/>
  <c r="AP62"/>
  <c r="AO62"/>
  <c r="AN62"/>
  <c r="AI62"/>
  <c r="AH62"/>
  <c r="AG62"/>
  <c r="AE62"/>
  <c r="AD62"/>
  <c r="AC62"/>
  <c r="AA62"/>
  <c r="Z62"/>
  <c r="Y62"/>
  <c r="W62"/>
  <c r="V62"/>
  <c r="U62"/>
  <c r="S62"/>
  <c r="Q62"/>
  <c r="P62"/>
  <c r="O62"/>
  <c r="N62"/>
  <c r="M62"/>
  <c r="L62"/>
  <c r="K62"/>
  <c r="J62"/>
  <c r="I62"/>
  <c r="H62"/>
  <c r="G62"/>
  <c r="F62"/>
  <c r="D62"/>
  <c r="C62"/>
  <c r="B62"/>
  <c r="BC61"/>
  <c r="AY61"/>
  <c r="AU61"/>
  <c r="AQ61"/>
  <c r="AJ61"/>
  <c r="AF61"/>
  <c r="AB61"/>
  <c r="X61"/>
  <c r="O61"/>
  <c r="M61"/>
  <c r="D61"/>
  <c r="BC60"/>
  <c r="AY60"/>
  <c r="AU60"/>
  <c r="AQ60"/>
  <c r="BD60" s="1"/>
  <c r="AJ60"/>
  <c r="AF60"/>
  <c r="AB60"/>
  <c r="X60"/>
  <c r="AK60" s="1"/>
  <c r="AL60" s="1"/>
  <c r="E60" s="1"/>
  <c r="N60"/>
  <c r="M60"/>
  <c r="R60" s="1"/>
  <c r="D60"/>
  <c r="BC59"/>
  <c r="BC58" s="1"/>
  <c r="AY59"/>
  <c r="AU59"/>
  <c r="AU58" s="1"/>
  <c r="AQ59"/>
  <c r="AJ59"/>
  <c r="AJ58" s="1"/>
  <c r="AF59"/>
  <c r="AB59"/>
  <c r="X59"/>
  <c r="N59"/>
  <c r="N58" s="1"/>
  <c r="N57" s="1"/>
  <c r="M59"/>
  <c r="D59"/>
  <c r="BB58"/>
  <c r="BA58"/>
  <c r="AZ58"/>
  <c r="AY58"/>
  <c r="AX58"/>
  <c r="AW58"/>
  <c r="AV58"/>
  <c r="AT58"/>
  <c r="AS58"/>
  <c r="AR58"/>
  <c r="AQ58"/>
  <c r="AP58"/>
  <c r="AO58"/>
  <c r="AN58"/>
  <c r="AI58"/>
  <c r="AH58"/>
  <c r="AH57" s="1"/>
  <c r="AG58"/>
  <c r="AF58"/>
  <c r="AE58"/>
  <c r="AD58"/>
  <c r="AD57" s="1"/>
  <c r="AC58"/>
  <c r="AB58"/>
  <c r="AA58"/>
  <c r="Z58"/>
  <c r="Z57" s="1"/>
  <c r="Y58"/>
  <c r="X58"/>
  <c r="W58"/>
  <c r="V58"/>
  <c r="V57" s="1"/>
  <c r="U58"/>
  <c r="S58"/>
  <c r="Q58"/>
  <c r="P58"/>
  <c r="O58"/>
  <c r="M58"/>
  <c r="L58"/>
  <c r="K58"/>
  <c r="K57" s="1"/>
  <c r="J58"/>
  <c r="I58"/>
  <c r="H58"/>
  <c r="G58"/>
  <c r="G57" s="1"/>
  <c r="F58"/>
  <c r="C58"/>
  <c r="B58"/>
  <c r="BA57"/>
  <c r="AW57"/>
  <c r="AS57"/>
  <c r="AO57"/>
  <c r="AM57"/>
  <c r="AI57"/>
  <c r="AG57"/>
  <c r="AE57"/>
  <c r="AC57"/>
  <c r="AA57"/>
  <c r="Y57"/>
  <c r="W57"/>
  <c r="U57"/>
  <c r="T57"/>
  <c r="Q57"/>
  <c r="O57"/>
  <c r="M57"/>
  <c r="I57"/>
  <c r="C57"/>
  <c r="BC56"/>
  <c r="AY56"/>
  <c r="AU56"/>
  <c r="AQ56"/>
  <c r="AJ56"/>
  <c r="AF56"/>
  <c r="AB56"/>
  <c r="X56"/>
  <c r="AK56" s="1"/>
  <c r="AK55" s="1"/>
  <c r="R56"/>
  <c r="S56" s="1"/>
  <c r="S55" s="1"/>
  <c r="D56"/>
  <c r="BC55"/>
  <c r="BB55"/>
  <c r="BA55"/>
  <c r="AZ55"/>
  <c r="AY55"/>
  <c r="AX55"/>
  <c r="AW55"/>
  <c r="AV55"/>
  <c r="AU55"/>
  <c r="AT55"/>
  <c r="AS55"/>
  <c r="AR55"/>
  <c r="AQ55"/>
  <c r="AP55"/>
  <c r="AO55"/>
  <c r="AN55"/>
  <c r="AJ55"/>
  <c r="AI55"/>
  <c r="AH55"/>
  <c r="AG55"/>
  <c r="AF55"/>
  <c r="AE55"/>
  <c r="AD55"/>
  <c r="AC55"/>
  <c r="AB55"/>
  <c r="AA55"/>
  <c r="Z55"/>
  <c r="Y55"/>
  <c r="X55"/>
  <c r="W55"/>
  <c r="V55"/>
  <c r="U55"/>
  <c r="R55"/>
  <c r="Q55"/>
  <c r="P55"/>
  <c r="O55"/>
  <c r="N55"/>
  <c r="M55"/>
  <c r="L55"/>
  <c r="K55"/>
  <c r="J55"/>
  <c r="I55"/>
  <c r="H55"/>
  <c r="G55"/>
  <c r="F55"/>
  <c r="D55"/>
  <c r="B55"/>
  <c r="BC54"/>
  <c r="AY54"/>
  <c r="AU54"/>
  <c r="AQ54"/>
  <c r="BD54" s="1"/>
  <c r="AJ54"/>
  <c r="AF54"/>
  <c r="AB54"/>
  <c r="X54"/>
  <c r="AK54" s="1"/>
  <c r="AL54" s="1"/>
  <c r="E54" s="1"/>
  <c r="R54"/>
  <c r="S54" s="1"/>
  <c r="D54"/>
  <c r="BC53"/>
  <c r="AY53"/>
  <c r="AU53"/>
  <c r="AQ53"/>
  <c r="BD53" s="1"/>
  <c r="AI53"/>
  <c r="AF53"/>
  <c r="AB53"/>
  <c r="X53"/>
  <c r="R53"/>
  <c r="S53" s="1"/>
  <c r="D53"/>
  <c r="BC52"/>
  <c r="BC51" s="1"/>
  <c r="AY52"/>
  <c r="AU52"/>
  <c r="AU51" s="1"/>
  <c r="AQ52"/>
  <c r="AJ52"/>
  <c r="AF52"/>
  <c r="AB52"/>
  <c r="X52"/>
  <c r="S52"/>
  <c r="R52"/>
  <c r="D52"/>
  <c r="BB51"/>
  <c r="BA51"/>
  <c r="AZ51"/>
  <c r="AX51"/>
  <c r="AW51"/>
  <c r="AV51"/>
  <c r="AT51"/>
  <c r="AS51"/>
  <c r="AR51"/>
  <c r="AQ51"/>
  <c r="AP51"/>
  <c r="AO51"/>
  <c r="AN51"/>
  <c r="AH51"/>
  <c r="AG51"/>
  <c r="AF51"/>
  <c r="AE51"/>
  <c r="AD51"/>
  <c r="AC51"/>
  <c r="AB51"/>
  <c r="AA51"/>
  <c r="Z51"/>
  <c r="Y51"/>
  <c r="X51"/>
  <c r="W51"/>
  <c r="V51"/>
  <c r="U51"/>
  <c r="R51"/>
  <c r="Q51"/>
  <c r="P51"/>
  <c r="O51"/>
  <c r="N51"/>
  <c r="M51"/>
  <c r="L51"/>
  <c r="K51"/>
  <c r="J51"/>
  <c r="I51"/>
  <c r="H51"/>
  <c r="G51"/>
  <c r="F51"/>
  <c r="D51"/>
  <c r="C51"/>
  <c r="B51"/>
  <c r="BC50"/>
  <c r="AY50"/>
  <c r="AU50"/>
  <c r="AQ50"/>
  <c r="AJ50"/>
  <c r="AF50"/>
  <c r="AB50"/>
  <c r="X50"/>
  <c r="AK50" s="1"/>
  <c r="AL50" s="1"/>
  <c r="E50" s="1"/>
  <c r="R50"/>
  <c r="S50" s="1"/>
  <c r="S48" s="1"/>
  <c r="D50"/>
  <c r="BC49"/>
  <c r="AY49"/>
  <c r="AU49"/>
  <c r="AQ49"/>
  <c r="AI49"/>
  <c r="AH49"/>
  <c r="AG49"/>
  <c r="AF49"/>
  <c r="AB49"/>
  <c r="X49"/>
  <c r="Q49"/>
  <c r="P49"/>
  <c r="O49"/>
  <c r="N49"/>
  <c r="D49"/>
  <c r="BC48"/>
  <c r="BB48"/>
  <c r="BA48"/>
  <c r="AZ48"/>
  <c r="AY48"/>
  <c r="AX48"/>
  <c r="AW48"/>
  <c r="AV48"/>
  <c r="AU48"/>
  <c r="AT48"/>
  <c r="AS48"/>
  <c r="AR48"/>
  <c r="AQ48"/>
  <c r="AP48"/>
  <c r="AO48"/>
  <c r="AN48"/>
  <c r="AI48"/>
  <c r="AH48"/>
  <c r="AG48"/>
  <c r="AF48"/>
  <c r="AE48"/>
  <c r="AD48"/>
  <c r="AC48"/>
  <c r="AB48"/>
  <c r="AA48"/>
  <c r="Z48"/>
  <c r="Y48"/>
  <c r="X48"/>
  <c r="W48"/>
  <c r="V48"/>
  <c r="U48"/>
  <c r="Q48"/>
  <c r="P48"/>
  <c r="O48"/>
  <c r="N48"/>
  <c r="M48"/>
  <c r="L48"/>
  <c r="K48"/>
  <c r="J48"/>
  <c r="I48"/>
  <c r="H48"/>
  <c r="G48"/>
  <c r="F48"/>
  <c r="D48"/>
  <c r="C48"/>
  <c r="B48"/>
  <c r="BC47"/>
  <c r="AY47"/>
  <c r="AU47"/>
  <c r="AQ47"/>
  <c r="AJ47"/>
  <c r="AF47"/>
  <c r="AB47"/>
  <c r="X47"/>
  <c r="AK47" s="1"/>
  <c r="AL47" s="1"/>
  <c r="E47" s="1"/>
  <c r="P47"/>
  <c r="R47" s="1"/>
  <c r="S47" s="1"/>
  <c r="D47"/>
  <c r="BC46"/>
  <c r="AY46"/>
  <c r="AU46"/>
  <c r="AQ46"/>
  <c r="BD46" s="1"/>
  <c r="AJ46"/>
  <c r="AF46"/>
  <c r="AB46"/>
  <c r="X46"/>
  <c r="AK46" s="1"/>
  <c r="AL46" s="1"/>
  <c r="E46" s="1"/>
  <c r="R46"/>
  <c r="S46" s="1"/>
  <c r="D46"/>
  <c r="BC45"/>
  <c r="AY45"/>
  <c r="AU45"/>
  <c r="AQ45"/>
  <c r="BD45" s="1"/>
  <c r="AJ45"/>
  <c r="AF45"/>
  <c r="AB45"/>
  <c r="X45"/>
  <c r="AK45" s="1"/>
  <c r="AL45" s="1"/>
  <c r="E45" s="1"/>
  <c r="R45"/>
  <c r="S45" s="1"/>
  <c r="D45"/>
  <c r="BC44"/>
  <c r="AY44"/>
  <c r="AU44"/>
  <c r="AQ44"/>
  <c r="BD44" s="1"/>
  <c r="AJ44"/>
  <c r="AF44"/>
  <c r="AB44"/>
  <c r="X44"/>
  <c r="AK44" s="1"/>
  <c r="AL44" s="1"/>
  <c r="E44" s="1"/>
  <c r="R44"/>
  <c r="S44" s="1"/>
  <c r="D44"/>
  <c r="BC43"/>
  <c r="AY43"/>
  <c r="AU43"/>
  <c r="AQ43"/>
  <c r="BD43" s="1"/>
  <c r="AJ43"/>
  <c r="AF43"/>
  <c r="AB43"/>
  <c r="X43"/>
  <c r="AK43" s="1"/>
  <c r="AL43" s="1"/>
  <c r="E43" s="1"/>
  <c r="R43"/>
  <c r="S43" s="1"/>
  <c r="D43"/>
  <c r="BC42"/>
  <c r="AY42"/>
  <c r="AU42"/>
  <c r="AQ42"/>
  <c r="BD42" s="1"/>
  <c r="AJ42"/>
  <c r="AF42"/>
  <c r="AB42"/>
  <c r="X42"/>
  <c r="AK42" s="1"/>
  <c r="AL42" s="1"/>
  <c r="E42" s="1"/>
  <c r="R42"/>
  <c r="S42" s="1"/>
  <c r="D42"/>
  <c r="BC41"/>
  <c r="AY41"/>
  <c r="AU41"/>
  <c r="AQ41"/>
  <c r="BD41" s="1"/>
  <c r="AJ41"/>
  <c r="AF41"/>
  <c r="AB41"/>
  <c r="X41"/>
  <c r="AK41" s="1"/>
  <c r="R41"/>
  <c r="S41" s="1"/>
  <c r="S40" s="1"/>
  <c r="D41"/>
  <c r="BC40"/>
  <c r="BB40"/>
  <c r="BA40"/>
  <c r="AZ40"/>
  <c r="AY40"/>
  <c r="AX40"/>
  <c r="AW40"/>
  <c r="AV40"/>
  <c r="AU40"/>
  <c r="AT40"/>
  <c r="AS40"/>
  <c r="AR40"/>
  <c r="AQ40"/>
  <c r="AP40"/>
  <c r="AO40"/>
  <c r="AN40"/>
  <c r="AJ40"/>
  <c r="AI40"/>
  <c r="AH40"/>
  <c r="AG40"/>
  <c r="AF40"/>
  <c r="AE40"/>
  <c r="AD40"/>
  <c r="AC40"/>
  <c r="AB40"/>
  <c r="AA40"/>
  <c r="Z40"/>
  <c r="Y40"/>
  <c r="X40"/>
  <c r="W40"/>
  <c r="V40"/>
  <c r="U40"/>
  <c r="R40"/>
  <c r="Q40"/>
  <c r="P40"/>
  <c r="O40"/>
  <c r="N40"/>
  <c r="M40"/>
  <c r="L40"/>
  <c r="K40"/>
  <c r="J40"/>
  <c r="I40"/>
  <c r="H40"/>
  <c r="G40"/>
  <c r="F40"/>
  <c r="D40"/>
  <c r="C40"/>
  <c r="B40"/>
  <c r="BC39"/>
  <c r="AY39"/>
  <c r="AU39"/>
  <c r="AQ39"/>
  <c r="AJ39"/>
  <c r="AF39"/>
  <c r="AB39"/>
  <c r="X39"/>
  <c r="R39"/>
  <c r="D39"/>
  <c r="BC38"/>
  <c r="AY38"/>
  <c r="AU38"/>
  <c r="AQ38"/>
  <c r="BD38" s="1"/>
  <c r="AJ38"/>
  <c r="AF38"/>
  <c r="AB38"/>
  <c r="X38"/>
  <c r="AK38" s="1"/>
  <c r="AL38" s="1"/>
  <c r="E38" s="1"/>
  <c r="R38"/>
  <c r="S38" s="1"/>
  <c r="D38"/>
  <c r="BC37"/>
  <c r="AY37"/>
  <c r="AU37"/>
  <c r="AQ37"/>
  <c r="BD37" s="1"/>
  <c r="AJ37"/>
  <c r="AF37"/>
  <c r="AB37"/>
  <c r="X37"/>
  <c r="AK37" s="1"/>
  <c r="AL37" s="1"/>
  <c r="E37" s="1"/>
  <c r="R37"/>
  <c r="S37" s="1"/>
  <c r="D37"/>
  <c r="BC36"/>
  <c r="AY36"/>
  <c r="AU36"/>
  <c r="AQ36"/>
  <c r="BD36" s="1"/>
  <c r="AJ36"/>
  <c r="AF36"/>
  <c r="AB36"/>
  <c r="X36"/>
  <c r="AK36" s="1"/>
  <c r="AL36" s="1"/>
  <c r="E36" s="1"/>
  <c r="R36"/>
  <c r="S36" s="1"/>
  <c r="D36"/>
  <c r="BC35"/>
  <c r="AY35"/>
  <c r="AU35"/>
  <c r="AQ35"/>
  <c r="BD35" s="1"/>
  <c r="AJ35"/>
  <c r="AF35"/>
  <c r="AB35"/>
  <c r="X35"/>
  <c r="AK35" s="1"/>
  <c r="AL35" s="1"/>
  <c r="E35" s="1"/>
  <c r="R35"/>
  <c r="D35"/>
  <c r="BC34"/>
  <c r="AY34"/>
  <c r="AU34"/>
  <c r="AQ34"/>
  <c r="BD34" s="1"/>
  <c r="AJ34"/>
  <c r="AF34"/>
  <c r="AB34"/>
  <c r="X34"/>
  <c r="AK34" s="1"/>
  <c r="R34"/>
  <c r="S34" s="1"/>
  <c r="S33" s="1"/>
  <c r="D34"/>
  <c r="BC33"/>
  <c r="BB33"/>
  <c r="BA33"/>
  <c r="AZ33"/>
  <c r="AY33"/>
  <c r="AX33"/>
  <c r="AW33"/>
  <c r="AV33"/>
  <c r="AU33"/>
  <c r="AT33"/>
  <c r="AS33"/>
  <c r="AR33"/>
  <c r="AQ33"/>
  <c r="AP33"/>
  <c r="AO33"/>
  <c r="AN33"/>
  <c r="AJ33"/>
  <c r="AI33"/>
  <c r="AH33"/>
  <c r="AG33"/>
  <c r="AF33"/>
  <c r="AE33"/>
  <c r="AD33"/>
  <c r="AC33"/>
  <c r="AB33"/>
  <c r="AA33"/>
  <c r="Z33"/>
  <c r="Y33"/>
  <c r="X33"/>
  <c r="W33"/>
  <c r="V33"/>
  <c r="U33"/>
  <c r="R33"/>
  <c r="Q33"/>
  <c r="P33"/>
  <c r="O33"/>
  <c r="N33"/>
  <c r="M33"/>
  <c r="L33"/>
  <c r="K33"/>
  <c r="J33"/>
  <c r="I33"/>
  <c r="H33"/>
  <c r="G33"/>
  <c r="F33"/>
  <c r="D33"/>
  <c r="C33"/>
  <c r="B33"/>
  <c r="BC32"/>
  <c r="AY32"/>
  <c r="AU32"/>
  <c r="AQ32"/>
  <c r="BD32" s="1"/>
  <c r="AJ32"/>
  <c r="AF32"/>
  <c r="AB32"/>
  <c r="X32"/>
  <c r="AK32" s="1"/>
  <c r="AL32" s="1"/>
  <c r="E32" s="1"/>
  <c r="R32"/>
  <c r="S32" s="1"/>
  <c r="D32"/>
  <c r="BC31"/>
  <c r="AY31"/>
  <c r="AU31"/>
  <c r="AQ31"/>
  <c r="BD31" s="1"/>
  <c r="AJ31"/>
  <c r="AF31"/>
  <c r="AB31"/>
  <c r="X31"/>
  <c r="AK31" s="1"/>
  <c r="AL31" s="1"/>
  <c r="E31" s="1"/>
  <c r="R31"/>
  <c r="S31" s="1"/>
  <c r="D31"/>
  <c r="BC30"/>
  <c r="AY30"/>
  <c r="AY29" s="1"/>
  <c r="AU30"/>
  <c r="AQ30"/>
  <c r="BD30" s="1"/>
  <c r="AJ30"/>
  <c r="AF30"/>
  <c r="AF29" s="1"/>
  <c r="AB30"/>
  <c r="X30"/>
  <c r="AK30" s="1"/>
  <c r="R30"/>
  <c r="S30" s="1"/>
  <c r="S29" s="1"/>
  <c r="D30"/>
  <c r="BC29"/>
  <c r="BB29"/>
  <c r="BA29"/>
  <c r="AZ29"/>
  <c r="AX29"/>
  <c r="AW29"/>
  <c r="AV29"/>
  <c r="AU29"/>
  <c r="AT29"/>
  <c r="AS29"/>
  <c r="AR29"/>
  <c r="AP29"/>
  <c r="AO29"/>
  <c r="AN29"/>
  <c r="AJ29"/>
  <c r="AI29"/>
  <c r="AH29"/>
  <c r="AG29"/>
  <c r="AE29"/>
  <c r="AD29"/>
  <c r="AC29"/>
  <c r="AB29"/>
  <c r="AA29"/>
  <c r="Z29"/>
  <c r="Y29"/>
  <c r="W29"/>
  <c r="V29"/>
  <c r="U29"/>
  <c r="R29"/>
  <c r="Q29"/>
  <c r="P29"/>
  <c r="O29"/>
  <c r="N29"/>
  <c r="M29"/>
  <c r="L29"/>
  <c r="K29"/>
  <c r="J29"/>
  <c r="I29"/>
  <c r="H29"/>
  <c r="G29"/>
  <c r="F29"/>
  <c r="D29"/>
  <c r="C29"/>
  <c r="B29"/>
  <c r="BC28"/>
  <c r="AY28"/>
  <c r="AU28"/>
  <c r="AQ28"/>
  <c r="BD28" s="1"/>
  <c r="AJ28"/>
  <c r="AF28"/>
  <c r="AB28"/>
  <c r="X28"/>
  <c r="AK28" s="1"/>
  <c r="R28"/>
  <c r="S28" s="1"/>
  <c r="S27" s="1"/>
  <c r="D28"/>
  <c r="BC27"/>
  <c r="BB27"/>
  <c r="BA27"/>
  <c r="AZ27"/>
  <c r="AY27"/>
  <c r="AX27"/>
  <c r="AW27"/>
  <c r="AV27"/>
  <c r="AU27"/>
  <c r="AT27"/>
  <c r="AS27"/>
  <c r="AR27"/>
  <c r="AQ27"/>
  <c r="AP27"/>
  <c r="AO27"/>
  <c r="AN27"/>
  <c r="AJ27"/>
  <c r="AI27"/>
  <c r="AH27"/>
  <c r="AG27"/>
  <c r="AF27"/>
  <c r="AE27"/>
  <c r="AD27"/>
  <c r="AC27"/>
  <c r="AB27"/>
  <c r="AA27"/>
  <c r="Z27"/>
  <c r="Y27"/>
  <c r="X27"/>
  <c r="W27"/>
  <c r="V27"/>
  <c r="U27"/>
  <c r="R27"/>
  <c r="Q27"/>
  <c r="P27"/>
  <c r="O27"/>
  <c r="N27"/>
  <c r="M27"/>
  <c r="L27"/>
  <c r="K27"/>
  <c r="J27"/>
  <c r="I27"/>
  <c r="H27"/>
  <c r="G27"/>
  <c r="F27"/>
  <c r="D27"/>
  <c r="C27"/>
  <c r="B27"/>
  <c r="BC26"/>
  <c r="AY26"/>
  <c r="AU26"/>
  <c r="AQ26"/>
  <c r="BD26" s="1"/>
  <c r="AJ26"/>
  <c r="AF26"/>
  <c r="AB26"/>
  <c r="X26"/>
  <c r="AK26" s="1"/>
  <c r="AL26" s="1"/>
  <c r="E26" s="1"/>
  <c r="R26"/>
  <c r="S26" s="1"/>
  <c r="D26"/>
  <c r="BC25"/>
  <c r="AY25"/>
  <c r="AU25"/>
  <c r="AQ25"/>
  <c r="BD25" s="1"/>
  <c r="AJ25"/>
  <c r="AF25"/>
  <c r="AB25"/>
  <c r="X25"/>
  <c r="AK25" s="1"/>
  <c r="R25"/>
  <c r="S25" s="1"/>
  <c r="S24" s="1"/>
  <c r="D25"/>
  <c r="BC24"/>
  <c r="BB24"/>
  <c r="BA24"/>
  <c r="AZ24"/>
  <c r="AY24"/>
  <c r="AX24"/>
  <c r="AW24"/>
  <c r="AV24"/>
  <c r="AU24"/>
  <c r="AT24"/>
  <c r="AS24"/>
  <c r="AR24"/>
  <c r="AQ24"/>
  <c r="AP24"/>
  <c r="AO24"/>
  <c r="AN24"/>
  <c r="AJ24"/>
  <c r="AI24"/>
  <c r="AH24"/>
  <c r="AG24"/>
  <c r="AF24"/>
  <c r="AE24"/>
  <c r="AD24"/>
  <c r="AC24"/>
  <c r="AB24"/>
  <c r="AA24"/>
  <c r="Z24"/>
  <c r="Y24"/>
  <c r="X24"/>
  <c r="W24"/>
  <c r="V24"/>
  <c r="U24"/>
  <c r="R24"/>
  <c r="Q24"/>
  <c r="P24"/>
  <c r="O24"/>
  <c r="N24"/>
  <c r="M24"/>
  <c r="L24"/>
  <c r="K24"/>
  <c r="J24"/>
  <c r="I24"/>
  <c r="H24"/>
  <c r="G24"/>
  <c r="F24"/>
  <c r="D24"/>
  <c r="C24"/>
  <c r="B24"/>
  <c r="BC23"/>
  <c r="AY23"/>
  <c r="AU23"/>
  <c r="AQ23"/>
  <c r="BD23" s="1"/>
  <c r="AJ23"/>
  <c r="AF23"/>
  <c r="AB23"/>
  <c r="X23"/>
  <c r="AK23" s="1"/>
  <c r="AL23" s="1"/>
  <c r="E23" s="1"/>
  <c r="R23"/>
  <c r="S23" s="1"/>
  <c r="D23"/>
  <c r="BC22"/>
  <c r="AY22"/>
  <c r="AU22"/>
  <c r="AQ22"/>
  <c r="BD22" s="1"/>
  <c r="AJ22"/>
  <c r="AF22"/>
  <c r="AB22"/>
  <c r="X22"/>
  <c r="AK22" s="1"/>
  <c r="AL22" s="1"/>
  <c r="E22" s="1"/>
  <c r="R22"/>
  <c r="S22" s="1"/>
  <c r="D22"/>
  <c r="BC21"/>
  <c r="AY21"/>
  <c r="AU21"/>
  <c r="AQ21"/>
  <c r="BD21" s="1"/>
  <c r="AJ21"/>
  <c r="AF21"/>
  <c r="AB21"/>
  <c r="X21"/>
  <c r="AK21" s="1"/>
  <c r="R21"/>
  <c r="S21" s="1"/>
  <c r="S20" s="1"/>
  <c r="D21"/>
  <c r="BC20"/>
  <c r="BB20"/>
  <c r="BA20"/>
  <c r="AZ20"/>
  <c r="AY20"/>
  <c r="AX20"/>
  <c r="AW20"/>
  <c r="AV20"/>
  <c r="AU20"/>
  <c r="AT20"/>
  <c r="AS20"/>
  <c r="AR20"/>
  <c r="AQ20"/>
  <c r="AP20"/>
  <c r="AO20"/>
  <c r="AN20"/>
  <c r="AJ20"/>
  <c r="AI20"/>
  <c r="AH20"/>
  <c r="AG20"/>
  <c r="AF20"/>
  <c r="AE20"/>
  <c r="AD20"/>
  <c r="AC20"/>
  <c r="AB20"/>
  <c r="AA20"/>
  <c r="Z20"/>
  <c r="Y20"/>
  <c r="X20"/>
  <c r="W20"/>
  <c r="V20"/>
  <c r="U20"/>
  <c r="R20"/>
  <c r="Q20"/>
  <c r="P20"/>
  <c r="O20"/>
  <c r="N20"/>
  <c r="M20"/>
  <c r="L20"/>
  <c r="K20"/>
  <c r="J20"/>
  <c r="I20"/>
  <c r="H20"/>
  <c r="G20"/>
  <c r="F20"/>
  <c r="D20"/>
  <c r="C20"/>
  <c r="B20"/>
  <c r="BC19"/>
  <c r="AY19"/>
  <c r="AU19"/>
  <c r="AQ19"/>
  <c r="BD19" s="1"/>
  <c r="AJ19"/>
  <c r="AF19"/>
  <c r="AB19"/>
  <c r="X19"/>
  <c r="AK19" s="1"/>
  <c r="AL19" s="1"/>
  <c r="E19" s="1"/>
  <c r="R19"/>
  <c r="S19" s="1"/>
  <c r="D19"/>
  <c r="BC18"/>
  <c r="AY18"/>
  <c r="AU18"/>
  <c r="AQ18"/>
  <c r="BD18" s="1"/>
  <c r="AI18"/>
  <c r="AJ18" s="1"/>
  <c r="AE18"/>
  <c r="AF18" s="1"/>
  <c r="AB18"/>
  <c r="X18"/>
  <c r="AK18" s="1"/>
  <c r="AL18" s="1"/>
  <c r="E18" s="1"/>
  <c r="R18"/>
  <c r="S18" s="1"/>
  <c r="D18"/>
  <c r="BC17"/>
  <c r="AY17"/>
  <c r="AU17"/>
  <c r="AQ17"/>
  <c r="BD17" s="1"/>
  <c r="AJ17"/>
  <c r="AE17"/>
  <c r="AC17"/>
  <c r="AF17" s="1"/>
  <c r="AB17"/>
  <c r="X17"/>
  <c r="L17"/>
  <c r="R17" s="1"/>
  <c r="D17"/>
  <c r="BC16"/>
  <c r="AY16"/>
  <c r="AU16"/>
  <c r="AQ16"/>
  <c r="AI16"/>
  <c r="AJ16" s="1"/>
  <c r="AJ15" s="1"/>
  <c r="AF16"/>
  <c r="AB16"/>
  <c r="X16"/>
  <c r="R16"/>
  <c r="S16" s="1"/>
  <c r="D16"/>
  <c r="BC15"/>
  <c r="BB15"/>
  <c r="BA15"/>
  <c r="AZ15"/>
  <c r="AY15"/>
  <c r="AX15"/>
  <c r="AW15"/>
  <c r="AV15"/>
  <c r="AU15"/>
  <c r="AT15"/>
  <c r="AS15"/>
  <c r="AR15"/>
  <c r="AQ15"/>
  <c r="AP15"/>
  <c r="AO15"/>
  <c r="AN15"/>
  <c r="AI15"/>
  <c r="AH15"/>
  <c r="AG15"/>
  <c r="AE15"/>
  <c r="AD15"/>
  <c r="AC15"/>
  <c r="AB15"/>
  <c r="AA15"/>
  <c r="Z15"/>
  <c r="Y15"/>
  <c r="X15"/>
  <c r="W15"/>
  <c r="V15"/>
  <c r="U15"/>
  <c r="Q15"/>
  <c r="P15"/>
  <c r="O15"/>
  <c r="N15"/>
  <c r="M15"/>
  <c r="L15"/>
  <c r="K15"/>
  <c r="J15"/>
  <c r="I15"/>
  <c r="H15"/>
  <c r="G15"/>
  <c r="F15"/>
  <c r="D15"/>
  <c r="C15"/>
  <c r="B15"/>
  <c r="BC14"/>
  <c r="AY14"/>
  <c r="AU14"/>
  <c r="AQ14"/>
  <c r="AI14"/>
  <c r="AJ14" s="1"/>
  <c r="AF14"/>
  <c r="AB14"/>
  <c r="X14"/>
  <c r="AK14" s="1"/>
  <c r="AL14" s="1"/>
  <c r="E14" s="1"/>
  <c r="O14"/>
  <c r="N14"/>
  <c r="R14" s="1"/>
  <c r="S14" s="1"/>
  <c r="D14"/>
  <c r="BC13"/>
  <c r="AY13"/>
  <c r="AU13"/>
  <c r="AQ13"/>
  <c r="AJ13"/>
  <c r="AF13"/>
  <c r="AB13"/>
  <c r="X13"/>
  <c r="R13"/>
  <c r="S13" s="1"/>
  <c r="D13"/>
  <c r="BC12"/>
  <c r="AY12"/>
  <c r="AU12"/>
  <c r="AQ12"/>
  <c r="AI12"/>
  <c r="AJ12" s="1"/>
  <c r="AF12"/>
  <c r="AB12"/>
  <c r="X12"/>
  <c r="Q12"/>
  <c r="P12"/>
  <c r="O12"/>
  <c r="N12"/>
  <c r="R12" s="1"/>
  <c r="B12"/>
  <c r="S12" s="1"/>
  <c r="BC11"/>
  <c r="AY11"/>
  <c r="AU11"/>
  <c r="AQ11"/>
  <c r="BD11" s="1"/>
  <c r="AI11"/>
  <c r="AJ11" s="1"/>
  <c r="AF11"/>
  <c r="AF10" s="1"/>
  <c r="AB11"/>
  <c r="X11"/>
  <c r="Q11"/>
  <c r="P11"/>
  <c r="R11" s="1"/>
  <c r="D11"/>
  <c r="BC10"/>
  <c r="BB10"/>
  <c r="BA10"/>
  <c r="AZ10"/>
  <c r="AY10"/>
  <c r="AX10"/>
  <c r="AW10"/>
  <c r="AV10"/>
  <c r="AU10"/>
  <c r="AT10"/>
  <c r="AS10"/>
  <c r="AR10"/>
  <c r="AQ10"/>
  <c r="AP10"/>
  <c r="AO10"/>
  <c r="AN10"/>
  <c r="AI10"/>
  <c r="AH10"/>
  <c r="AG10"/>
  <c r="AE10"/>
  <c r="AD10"/>
  <c r="AC10"/>
  <c r="AB10"/>
  <c r="AA10"/>
  <c r="Z10"/>
  <c r="Y10"/>
  <c r="X10"/>
  <c r="W10"/>
  <c r="V10"/>
  <c r="U10"/>
  <c r="Q10"/>
  <c r="P10"/>
  <c r="O10"/>
  <c r="N10"/>
  <c r="M10"/>
  <c r="L10"/>
  <c r="K10"/>
  <c r="J10"/>
  <c r="I10"/>
  <c r="H10"/>
  <c r="G10"/>
  <c r="F10"/>
  <c r="C10"/>
  <c r="B10"/>
  <c r="BA9"/>
  <c r="AX9"/>
  <c r="AW9"/>
  <c r="AV9"/>
  <c r="AS9"/>
  <c r="AO9"/>
  <c r="AM9"/>
  <c r="AH9"/>
  <c r="AG9"/>
  <c r="AD9"/>
  <c r="AB9"/>
  <c r="Z9"/>
  <c r="Z8" s="1"/>
  <c r="Z120" s="1"/>
  <c r="V9"/>
  <c r="T9"/>
  <c r="P9"/>
  <c r="N9"/>
  <c r="N8" s="1"/>
  <c r="N120" s="1"/>
  <c r="L9"/>
  <c r="J9"/>
  <c r="H9"/>
  <c r="F9"/>
  <c r="C9"/>
  <c r="B9"/>
  <c r="AM8"/>
  <c r="AM120" s="1"/>
  <c r="AH8"/>
  <c r="AH120" s="1"/>
  <c r="AM111" i="2"/>
  <c r="T111"/>
  <c r="AM99"/>
  <c r="T99"/>
  <c r="AM56"/>
  <c r="T56"/>
  <c r="AM8"/>
  <c r="AM7" s="1"/>
  <c r="AM119" s="1"/>
  <c r="T8"/>
  <c r="T7" s="1"/>
  <c r="T119" s="1"/>
  <c r="AJ113"/>
  <c r="AJ112" s="1"/>
  <c r="AJ110"/>
  <c r="AJ108"/>
  <c r="AJ106"/>
  <c r="AJ105"/>
  <c r="AJ104"/>
  <c r="AJ102"/>
  <c r="AJ101"/>
  <c r="AJ98"/>
  <c r="AJ96"/>
  <c r="AJ95"/>
  <c r="AJ94"/>
  <c r="AJ93"/>
  <c r="AJ91"/>
  <c r="AJ90"/>
  <c r="AJ89" s="1"/>
  <c r="AJ88"/>
  <c r="AJ87"/>
  <c r="AJ86" s="1"/>
  <c r="AJ85"/>
  <c r="AJ84"/>
  <c r="AJ83"/>
  <c r="AJ82"/>
  <c r="AJ81"/>
  <c r="AJ80"/>
  <c r="AJ78"/>
  <c r="AJ76"/>
  <c r="AJ74"/>
  <c r="AJ73"/>
  <c r="AJ72"/>
  <c r="AJ71"/>
  <c r="AJ70" s="1"/>
  <c r="AJ69"/>
  <c r="AJ68"/>
  <c r="AJ67"/>
  <c r="AJ65"/>
  <c r="AJ64"/>
  <c r="AJ63"/>
  <c r="AJ62"/>
  <c r="AJ60"/>
  <c r="AJ59"/>
  <c r="AJ58"/>
  <c r="AJ57" s="1"/>
  <c r="AJ55"/>
  <c r="AJ54"/>
  <c r="AJ53"/>
  <c r="AJ51"/>
  <c r="AJ49"/>
  <c r="AJ46"/>
  <c r="AJ45"/>
  <c r="AJ44"/>
  <c r="AJ43"/>
  <c r="AJ42"/>
  <c r="AJ41"/>
  <c r="AJ40"/>
  <c r="AJ39" s="1"/>
  <c r="AJ38"/>
  <c r="AJ37"/>
  <c r="AJ36"/>
  <c r="AJ35"/>
  <c r="AJ34"/>
  <c r="AJ33"/>
  <c r="AJ32" s="1"/>
  <c r="AJ31"/>
  <c r="AJ30"/>
  <c r="AJ29"/>
  <c r="AJ27"/>
  <c r="AJ26" s="1"/>
  <c r="AJ25"/>
  <c r="AJ24"/>
  <c r="AJ23" s="1"/>
  <c r="AJ22"/>
  <c r="AJ21"/>
  <c r="AJ20"/>
  <c r="AJ18"/>
  <c r="AJ16"/>
  <c r="AJ12"/>
  <c r="AF113"/>
  <c r="AF112"/>
  <c r="AF110"/>
  <c r="AF109" s="1"/>
  <c r="AF108"/>
  <c r="AF107" s="1"/>
  <c r="AF106"/>
  <c r="AF105"/>
  <c r="AF104"/>
  <c r="AF102"/>
  <c r="AF101"/>
  <c r="AF98"/>
  <c r="AF97" s="1"/>
  <c r="AF96"/>
  <c r="AF95"/>
  <c r="AF94"/>
  <c r="AF93"/>
  <c r="AF91"/>
  <c r="AF90"/>
  <c r="AF88"/>
  <c r="AF87"/>
  <c r="AF86" s="1"/>
  <c r="AF85"/>
  <c r="AF84"/>
  <c r="AF83"/>
  <c r="AF82"/>
  <c r="AF81"/>
  <c r="AF80"/>
  <c r="AF78"/>
  <c r="AF77"/>
  <c r="AF76"/>
  <c r="AF74"/>
  <c r="AF73"/>
  <c r="AF72"/>
  <c r="AF71"/>
  <c r="AF69"/>
  <c r="AF68"/>
  <c r="AF67"/>
  <c r="AF65"/>
  <c r="AF63"/>
  <c r="AF62"/>
  <c r="AF60"/>
  <c r="AF59"/>
  <c r="AF58"/>
  <c r="AF55"/>
  <c r="AF54" s="1"/>
  <c r="AF53"/>
  <c r="AF52"/>
  <c r="AF51"/>
  <c r="AF49"/>
  <c r="AF48"/>
  <c r="AF46"/>
  <c r="AF45"/>
  <c r="AF44"/>
  <c r="AF43"/>
  <c r="AF42"/>
  <c r="AF41"/>
  <c r="AF40"/>
  <c r="AF38"/>
  <c r="AF37"/>
  <c r="AF36"/>
  <c r="AF35"/>
  <c r="AF34"/>
  <c r="AF33"/>
  <c r="AF31"/>
  <c r="AF30"/>
  <c r="AF29"/>
  <c r="AF27"/>
  <c r="AF26" s="1"/>
  <c r="AF25"/>
  <c r="AF24"/>
  <c r="AF22"/>
  <c r="AF21"/>
  <c r="AF20"/>
  <c r="AF18"/>
  <c r="AF15"/>
  <c r="AF13"/>
  <c r="AF12"/>
  <c r="AF11"/>
  <c r="AF10"/>
  <c r="AB113"/>
  <c r="AB112" s="1"/>
  <c r="AB110"/>
  <c r="AB109" s="1"/>
  <c r="AB108"/>
  <c r="AB107" s="1"/>
  <c r="AB106"/>
  <c r="AB105"/>
  <c r="AB104"/>
  <c r="AB103" s="1"/>
  <c r="AB102"/>
  <c r="AB101"/>
  <c r="AB100" s="1"/>
  <c r="AB98"/>
  <c r="AB97" s="1"/>
  <c r="AB96"/>
  <c r="AB95"/>
  <c r="AB94"/>
  <c r="AB93"/>
  <c r="AB91"/>
  <c r="AB90"/>
  <c r="AB88"/>
  <c r="AB87"/>
  <c r="AB86"/>
  <c r="AB85"/>
  <c r="AB84"/>
  <c r="AB83"/>
  <c r="AB82"/>
  <c r="AB81"/>
  <c r="AB80"/>
  <c r="AB79" s="1"/>
  <c r="AB78"/>
  <c r="AB77"/>
  <c r="AB76"/>
  <c r="AB75"/>
  <c r="AB74"/>
  <c r="AB73"/>
  <c r="AB72"/>
  <c r="AB71"/>
  <c r="AB70" s="1"/>
  <c r="AB69"/>
  <c r="AB68"/>
  <c r="AB67"/>
  <c r="AB65"/>
  <c r="AB64"/>
  <c r="AB63"/>
  <c r="AB62"/>
  <c r="AB61"/>
  <c r="AB60"/>
  <c r="AB59"/>
  <c r="AB58"/>
  <c r="AB57"/>
  <c r="AB55"/>
  <c r="AB54" s="1"/>
  <c r="AB53"/>
  <c r="AB52"/>
  <c r="AB51"/>
  <c r="AB50" s="1"/>
  <c r="AB49"/>
  <c r="AB48"/>
  <c r="AB47" s="1"/>
  <c r="AB46"/>
  <c r="AB45"/>
  <c r="AB44"/>
  <c r="AB43"/>
  <c r="AB42"/>
  <c r="AB41"/>
  <c r="AB40"/>
  <c r="AB38"/>
  <c r="AB37"/>
  <c r="AB36"/>
  <c r="AB35"/>
  <c r="AB34"/>
  <c r="AB33"/>
  <c r="AB31"/>
  <c r="AB30"/>
  <c r="AB29"/>
  <c r="AB28" s="1"/>
  <c r="AB27"/>
  <c r="AB26" s="1"/>
  <c r="AB25"/>
  <c r="AB24"/>
  <c r="AB22"/>
  <c r="AB21"/>
  <c r="AB20"/>
  <c r="AB19" s="1"/>
  <c r="AB18"/>
  <c r="AB17"/>
  <c r="AB16"/>
  <c r="AB15"/>
  <c r="AB14" s="1"/>
  <c r="AB13"/>
  <c r="AB12"/>
  <c r="AB11"/>
  <c r="AB10"/>
  <c r="X113"/>
  <c r="X112" s="1"/>
  <c r="X110"/>
  <c r="X109" s="1"/>
  <c r="X108"/>
  <c r="X107" s="1"/>
  <c r="X106"/>
  <c r="X105"/>
  <c r="X104"/>
  <c r="X102"/>
  <c r="X101"/>
  <c r="X98"/>
  <c r="X97" s="1"/>
  <c r="X96"/>
  <c r="X95"/>
  <c r="X94"/>
  <c r="X93"/>
  <c r="X91"/>
  <c r="X90"/>
  <c r="X88"/>
  <c r="X87"/>
  <c r="X85"/>
  <c r="X84"/>
  <c r="X83"/>
  <c r="X82"/>
  <c r="X81"/>
  <c r="X80"/>
  <c r="X78"/>
  <c r="X77"/>
  <c r="X76"/>
  <c r="X74"/>
  <c r="X73"/>
  <c r="X72"/>
  <c r="X71"/>
  <c r="X69"/>
  <c r="X68"/>
  <c r="X67"/>
  <c r="X65"/>
  <c r="X64"/>
  <c r="X62"/>
  <c r="X60"/>
  <c r="X59"/>
  <c r="X58"/>
  <c r="X55"/>
  <c r="AK55" s="1"/>
  <c r="X53"/>
  <c r="X52"/>
  <c r="X51"/>
  <c r="X49"/>
  <c r="X48"/>
  <c r="X46"/>
  <c r="X45"/>
  <c r="X44"/>
  <c r="X43"/>
  <c r="X42"/>
  <c r="X41"/>
  <c r="X40"/>
  <c r="X38"/>
  <c r="X37"/>
  <c r="X36"/>
  <c r="X35"/>
  <c r="X34"/>
  <c r="X33"/>
  <c r="X31"/>
  <c r="X30"/>
  <c r="X29"/>
  <c r="X27"/>
  <c r="X25"/>
  <c r="X24"/>
  <c r="X22"/>
  <c r="X21"/>
  <c r="X20"/>
  <c r="X18"/>
  <c r="X17"/>
  <c r="X16"/>
  <c r="X15"/>
  <c r="X13"/>
  <c r="X12"/>
  <c r="X11"/>
  <c r="X10"/>
  <c r="BC113"/>
  <c r="BC112" s="1"/>
  <c r="BC110"/>
  <c r="BC109" s="1"/>
  <c r="BC108"/>
  <c r="BC107" s="1"/>
  <c r="BC106"/>
  <c r="BC105"/>
  <c r="BC104"/>
  <c r="BC102"/>
  <c r="BC101"/>
  <c r="BC98"/>
  <c r="BC97" s="1"/>
  <c r="BC96"/>
  <c r="BC95"/>
  <c r="BC94"/>
  <c r="BC93"/>
  <c r="BC91"/>
  <c r="BC90"/>
  <c r="BC88"/>
  <c r="BC87"/>
  <c r="BC85"/>
  <c r="BC84"/>
  <c r="BC83"/>
  <c r="BC82"/>
  <c r="BC81"/>
  <c r="BC80"/>
  <c r="BC78"/>
  <c r="BC77"/>
  <c r="BC76"/>
  <c r="BC74"/>
  <c r="BC73"/>
  <c r="BC72"/>
  <c r="BC71"/>
  <c r="BC69"/>
  <c r="BC68"/>
  <c r="BC67"/>
  <c r="BC65"/>
  <c r="BC64"/>
  <c r="BC63"/>
  <c r="BC62"/>
  <c r="BC60"/>
  <c r="BC59"/>
  <c r="BC58"/>
  <c r="BC55"/>
  <c r="BC54" s="1"/>
  <c r="BC53"/>
  <c r="BC52"/>
  <c r="BC51"/>
  <c r="BC49"/>
  <c r="BC48"/>
  <c r="BC46"/>
  <c r="BC45"/>
  <c r="BC44"/>
  <c r="BC43"/>
  <c r="BC42"/>
  <c r="BC41"/>
  <c r="BC40"/>
  <c r="BC38"/>
  <c r="BC37"/>
  <c r="BC36"/>
  <c r="BC35"/>
  <c r="BC34"/>
  <c r="BC33"/>
  <c r="BC31"/>
  <c r="BC30"/>
  <c r="BC29"/>
  <c r="BC27"/>
  <c r="BC26" s="1"/>
  <c r="BC25"/>
  <c r="BC24"/>
  <c r="BC22"/>
  <c r="BC21"/>
  <c r="BC20"/>
  <c r="BC18"/>
  <c r="BC17"/>
  <c r="BC16"/>
  <c r="BC15"/>
  <c r="BC13"/>
  <c r="BC12"/>
  <c r="BC11"/>
  <c r="BC10"/>
  <c r="AY113"/>
  <c r="AY112" s="1"/>
  <c r="AY110"/>
  <c r="AY109" s="1"/>
  <c r="AY108"/>
  <c r="AY107" s="1"/>
  <c r="AY106"/>
  <c r="AY105"/>
  <c r="AY104"/>
  <c r="AY102"/>
  <c r="AY101"/>
  <c r="AY98"/>
  <c r="AY97" s="1"/>
  <c r="AY96"/>
  <c r="AY95"/>
  <c r="AY94"/>
  <c r="AY93"/>
  <c r="AY91"/>
  <c r="AY90"/>
  <c r="AY88"/>
  <c r="AY87"/>
  <c r="AY85"/>
  <c r="AY84"/>
  <c r="AY83"/>
  <c r="AY82"/>
  <c r="AY81"/>
  <c r="AY80"/>
  <c r="AY78"/>
  <c r="AY77"/>
  <c r="AY76"/>
  <c r="AY74"/>
  <c r="AY73"/>
  <c r="AY72"/>
  <c r="AY71"/>
  <c r="AY69"/>
  <c r="AY68"/>
  <c r="AY67"/>
  <c r="AY65"/>
  <c r="AY64"/>
  <c r="AY63"/>
  <c r="AY62"/>
  <c r="AY60"/>
  <c r="AY59"/>
  <c r="AY58"/>
  <c r="AY55"/>
  <c r="AY54" s="1"/>
  <c r="AY53"/>
  <c r="AY52"/>
  <c r="AY51"/>
  <c r="AY49"/>
  <c r="AY48"/>
  <c r="AY46"/>
  <c r="AY45"/>
  <c r="AY44"/>
  <c r="AY43"/>
  <c r="AY42"/>
  <c r="AY41"/>
  <c r="AY40"/>
  <c r="AY38"/>
  <c r="AY37"/>
  <c r="AY36"/>
  <c r="AY35"/>
  <c r="AY34"/>
  <c r="AY33"/>
  <c r="AY31"/>
  <c r="AY30"/>
  <c r="AY29"/>
  <c r="AY27"/>
  <c r="AY26" s="1"/>
  <c r="AY25"/>
  <c r="AY24"/>
  <c r="AY22"/>
  <c r="AY21"/>
  <c r="AY20"/>
  <c r="AY18"/>
  <c r="AY17"/>
  <c r="AY16"/>
  <c r="AY15"/>
  <c r="AY13"/>
  <c r="AY12"/>
  <c r="AY11"/>
  <c r="AY10"/>
  <c r="AU113"/>
  <c r="AU112" s="1"/>
  <c r="AU110"/>
  <c r="AU109" s="1"/>
  <c r="AU108"/>
  <c r="AU107" s="1"/>
  <c r="AU106"/>
  <c r="AU105"/>
  <c r="AU104"/>
  <c r="AU102"/>
  <c r="AU101"/>
  <c r="AU98"/>
  <c r="AU97" s="1"/>
  <c r="AU96"/>
  <c r="AU95"/>
  <c r="AU94"/>
  <c r="AU93"/>
  <c r="AU91"/>
  <c r="AU90"/>
  <c r="AU88"/>
  <c r="AU87"/>
  <c r="AU85"/>
  <c r="AU84"/>
  <c r="AU83"/>
  <c r="AU82"/>
  <c r="AU81"/>
  <c r="AU80"/>
  <c r="AU78"/>
  <c r="AU77"/>
  <c r="AU76"/>
  <c r="AU74"/>
  <c r="AU73"/>
  <c r="AU72"/>
  <c r="AU71"/>
  <c r="AU69"/>
  <c r="AU68"/>
  <c r="AU67"/>
  <c r="AU65"/>
  <c r="AU64"/>
  <c r="AU63"/>
  <c r="AU62"/>
  <c r="AU60"/>
  <c r="AU59"/>
  <c r="AU58"/>
  <c r="AU55"/>
  <c r="AU54" s="1"/>
  <c r="AU53"/>
  <c r="AU52"/>
  <c r="AU51"/>
  <c r="AU49"/>
  <c r="AU48"/>
  <c r="AU46"/>
  <c r="AU45"/>
  <c r="AU44"/>
  <c r="AU43"/>
  <c r="AU42"/>
  <c r="AU41"/>
  <c r="AU40"/>
  <c r="AU38"/>
  <c r="AU37"/>
  <c r="AU36"/>
  <c r="AU35"/>
  <c r="AU34"/>
  <c r="AU33"/>
  <c r="AU31"/>
  <c r="AU30"/>
  <c r="AU29"/>
  <c r="AU27"/>
  <c r="AU26" s="1"/>
  <c r="AU25"/>
  <c r="AU24"/>
  <c r="AU22"/>
  <c r="AU21"/>
  <c r="AU20"/>
  <c r="AU18"/>
  <c r="AU17"/>
  <c r="AU16"/>
  <c r="AU15"/>
  <c r="AU13"/>
  <c r="AU12"/>
  <c r="AU11"/>
  <c r="AU10"/>
  <c r="AQ113"/>
  <c r="AQ110"/>
  <c r="AQ108"/>
  <c r="BD108" s="1"/>
  <c r="AQ106"/>
  <c r="AQ105"/>
  <c r="BD105" s="1"/>
  <c r="AQ104"/>
  <c r="AQ102"/>
  <c r="BD102" s="1"/>
  <c r="BE102" s="1"/>
  <c r="AQ101"/>
  <c r="AQ98"/>
  <c r="BD98" s="1"/>
  <c r="AQ96"/>
  <c r="AQ95"/>
  <c r="BD95" s="1"/>
  <c r="AQ94"/>
  <c r="AQ93"/>
  <c r="BD93" s="1"/>
  <c r="AQ91"/>
  <c r="AQ90"/>
  <c r="BD90" s="1"/>
  <c r="AQ88"/>
  <c r="AQ87"/>
  <c r="BD87" s="1"/>
  <c r="AQ85"/>
  <c r="AQ84"/>
  <c r="BD84" s="1"/>
  <c r="BE84" s="1"/>
  <c r="AQ83"/>
  <c r="AQ82"/>
  <c r="BD82" s="1"/>
  <c r="AQ81"/>
  <c r="AQ80"/>
  <c r="BD80" s="1"/>
  <c r="AQ78"/>
  <c r="AQ77"/>
  <c r="BD77" s="1"/>
  <c r="AQ76"/>
  <c r="AQ74"/>
  <c r="BD74" s="1"/>
  <c r="AQ73"/>
  <c r="AQ72"/>
  <c r="BD72" s="1"/>
  <c r="AQ71"/>
  <c r="AQ69"/>
  <c r="BD69" s="1"/>
  <c r="AQ68"/>
  <c r="AQ67"/>
  <c r="BD67" s="1"/>
  <c r="AQ65"/>
  <c r="AQ64"/>
  <c r="BD64" s="1"/>
  <c r="AQ63"/>
  <c r="AQ62"/>
  <c r="BD62" s="1"/>
  <c r="AQ60"/>
  <c r="AQ59"/>
  <c r="BD59" s="1"/>
  <c r="AQ58"/>
  <c r="AQ55"/>
  <c r="BD55" s="1"/>
  <c r="AQ53"/>
  <c r="AQ52"/>
  <c r="BD52" s="1"/>
  <c r="AQ51"/>
  <c r="AQ49"/>
  <c r="BD49" s="1"/>
  <c r="AQ48"/>
  <c r="AQ46"/>
  <c r="BD46" s="1"/>
  <c r="AQ45"/>
  <c r="AQ44"/>
  <c r="BD44" s="1"/>
  <c r="AQ43"/>
  <c r="AQ42"/>
  <c r="BD42" s="1"/>
  <c r="AQ41"/>
  <c r="AQ40"/>
  <c r="BD40" s="1"/>
  <c r="AQ38"/>
  <c r="AQ37"/>
  <c r="BD37" s="1"/>
  <c r="AQ36"/>
  <c r="AQ35"/>
  <c r="BD35" s="1"/>
  <c r="AQ34"/>
  <c r="AQ33"/>
  <c r="BD33" s="1"/>
  <c r="AQ31"/>
  <c r="AQ30"/>
  <c r="BD30" s="1"/>
  <c r="AQ29"/>
  <c r="AQ27"/>
  <c r="BD27" s="1"/>
  <c r="AQ25"/>
  <c r="AQ24"/>
  <c r="BD24" s="1"/>
  <c r="AQ22"/>
  <c r="AQ21"/>
  <c r="BD21" s="1"/>
  <c r="AQ20"/>
  <c r="AQ18"/>
  <c r="BD18" s="1"/>
  <c r="AQ17"/>
  <c r="AQ16"/>
  <c r="BD16" s="1"/>
  <c r="AQ15"/>
  <c r="AQ13"/>
  <c r="BD13" s="1"/>
  <c r="AQ12"/>
  <c r="AQ11"/>
  <c r="BD11" s="1"/>
  <c r="AQ10"/>
  <c r="AQ112"/>
  <c r="AQ100"/>
  <c r="AQ86"/>
  <c r="AQ61"/>
  <c r="Y9" i="3" l="1"/>
  <c r="AA9"/>
  <c r="AC9"/>
  <c r="AE9"/>
  <c r="AR9"/>
  <c r="AT9"/>
  <c r="G9"/>
  <c r="I9"/>
  <c r="K9"/>
  <c r="M9"/>
  <c r="O9"/>
  <c r="Q9"/>
  <c r="U9"/>
  <c r="W9"/>
  <c r="AN9"/>
  <c r="AP9"/>
  <c r="AZ9"/>
  <c r="BB9"/>
  <c r="X29"/>
  <c r="X9" s="1"/>
  <c r="AQ29"/>
  <c r="AQ9" s="1"/>
  <c r="AK17"/>
  <c r="AL17" s="1"/>
  <c r="E17" s="1"/>
  <c r="BD12"/>
  <c r="S51"/>
  <c r="S57"/>
  <c r="AK72"/>
  <c r="BD72"/>
  <c r="AJ57"/>
  <c r="AJ76"/>
  <c r="R87"/>
  <c r="BD91"/>
  <c r="V8"/>
  <c r="V120" s="1"/>
  <c r="Y8"/>
  <c r="Y120" s="1"/>
  <c r="AA8"/>
  <c r="AA120" s="1"/>
  <c r="AD8"/>
  <c r="AD120" s="1"/>
  <c r="AG8"/>
  <c r="AG120" s="1"/>
  <c r="U100"/>
  <c r="U8" s="1"/>
  <c r="U120" s="1"/>
  <c r="W100"/>
  <c r="W8" s="1"/>
  <c r="W120" s="1"/>
  <c r="AC100"/>
  <c r="AC8" s="1"/>
  <c r="AC120" s="1"/>
  <c r="AE100"/>
  <c r="AE8" s="1"/>
  <c r="AE120" s="1"/>
  <c r="AQ47" i="2"/>
  <c r="AQ75"/>
  <c r="AQ92"/>
  <c r="AQ107"/>
  <c r="AY103"/>
  <c r="X50"/>
  <c r="X66"/>
  <c r="X79"/>
  <c r="X89"/>
  <c r="X92"/>
  <c r="AF23"/>
  <c r="AF39"/>
  <c r="AF57"/>
  <c r="AF79"/>
  <c r="AF100"/>
  <c r="AF103"/>
  <c r="S17" i="3"/>
  <c r="R15"/>
  <c r="AK11"/>
  <c r="AK13"/>
  <c r="AL13" s="1"/>
  <c r="E13" s="1"/>
  <c r="BD13"/>
  <c r="AU9"/>
  <c r="BC9"/>
  <c r="AY51"/>
  <c r="AY9" s="1"/>
  <c r="E56"/>
  <c r="E55" s="1"/>
  <c r="F57"/>
  <c r="F8" s="1"/>
  <c r="F120" s="1"/>
  <c r="H57"/>
  <c r="H8" s="1"/>
  <c r="H120" s="1"/>
  <c r="J57"/>
  <c r="J8" s="1"/>
  <c r="J120" s="1"/>
  <c r="L57"/>
  <c r="L8" s="1"/>
  <c r="L120" s="1"/>
  <c r="P57"/>
  <c r="P8" s="1"/>
  <c r="P120" s="1"/>
  <c r="AR57"/>
  <c r="AR8" s="1"/>
  <c r="AR120" s="1"/>
  <c r="AT57"/>
  <c r="AT8" s="1"/>
  <c r="AT120" s="1"/>
  <c r="AZ57"/>
  <c r="AZ8" s="1"/>
  <c r="AZ120" s="1"/>
  <c r="BB57"/>
  <c r="BB8" s="1"/>
  <c r="BB120" s="1"/>
  <c r="BC57"/>
  <c r="R62"/>
  <c r="AF62"/>
  <c r="AQ62"/>
  <c r="AY62"/>
  <c r="D67"/>
  <c r="R71"/>
  <c r="AK78"/>
  <c r="AL78" s="1"/>
  <c r="E78" s="1"/>
  <c r="AK81"/>
  <c r="BD81"/>
  <c r="AK83"/>
  <c r="AL83" s="1"/>
  <c r="E83" s="1"/>
  <c r="BD83"/>
  <c r="AK89"/>
  <c r="AL89" s="1"/>
  <c r="E89" s="1"/>
  <c r="BD89"/>
  <c r="AK92"/>
  <c r="AL92" s="1"/>
  <c r="E92" s="1"/>
  <c r="BD92"/>
  <c r="R95"/>
  <c r="R93" s="1"/>
  <c r="AK96"/>
  <c r="AL96" s="1"/>
  <c r="E96" s="1"/>
  <c r="BD96"/>
  <c r="BD102"/>
  <c r="X104"/>
  <c r="AF104"/>
  <c r="AQ104"/>
  <c r="AY104"/>
  <c r="G100"/>
  <c r="G8" s="1"/>
  <c r="G120" s="1"/>
  <c r="I100"/>
  <c r="I8" s="1"/>
  <c r="I120" s="1"/>
  <c r="K100"/>
  <c r="K8" s="1"/>
  <c r="K120" s="1"/>
  <c r="M100"/>
  <c r="M8" s="1"/>
  <c r="M120" s="1"/>
  <c r="O100"/>
  <c r="O8" s="1"/>
  <c r="O120" s="1"/>
  <c r="Q100"/>
  <c r="Q8" s="1"/>
  <c r="Q120" s="1"/>
  <c r="AO100"/>
  <c r="AO8" s="1"/>
  <c r="AO120" s="1"/>
  <c r="AS100"/>
  <c r="AS8" s="1"/>
  <c r="AS120" s="1"/>
  <c r="AW100"/>
  <c r="AW8" s="1"/>
  <c r="AW120" s="1"/>
  <c r="BA100"/>
  <c r="BA8" s="1"/>
  <c r="BA120" s="1"/>
  <c r="AJ10"/>
  <c r="BD14"/>
  <c r="AK16"/>
  <c r="BD16"/>
  <c r="AK39"/>
  <c r="AL39" s="1"/>
  <c r="E39" s="1"/>
  <c r="BD39"/>
  <c r="R49"/>
  <c r="R48" s="1"/>
  <c r="AJ49"/>
  <c r="AJ48" s="1"/>
  <c r="BD49"/>
  <c r="AK52"/>
  <c r="R59"/>
  <c r="AK59"/>
  <c r="BD59"/>
  <c r="D58"/>
  <c r="R61"/>
  <c r="AK61"/>
  <c r="AL61" s="1"/>
  <c r="E61" s="1"/>
  <c r="BD61"/>
  <c r="AN57"/>
  <c r="AN8" s="1"/>
  <c r="AN120" s="1"/>
  <c r="AP57"/>
  <c r="AP8" s="1"/>
  <c r="AP120" s="1"/>
  <c r="AV57"/>
  <c r="AV8" s="1"/>
  <c r="AV120" s="1"/>
  <c r="AX57"/>
  <c r="AX8" s="1"/>
  <c r="AX120" s="1"/>
  <c r="AK63"/>
  <c r="BD63"/>
  <c r="X71"/>
  <c r="AF71"/>
  <c r="AQ71"/>
  <c r="AY71"/>
  <c r="D71"/>
  <c r="X80"/>
  <c r="AF80"/>
  <c r="AQ80"/>
  <c r="AY80"/>
  <c r="X93"/>
  <c r="AF93"/>
  <c r="AQ93"/>
  <c r="AY93"/>
  <c r="X101"/>
  <c r="X100" s="1"/>
  <c r="AF101"/>
  <c r="AF100" s="1"/>
  <c r="AQ101"/>
  <c r="AQ100" s="1"/>
  <c r="AY101"/>
  <c r="AY100" s="1"/>
  <c r="AK105"/>
  <c r="BD105"/>
  <c r="AK107"/>
  <c r="AL107" s="1"/>
  <c r="E107" s="1"/>
  <c r="BD107"/>
  <c r="C100"/>
  <c r="C8" s="1"/>
  <c r="C120" s="1"/>
  <c r="AK109"/>
  <c r="BD109"/>
  <c r="BD108" s="1"/>
  <c r="S11"/>
  <c r="S10" s="1"/>
  <c r="R10"/>
  <c r="R9" s="1"/>
  <c r="AL11"/>
  <c r="BE12"/>
  <c r="BF13"/>
  <c r="BE13"/>
  <c r="BG13" s="1"/>
  <c r="BE53"/>
  <c r="BE54"/>
  <c r="BG54" s="1"/>
  <c r="BF54"/>
  <c r="AK12"/>
  <c r="AL12" s="1"/>
  <c r="E12" s="1"/>
  <c r="BF12" s="1"/>
  <c r="S15"/>
  <c r="AF15"/>
  <c r="AF9" s="1"/>
  <c r="BE11"/>
  <c r="BD10"/>
  <c r="BE14"/>
  <c r="BG14" s="1"/>
  <c r="BF14"/>
  <c r="AL16"/>
  <c r="AK15"/>
  <c r="BE16"/>
  <c r="BD15"/>
  <c r="BE17"/>
  <c r="BG17" s="1"/>
  <c r="BF17"/>
  <c r="BE18"/>
  <c r="BG18" s="1"/>
  <c r="BF18"/>
  <c r="BE19"/>
  <c r="BG19" s="1"/>
  <c r="BF19"/>
  <c r="AL21"/>
  <c r="AK20"/>
  <c r="BE21"/>
  <c r="BD20"/>
  <c r="BE22"/>
  <c r="BG22" s="1"/>
  <c r="BF22"/>
  <c r="BE23"/>
  <c r="BG23" s="1"/>
  <c r="BF23"/>
  <c r="AL25"/>
  <c r="AK24"/>
  <c r="BE25"/>
  <c r="BD24"/>
  <c r="BE26"/>
  <c r="BG26" s="1"/>
  <c r="BF26"/>
  <c r="AL28"/>
  <c r="AK27"/>
  <c r="BE28"/>
  <c r="BD27"/>
  <c r="AL30"/>
  <c r="AK29"/>
  <c r="BE30"/>
  <c r="BD29"/>
  <c r="BE31"/>
  <c r="BG31" s="1"/>
  <c r="BF31"/>
  <c r="BE32"/>
  <c r="BG32" s="1"/>
  <c r="BF32"/>
  <c r="AL34"/>
  <c r="AK33"/>
  <c r="BE34"/>
  <c r="BD33"/>
  <c r="BF35"/>
  <c r="BE35"/>
  <c r="BG35" s="1"/>
  <c r="BF36"/>
  <c r="BE36"/>
  <c r="BG36" s="1"/>
  <c r="BF37"/>
  <c r="BE37"/>
  <c r="BG37" s="1"/>
  <c r="BF38"/>
  <c r="BE38"/>
  <c r="BG38" s="1"/>
  <c r="BE39"/>
  <c r="BG39" s="1"/>
  <c r="BF39"/>
  <c r="AL41"/>
  <c r="AK40"/>
  <c r="BE41"/>
  <c r="BE42"/>
  <c r="BG42" s="1"/>
  <c r="BF42"/>
  <c r="BE43"/>
  <c r="BG43" s="1"/>
  <c r="BF43"/>
  <c r="BE44"/>
  <c r="BG44" s="1"/>
  <c r="BF44"/>
  <c r="BE45"/>
  <c r="BG45" s="1"/>
  <c r="BF45"/>
  <c r="BE46"/>
  <c r="BG46" s="1"/>
  <c r="BF46"/>
  <c r="AJ53"/>
  <c r="AJ51" s="1"/>
  <c r="AJ9" s="1"/>
  <c r="AJ8" s="1"/>
  <c r="AJ120" s="1"/>
  <c r="AI51"/>
  <c r="AI9" s="1"/>
  <c r="AI8" s="1"/>
  <c r="AI120" s="1"/>
  <c r="BF60"/>
  <c r="BE60"/>
  <c r="BG60" s="1"/>
  <c r="AK64"/>
  <c r="AL64" s="1"/>
  <c r="E64" s="1"/>
  <c r="X62"/>
  <c r="BF64"/>
  <c r="BE64"/>
  <c r="BF66"/>
  <c r="BE66"/>
  <c r="BG66" s="1"/>
  <c r="AK67"/>
  <c r="AL68"/>
  <c r="BD67"/>
  <c r="BE68"/>
  <c r="BE69"/>
  <c r="BG69" s="1"/>
  <c r="BF69"/>
  <c r="BE70"/>
  <c r="BG70" s="1"/>
  <c r="BF70"/>
  <c r="BF75"/>
  <c r="BE75"/>
  <c r="BG75" s="1"/>
  <c r="AK76"/>
  <c r="AL77"/>
  <c r="BD76"/>
  <c r="BE77"/>
  <c r="AL81"/>
  <c r="BE81"/>
  <c r="BF83"/>
  <c r="BE83"/>
  <c r="BG83" s="1"/>
  <c r="BF89"/>
  <c r="BE89"/>
  <c r="BG89" s="1"/>
  <c r="BE92"/>
  <c r="BG92" s="1"/>
  <c r="BF92"/>
  <c r="BF96"/>
  <c r="BE96"/>
  <c r="BG96" s="1"/>
  <c r="AL102"/>
  <c r="BE102"/>
  <c r="AL111"/>
  <c r="AK110"/>
  <c r="BE111"/>
  <c r="BD110"/>
  <c r="AL114"/>
  <c r="AK113"/>
  <c r="AK112" s="1"/>
  <c r="BE114"/>
  <c r="BD113"/>
  <c r="D12"/>
  <c r="D10" s="1"/>
  <c r="D9" s="1"/>
  <c r="BD50"/>
  <c r="AL52"/>
  <c r="AL56"/>
  <c r="AL55" s="1"/>
  <c r="BD48"/>
  <c r="AL59"/>
  <c r="AK58"/>
  <c r="BE59"/>
  <c r="BD58"/>
  <c r="BE61"/>
  <c r="BG61" s="1"/>
  <c r="BF61"/>
  <c r="AL63"/>
  <c r="AK62"/>
  <c r="BE63"/>
  <c r="AL72"/>
  <c r="BE72"/>
  <c r="BE74"/>
  <c r="BG74" s="1"/>
  <c r="BF74"/>
  <c r="BF78"/>
  <c r="BE78"/>
  <c r="BG78" s="1"/>
  <c r="BE79"/>
  <c r="BG79" s="1"/>
  <c r="BF79"/>
  <c r="BE84"/>
  <c r="BG84" s="1"/>
  <c r="BF84"/>
  <c r="BE86"/>
  <c r="BG86" s="1"/>
  <c r="BF86"/>
  <c r="AL88"/>
  <c r="AK87"/>
  <c r="BE88"/>
  <c r="BD87"/>
  <c r="AK90"/>
  <c r="AL91"/>
  <c r="BD90"/>
  <c r="BE91"/>
  <c r="AL94"/>
  <c r="BE94"/>
  <c r="BE97"/>
  <c r="BG97" s="1"/>
  <c r="BF97"/>
  <c r="S102"/>
  <c r="S101" s="1"/>
  <c r="S100" s="1"/>
  <c r="D101"/>
  <c r="D100" s="1"/>
  <c r="AL105"/>
  <c r="BE105"/>
  <c r="BF107"/>
  <c r="BE107"/>
  <c r="AL109"/>
  <c r="AK108"/>
  <c r="BE109"/>
  <c r="BD47"/>
  <c r="AK49"/>
  <c r="BE49"/>
  <c r="BD52"/>
  <c r="BD56"/>
  <c r="X57"/>
  <c r="R58"/>
  <c r="R57" s="1"/>
  <c r="BD65"/>
  <c r="AK73"/>
  <c r="AL73" s="1"/>
  <c r="E73" s="1"/>
  <c r="BD73"/>
  <c r="AK82"/>
  <c r="AL82" s="1"/>
  <c r="E82" s="1"/>
  <c r="BD82"/>
  <c r="AK95"/>
  <c r="AL95" s="1"/>
  <c r="E95" s="1"/>
  <c r="BD95"/>
  <c r="AK99"/>
  <c r="BD99"/>
  <c r="AK103"/>
  <c r="AL103" s="1"/>
  <c r="E103" s="1"/>
  <c r="BD103"/>
  <c r="BE103" s="1"/>
  <c r="AK106"/>
  <c r="AL106" s="1"/>
  <c r="E106" s="1"/>
  <c r="BD106"/>
  <c r="R111"/>
  <c r="R110" s="1"/>
  <c r="R100" s="1"/>
  <c r="B67"/>
  <c r="B57" s="1"/>
  <c r="B8" s="1"/>
  <c r="B120" s="1"/>
  <c r="AB80"/>
  <c r="AU80"/>
  <c r="AB87"/>
  <c r="AU87"/>
  <c r="AB93"/>
  <c r="AU93"/>
  <c r="AB101"/>
  <c r="AU101"/>
  <c r="AB104"/>
  <c r="AU104"/>
  <c r="AB110"/>
  <c r="AU110"/>
  <c r="AB113"/>
  <c r="AB112" s="1"/>
  <c r="AU113"/>
  <c r="AU112" s="1"/>
  <c r="AQ54" i="2"/>
  <c r="AY19"/>
  <c r="AQ26"/>
  <c r="AQ19"/>
  <c r="AQ32"/>
  <c r="AJ92"/>
  <c r="AB99"/>
  <c r="AF99"/>
  <c r="X111"/>
  <c r="AB111"/>
  <c r="AF111"/>
  <c r="AJ111"/>
  <c r="AU19"/>
  <c r="AU57"/>
  <c r="AU75"/>
  <c r="AU103"/>
  <c r="AY23"/>
  <c r="AY86"/>
  <c r="AY89"/>
  <c r="AY92"/>
  <c r="AY100"/>
  <c r="BC19"/>
  <c r="BC47"/>
  <c r="BC57"/>
  <c r="BC75"/>
  <c r="BC100"/>
  <c r="AQ111"/>
  <c r="AU111"/>
  <c r="AY111"/>
  <c r="BC111"/>
  <c r="AQ14"/>
  <c r="AQ23"/>
  <c r="AQ28"/>
  <c r="AQ39"/>
  <c r="AQ50"/>
  <c r="AQ57"/>
  <c r="AQ66"/>
  <c r="AQ79"/>
  <c r="AQ89"/>
  <c r="AQ97"/>
  <c r="AQ103"/>
  <c r="BD10"/>
  <c r="BD12"/>
  <c r="BD15"/>
  <c r="BD17"/>
  <c r="BD20"/>
  <c r="BD22"/>
  <c r="BD25"/>
  <c r="BD29"/>
  <c r="BD31"/>
  <c r="BD34"/>
  <c r="BD36"/>
  <c r="BD38"/>
  <c r="BD41"/>
  <c r="BD43"/>
  <c r="BD45"/>
  <c r="BD48"/>
  <c r="BD51"/>
  <c r="BD53"/>
  <c r="BD58"/>
  <c r="BD60"/>
  <c r="BD63"/>
  <c r="BD65"/>
  <c r="BD68"/>
  <c r="BD73"/>
  <c r="BD76"/>
  <c r="BD78"/>
  <c r="BD81"/>
  <c r="BD83"/>
  <c r="BD85"/>
  <c r="BD88"/>
  <c r="BD91"/>
  <c r="BD94"/>
  <c r="BD96"/>
  <c r="BD101"/>
  <c r="BD104"/>
  <c r="BD106"/>
  <c r="BD113"/>
  <c r="AU23"/>
  <c r="AU39"/>
  <c r="AU61"/>
  <c r="AU79"/>
  <c r="AU89"/>
  <c r="AU92"/>
  <c r="AU100"/>
  <c r="AY9"/>
  <c r="AY14"/>
  <c r="AY28"/>
  <c r="AY47"/>
  <c r="AY50"/>
  <c r="BC39"/>
  <c r="BC66"/>
  <c r="BC86"/>
  <c r="BC92"/>
  <c r="X32"/>
  <c r="X39"/>
  <c r="X75"/>
  <c r="AF19"/>
  <c r="AF75"/>
  <c r="BE12"/>
  <c r="BE15"/>
  <c r="BD14"/>
  <c r="BE17"/>
  <c r="BD19"/>
  <c r="BE20"/>
  <c r="BE22"/>
  <c r="BE25"/>
  <c r="BD28"/>
  <c r="BE29"/>
  <c r="BE31"/>
  <c r="BE34"/>
  <c r="BE36"/>
  <c r="BE38"/>
  <c r="BE41"/>
  <c r="BE43"/>
  <c r="BE45"/>
  <c r="BE48"/>
  <c r="BD47"/>
  <c r="BD50"/>
  <c r="BE51"/>
  <c r="BE53"/>
  <c r="BD57"/>
  <c r="BE58"/>
  <c r="BE60"/>
  <c r="BE63"/>
  <c r="BE65"/>
  <c r="BE68"/>
  <c r="AQ70"/>
  <c r="BD71"/>
  <c r="BE73"/>
  <c r="BD75"/>
  <c r="BE76"/>
  <c r="BE78"/>
  <c r="BE81"/>
  <c r="BE83"/>
  <c r="BE85"/>
  <c r="BE88"/>
  <c r="BE91"/>
  <c r="BE94"/>
  <c r="BE96"/>
  <c r="BE101"/>
  <c r="BD100"/>
  <c r="BD103"/>
  <c r="BE104"/>
  <c r="BE106"/>
  <c r="AQ109"/>
  <c r="BD110"/>
  <c r="BD112"/>
  <c r="BD111" s="1"/>
  <c r="BE113"/>
  <c r="X26"/>
  <c r="AK27"/>
  <c r="AL55"/>
  <c r="AK54"/>
  <c r="BD9"/>
  <c r="BE10"/>
  <c r="BE11"/>
  <c r="BE13"/>
  <c r="BE16"/>
  <c r="BE18"/>
  <c r="BE21"/>
  <c r="BD23"/>
  <c r="BE24"/>
  <c r="BD26"/>
  <c r="BE27"/>
  <c r="BE30"/>
  <c r="BE33"/>
  <c r="BD32"/>
  <c r="BE35"/>
  <c r="BE37"/>
  <c r="BD39"/>
  <c r="BE40"/>
  <c r="BE42"/>
  <c r="BE44"/>
  <c r="BE46"/>
  <c r="BE49"/>
  <c r="BE52"/>
  <c r="BD54"/>
  <c r="BE55"/>
  <c r="BE54" s="1"/>
  <c r="BE59"/>
  <c r="BE62"/>
  <c r="BD61"/>
  <c r="BE64"/>
  <c r="BD66"/>
  <c r="BE67"/>
  <c r="BE69"/>
  <c r="BE72"/>
  <c r="BE74"/>
  <c r="BE77"/>
  <c r="BD79"/>
  <c r="BE80"/>
  <c r="BE82"/>
  <c r="BE87"/>
  <c r="BD86"/>
  <c r="BD89"/>
  <c r="BE90"/>
  <c r="BE93"/>
  <c r="BD92"/>
  <c r="BE95"/>
  <c r="BD97"/>
  <c r="BE98"/>
  <c r="BE105"/>
  <c r="BD107"/>
  <c r="BE108"/>
  <c r="AU9"/>
  <c r="AU14"/>
  <c r="AU28"/>
  <c r="AU47"/>
  <c r="AU50"/>
  <c r="AU70"/>
  <c r="AY39"/>
  <c r="AY61"/>
  <c r="AY66"/>
  <c r="AY79"/>
  <c r="BC23"/>
  <c r="BC32"/>
  <c r="BC61"/>
  <c r="BC70"/>
  <c r="BC79"/>
  <c r="X14"/>
  <c r="X19"/>
  <c r="X28"/>
  <c r="X47"/>
  <c r="X54"/>
  <c r="X57"/>
  <c r="X70"/>
  <c r="X100"/>
  <c r="X103"/>
  <c r="AB23"/>
  <c r="AB32"/>
  <c r="AB39"/>
  <c r="AB92"/>
  <c r="AF9"/>
  <c r="AF28"/>
  <c r="AF47"/>
  <c r="AF50"/>
  <c r="AF70"/>
  <c r="AF92"/>
  <c r="AK20"/>
  <c r="AK22"/>
  <c r="AL22" s="1"/>
  <c r="AK25"/>
  <c r="AL25" s="1"/>
  <c r="AK29"/>
  <c r="AK31"/>
  <c r="AL31" s="1"/>
  <c r="AK34"/>
  <c r="AL34" s="1"/>
  <c r="AK36"/>
  <c r="AL36" s="1"/>
  <c r="AK38"/>
  <c r="AL38" s="1"/>
  <c r="AK41"/>
  <c r="AL41" s="1"/>
  <c r="AK43"/>
  <c r="AL43" s="1"/>
  <c r="AK45"/>
  <c r="AL45" s="1"/>
  <c r="AK49"/>
  <c r="AL49" s="1"/>
  <c r="AK53"/>
  <c r="AL53" s="1"/>
  <c r="AK59"/>
  <c r="AL59" s="1"/>
  <c r="AK62"/>
  <c r="AK67"/>
  <c r="AK69"/>
  <c r="AL69" s="1"/>
  <c r="AK72"/>
  <c r="AL72" s="1"/>
  <c r="AK74"/>
  <c r="AL74" s="1"/>
  <c r="AK78"/>
  <c r="AL78" s="1"/>
  <c r="AK81"/>
  <c r="AL81" s="1"/>
  <c r="AK83"/>
  <c r="AL83" s="1"/>
  <c r="AK85"/>
  <c r="AL85" s="1"/>
  <c r="AK88"/>
  <c r="AL88" s="1"/>
  <c r="AK91"/>
  <c r="AL91" s="1"/>
  <c r="AK94"/>
  <c r="AL94" s="1"/>
  <c r="AK96"/>
  <c r="AL96" s="1"/>
  <c r="AK104"/>
  <c r="AK106"/>
  <c r="AL106" s="1"/>
  <c r="AK110"/>
  <c r="AK12"/>
  <c r="AL12" s="1"/>
  <c r="AK18"/>
  <c r="AL18" s="1"/>
  <c r="AK21"/>
  <c r="AL21" s="1"/>
  <c r="AK30"/>
  <c r="AL30" s="1"/>
  <c r="AK35"/>
  <c r="AL35" s="1"/>
  <c r="AK37"/>
  <c r="AL37" s="1"/>
  <c r="AK42"/>
  <c r="AL42" s="1"/>
  <c r="AK44"/>
  <c r="AL44" s="1"/>
  <c r="AK46"/>
  <c r="AL46" s="1"/>
  <c r="AK51"/>
  <c r="AK60"/>
  <c r="AL60" s="1"/>
  <c r="AK65"/>
  <c r="AL65" s="1"/>
  <c r="AK68"/>
  <c r="AL68" s="1"/>
  <c r="AK73"/>
  <c r="AL73" s="1"/>
  <c r="AK76"/>
  <c r="AK80"/>
  <c r="AK82"/>
  <c r="AL82" s="1"/>
  <c r="AK84"/>
  <c r="AL84" s="1"/>
  <c r="AK95"/>
  <c r="AL95" s="1"/>
  <c r="AK98"/>
  <c r="AK102"/>
  <c r="AL102" s="1"/>
  <c r="AK105"/>
  <c r="AL105" s="1"/>
  <c r="AK108"/>
  <c r="AK107" s="1"/>
  <c r="AL20"/>
  <c r="AK19"/>
  <c r="AL29"/>
  <c r="AK28"/>
  <c r="AL62"/>
  <c r="AL67"/>
  <c r="AK66"/>
  <c r="AL104"/>
  <c r="AK103"/>
  <c r="AK109"/>
  <c r="AL110"/>
  <c r="AL51"/>
  <c r="AL76"/>
  <c r="AL80"/>
  <c r="AK79"/>
  <c r="AL98"/>
  <c r="AK97"/>
  <c r="AL108"/>
  <c r="AJ97"/>
  <c r="AJ100"/>
  <c r="AJ103"/>
  <c r="AJ107"/>
  <c r="AJ109"/>
  <c r="AK101"/>
  <c r="AK113"/>
  <c r="AK87"/>
  <c r="AK90"/>
  <c r="AK93"/>
  <c r="AJ19"/>
  <c r="AJ66"/>
  <c r="AK24"/>
  <c r="AK33"/>
  <c r="AL33" s="1"/>
  <c r="AK40"/>
  <c r="AK58"/>
  <c r="AK71"/>
  <c r="AK32"/>
  <c r="AF89"/>
  <c r="AJ28"/>
  <c r="AU32"/>
  <c r="AU66"/>
  <c r="AU86"/>
  <c r="AY32"/>
  <c r="AY57"/>
  <c r="AY70"/>
  <c r="AY75"/>
  <c r="BC9"/>
  <c r="BC14"/>
  <c r="BC28"/>
  <c r="BC50"/>
  <c r="BC89"/>
  <c r="BC103"/>
  <c r="X9"/>
  <c r="X23"/>
  <c r="X86"/>
  <c r="AB9"/>
  <c r="AB8" s="1"/>
  <c r="AB66"/>
  <c r="AB89"/>
  <c r="AF32"/>
  <c r="AF66"/>
  <c r="AJ61"/>
  <c r="AJ79"/>
  <c r="AQ9"/>
  <c r="AF57" i="3" l="1"/>
  <c r="X8"/>
  <c r="X120" s="1"/>
  <c r="BG107"/>
  <c r="D57"/>
  <c r="AY57"/>
  <c r="AY8" s="1"/>
  <c r="AY120" s="1"/>
  <c r="BC8"/>
  <c r="BC120" s="1"/>
  <c r="AB57"/>
  <c r="AF8"/>
  <c r="AF120" s="1"/>
  <c r="AQ57"/>
  <c r="AQ8" s="1"/>
  <c r="AQ120" s="1"/>
  <c r="BE106"/>
  <c r="BG106" s="1"/>
  <c r="BF106"/>
  <c r="BE99"/>
  <c r="BD98"/>
  <c r="BE95"/>
  <c r="BG95" s="1"/>
  <c r="BF95"/>
  <c r="BE82"/>
  <c r="BG82" s="1"/>
  <c r="BF82"/>
  <c r="BE73"/>
  <c r="BG73" s="1"/>
  <c r="BF73"/>
  <c r="BE65"/>
  <c r="BG65" s="1"/>
  <c r="BF65"/>
  <c r="BD51"/>
  <c r="BE52"/>
  <c r="AK48"/>
  <c r="AL49"/>
  <c r="BE108"/>
  <c r="E109"/>
  <c r="AL108"/>
  <c r="E94"/>
  <c r="BG94" s="1"/>
  <c r="AL93"/>
  <c r="E91"/>
  <c r="AL90"/>
  <c r="E88"/>
  <c r="BG88" s="1"/>
  <c r="AL87"/>
  <c r="BE71"/>
  <c r="E63"/>
  <c r="AL62"/>
  <c r="BE113"/>
  <c r="E111"/>
  <c r="AL110"/>
  <c r="BE101"/>
  <c r="E81"/>
  <c r="AL80"/>
  <c r="E77"/>
  <c r="AL76"/>
  <c r="BE67"/>
  <c r="BE33"/>
  <c r="E34"/>
  <c r="AL33"/>
  <c r="BE27"/>
  <c r="E28"/>
  <c r="AL27"/>
  <c r="BE20"/>
  <c r="E21"/>
  <c r="AL20"/>
  <c r="BE15"/>
  <c r="E11"/>
  <c r="BG11" s="1"/>
  <c r="AL10"/>
  <c r="AU100"/>
  <c r="AU57"/>
  <c r="AK104"/>
  <c r="BD93"/>
  <c r="AK71"/>
  <c r="BD62"/>
  <c r="D8"/>
  <c r="D120" s="1"/>
  <c r="AK101"/>
  <c r="BD80"/>
  <c r="S9"/>
  <c r="S8" s="1"/>
  <c r="S120" s="1"/>
  <c r="AL99"/>
  <c r="AK98"/>
  <c r="BD55"/>
  <c r="BE56"/>
  <c r="BE55" s="1"/>
  <c r="BF47"/>
  <c r="BE47"/>
  <c r="BG47" s="1"/>
  <c r="E105"/>
  <c r="BG105" s="1"/>
  <c r="AL104"/>
  <c r="BE93"/>
  <c r="BG91"/>
  <c r="BE90"/>
  <c r="BE87"/>
  <c r="E72"/>
  <c r="BG72" s="1"/>
  <c r="AL71"/>
  <c r="BE62"/>
  <c r="BG63"/>
  <c r="BE58"/>
  <c r="E59"/>
  <c r="AL58"/>
  <c r="E52"/>
  <c r="BF52" s="1"/>
  <c r="BF50"/>
  <c r="BE50"/>
  <c r="BG50" s="1"/>
  <c r="BD112"/>
  <c r="E114"/>
  <c r="BG114" s="1"/>
  <c r="AL113"/>
  <c r="AL112" s="1"/>
  <c r="BE110"/>
  <c r="BG111"/>
  <c r="AL101"/>
  <c r="E102"/>
  <c r="BG81"/>
  <c r="BG77"/>
  <c r="BE76"/>
  <c r="E68"/>
  <c r="AL67"/>
  <c r="BE40"/>
  <c r="E41"/>
  <c r="AL40"/>
  <c r="BE29"/>
  <c r="E30"/>
  <c r="AL29"/>
  <c r="BE24"/>
  <c r="E25"/>
  <c r="AL24"/>
  <c r="E16"/>
  <c r="BG16" s="1"/>
  <c r="AL15"/>
  <c r="BE10"/>
  <c r="AB100"/>
  <c r="AB8" s="1"/>
  <c r="AB120" s="1"/>
  <c r="BD104"/>
  <c r="AK93"/>
  <c r="BD71"/>
  <c r="BD101"/>
  <c r="AK80"/>
  <c r="BG64"/>
  <c r="AK53"/>
  <c r="BD40"/>
  <c r="BD9" s="1"/>
  <c r="BG12"/>
  <c r="AK10"/>
  <c r="R8"/>
  <c r="R120" s="1"/>
  <c r="AQ99" i="2"/>
  <c r="AU99"/>
  <c r="X8"/>
  <c r="AJ99"/>
  <c r="AQ56"/>
  <c r="BC99"/>
  <c r="BC56"/>
  <c r="AU56"/>
  <c r="AB56"/>
  <c r="AB7" s="1"/>
  <c r="AB119" s="1"/>
  <c r="AY99"/>
  <c r="AY56"/>
  <c r="X99"/>
  <c r="AQ8"/>
  <c r="AQ7" s="1"/>
  <c r="AQ119" s="1"/>
  <c r="AY8"/>
  <c r="AU8"/>
  <c r="AU7" s="1"/>
  <c r="AU119" s="1"/>
  <c r="BC8"/>
  <c r="BC7" s="1"/>
  <c r="BC119" s="1"/>
  <c r="BD8"/>
  <c r="BE107"/>
  <c r="BE66"/>
  <c r="BE61"/>
  <c r="BE39"/>
  <c r="BE32"/>
  <c r="BE26"/>
  <c r="BE9"/>
  <c r="AK26"/>
  <c r="AL27"/>
  <c r="BE112"/>
  <c r="BE111" s="1"/>
  <c r="BE71"/>
  <c r="BD70"/>
  <c r="BD56" s="1"/>
  <c r="BE57"/>
  <c r="BE19"/>
  <c r="BE14"/>
  <c r="BE97"/>
  <c r="BE92"/>
  <c r="BE89"/>
  <c r="BE86"/>
  <c r="BE79"/>
  <c r="BE23"/>
  <c r="BD109"/>
  <c r="BE110"/>
  <c r="BE103"/>
  <c r="BE100"/>
  <c r="BE75"/>
  <c r="BE50"/>
  <c r="BE47"/>
  <c r="BE28"/>
  <c r="AK57"/>
  <c r="AL58"/>
  <c r="AL90"/>
  <c r="AK89"/>
  <c r="AL113"/>
  <c r="AK112"/>
  <c r="AL71"/>
  <c r="AK70"/>
  <c r="AL40"/>
  <c r="AK39"/>
  <c r="AK23"/>
  <c r="AL24"/>
  <c r="AL93"/>
  <c r="AK92"/>
  <c r="AL87"/>
  <c r="AK86"/>
  <c r="AK100"/>
  <c r="AL101"/>
  <c r="AK57" i="3" l="1"/>
  <c r="BE80"/>
  <c r="AL100"/>
  <c r="AK100"/>
  <c r="AU8"/>
  <c r="AU120" s="1"/>
  <c r="BE104"/>
  <c r="AL53"/>
  <c r="AK51"/>
  <c r="BD100"/>
  <c r="E101"/>
  <c r="BG101" s="1"/>
  <c r="BF102"/>
  <c r="E49"/>
  <c r="AL48"/>
  <c r="BG52"/>
  <c r="BE51"/>
  <c r="AK9"/>
  <c r="BG102"/>
  <c r="BD57"/>
  <c r="E15"/>
  <c r="BF15" s="1"/>
  <c r="BF16"/>
  <c r="E24"/>
  <c r="BF24" s="1"/>
  <c r="BF25"/>
  <c r="E29"/>
  <c r="BF29" s="1"/>
  <c r="BF30"/>
  <c r="E40"/>
  <c r="BG40" s="1"/>
  <c r="BF41"/>
  <c r="E67"/>
  <c r="BF67" s="1"/>
  <c r="BF68"/>
  <c r="E113"/>
  <c r="BF114"/>
  <c r="E58"/>
  <c r="BG58" s="1"/>
  <c r="BF59"/>
  <c r="E71"/>
  <c r="BF72"/>
  <c r="E104"/>
  <c r="BF104" s="1"/>
  <c r="BF105"/>
  <c r="E99"/>
  <c r="AL98"/>
  <c r="AL57" s="1"/>
  <c r="E10"/>
  <c r="BF11"/>
  <c r="E20"/>
  <c r="BF20" s="1"/>
  <c r="BF21"/>
  <c r="E27"/>
  <c r="BF27" s="1"/>
  <c r="BF28"/>
  <c r="E33"/>
  <c r="BF33" s="1"/>
  <c r="BF34"/>
  <c r="E76"/>
  <c r="BF76" s="1"/>
  <c r="BF77"/>
  <c r="E80"/>
  <c r="BF80" s="1"/>
  <c r="BF81"/>
  <c r="BE100"/>
  <c r="E110"/>
  <c r="BF110" s="1"/>
  <c r="BF111"/>
  <c r="BG113"/>
  <c r="BE112"/>
  <c r="E62"/>
  <c r="BF62" s="1"/>
  <c r="BF63"/>
  <c r="E87"/>
  <c r="BF87" s="1"/>
  <c r="BF88"/>
  <c r="E90"/>
  <c r="BF90" s="1"/>
  <c r="BF91"/>
  <c r="E93"/>
  <c r="BF93" s="1"/>
  <c r="BF94"/>
  <c r="E108"/>
  <c r="BF108" s="1"/>
  <c r="BF109"/>
  <c r="BG99"/>
  <c r="BE98"/>
  <c r="BF40"/>
  <c r="BF71"/>
  <c r="BG25"/>
  <c r="BG30"/>
  <c r="BG41"/>
  <c r="BG59"/>
  <c r="BG62"/>
  <c r="BG93"/>
  <c r="BE48"/>
  <c r="BG15"/>
  <c r="BG21"/>
  <c r="BG28"/>
  <c r="BG34"/>
  <c r="BG68"/>
  <c r="BG71"/>
  <c r="BG109"/>
  <c r="AY7" i="2"/>
  <c r="AY119" s="1"/>
  <c r="AK111"/>
  <c r="AK99"/>
  <c r="BD99"/>
  <c r="BD7" s="1"/>
  <c r="BD119" s="1"/>
  <c r="BE8"/>
  <c r="BE109"/>
  <c r="BE99" s="1"/>
  <c r="BE70"/>
  <c r="BB112"/>
  <c r="BA112"/>
  <c r="AZ112"/>
  <c r="AX112"/>
  <c r="AW112"/>
  <c r="AV112"/>
  <c r="AT112"/>
  <c r="AS112"/>
  <c r="AR112"/>
  <c r="AP112"/>
  <c r="AO112"/>
  <c r="AN112"/>
  <c r="BB109"/>
  <c r="BA109"/>
  <c r="AZ109"/>
  <c r="AX109"/>
  <c r="AW109"/>
  <c r="AV109"/>
  <c r="AT109"/>
  <c r="AS109"/>
  <c r="AR109"/>
  <c r="AP109"/>
  <c r="AO109"/>
  <c r="AN109"/>
  <c r="BB107"/>
  <c r="BA107"/>
  <c r="AZ107"/>
  <c r="AX107"/>
  <c r="AW107"/>
  <c r="AV107"/>
  <c r="AT107"/>
  <c r="AS107"/>
  <c r="AR107"/>
  <c r="AP107"/>
  <c r="AO107"/>
  <c r="AN107"/>
  <c r="BB103"/>
  <c r="BA103"/>
  <c r="AZ103"/>
  <c r="AX103"/>
  <c r="AW103"/>
  <c r="AV103"/>
  <c r="AT103"/>
  <c r="AS103"/>
  <c r="AR103"/>
  <c r="AP103"/>
  <c r="AO103"/>
  <c r="AN103"/>
  <c r="BB100"/>
  <c r="BB99" s="1"/>
  <c r="BA100"/>
  <c r="AZ100"/>
  <c r="AZ99" s="1"/>
  <c r="AX100"/>
  <c r="AW100"/>
  <c r="AW99" s="1"/>
  <c r="AV100"/>
  <c r="AT100"/>
  <c r="AT99" s="1"/>
  <c r="AS100"/>
  <c r="AR100"/>
  <c r="AR99" s="1"/>
  <c r="AP100"/>
  <c r="AO100"/>
  <c r="AO99" s="1"/>
  <c r="AN100"/>
  <c r="BB97"/>
  <c r="BA97"/>
  <c r="AZ97"/>
  <c r="AX97"/>
  <c r="AW97"/>
  <c r="AV97"/>
  <c r="AT97"/>
  <c r="AS97"/>
  <c r="AR97"/>
  <c r="AP97"/>
  <c r="AO97"/>
  <c r="AN97"/>
  <c r="BB92"/>
  <c r="BA92"/>
  <c r="AZ92"/>
  <c r="AX92"/>
  <c r="AW92"/>
  <c r="AV92"/>
  <c r="AT92"/>
  <c r="AS92"/>
  <c r="AR92"/>
  <c r="AP92"/>
  <c r="AO92"/>
  <c r="AN92"/>
  <c r="BB89"/>
  <c r="BA89"/>
  <c r="AZ89"/>
  <c r="AX89"/>
  <c r="AW89"/>
  <c r="AV89"/>
  <c r="AT89"/>
  <c r="AS89"/>
  <c r="AR89"/>
  <c r="AP89"/>
  <c r="AO89"/>
  <c r="AN89"/>
  <c r="BB86"/>
  <c r="BA86"/>
  <c r="AZ86"/>
  <c r="AX86"/>
  <c r="AW86"/>
  <c r="AV86"/>
  <c r="AT86"/>
  <c r="AS86"/>
  <c r="AR86"/>
  <c r="AP86"/>
  <c r="AO86"/>
  <c r="AN86"/>
  <c r="BB79"/>
  <c r="BA79"/>
  <c r="AZ79"/>
  <c r="AX79"/>
  <c r="AW79"/>
  <c r="AV79"/>
  <c r="AT79"/>
  <c r="AS79"/>
  <c r="AR79"/>
  <c r="AP79"/>
  <c r="AO79"/>
  <c r="AN79"/>
  <c r="BB75"/>
  <c r="BA75"/>
  <c r="AZ75"/>
  <c r="AX75"/>
  <c r="AW75"/>
  <c r="AV75"/>
  <c r="AT75"/>
  <c r="AS75"/>
  <c r="AR75"/>
  <c r="AP75"/>
  <c r="AO75"/>
  <c r="AN75"/>
  <c r="BB70"/>
  <c r="BA70"/>
  <c r="AZ70"/>
  <c r="AX70"/>
  <c r="AW70"/>
  <c r="AV70"/>
  <c r="AT70"/>
  <c r="AS70"/>
  <c r="AR70"/>
  <c r="AP70"/>
  <c r="AO70"/>
  <c r="AN70"/>
  <c r="BB66"/>
  <c r="BA66"/>
  <c r="AZ66"/>
  <c r="AX66"/>
  <c r="AW66"/>
  <c r="AV66"/>
  <c r="AT66"/>
  <c r="AS66"/>
  <c r="AR66"/>
  <c r="AP66"/>
  <c r="AO66"/>
  <c r="AN66"/>
  <c r="BB61"/>
  <c r="BA61"/>
  <c r="AZ61"/>
  <c r="AX61"/>
  <c r="AW61"/>
  <c r="AV61"/>
  <c r="AT61"/>
  <c r="AS61"/>
  <c r="AR61"/>
  <c r="AP61"/>
  <c r="AO61"/>
  <c r="AN61"/>
  <c r="BB57"/>
  <c r="BB56" s="1"/>
  <c r="BA57"/>
  <c r="BA56" s="1"/>
  <c r="AZ57"/>
  <c r="AZ56" s="1"/>
  <c r="AX57"/>
  <c r="AX56" s="1"/>
  <c r="AW57"/>
  <c r="AW56" s="1"/>
  <c r="AV57"/>
  <c r="AV56" s="1"/>
  <c r="AT57"/>
  <c r="AT56" s="1"/>
  <c r="AS57"/>
  <c r="AS56" s="1"/>
  <c r="AR57"/>
  <c r="AR56" s="1"/>
  <c r="AP57"/>
  <c r="AP56" s="1"/>
  <c r="AO57"/>
  <c r="AO56" s="1"/>
  <c r="AN57"/>
  <c r="AN56" s="1"/>
  <c r="BB54"/>
  <c r="BA54"/>
  <c r="AZ54"/>
  <c r="AX54"/>
  <c r="AW54"/>
  <c r="AV54"/>
  <c r="AT54"/>
  <c r="AS54"/>
  <c r="AR54"/>
  <c r="AP54"/>
  <c r="AO54"/>
  <c r="AN54"/>
  <c r="BB50"/>
  <c r="BA50"/>
  <c r="AZ50"/>
  <c r="AX50"/>
  <c r="AW50"/>
  <c r="AV50"/>
  <c r="AT50"/>
  <c r="AS50"/>
  <c r="AR50"/>
  <c r="AP50"/>
  <c r="AO50"/>
  <c r="AN50"/>
  <c r="BB47"/>
  <c r="BA47"/>
  <c r="AZ47"/>
  <c r="AX47"/>
  <c r="AW47"/>
  <c r="AV47"/>
  <c r="AT47"/>
  <c r="AS47"/>
  <c r="AR47"/>
  <c r="AP47"/>
  <c r="AO47"/>
  <c r="AN47"/>
  <c r="BB39"/>
  <c r="BA39"/>
  <c r="AZ39"/>
  <c r="AX39"/>
  <c r="AW39"/>
  <c r="AV39"/>
  <c r="AT39"/>
  <c r="AS39"/>
  <c r="AR39"/>
  <c r="AP39"/>
  <c r="AO39"/>
  <c r="AN39"/>
  <c r="BB32"/>
  <c r="BA32"/>
  <c r="AZ32"/>
  <c r="AX32"/>
  <c r="AW32"/>
  <c r="AV32"/>
  <c r="AT32"/>
  <c r="AS32"/>
  <c r="AR32"/>
  <c r="AP32"/>
  <c r="AO32"/>
  <c r="AN32"/>
  <c r="BB28"/>
  <c r="BA28"/>
  <c r="AZ28"/>
  <c r="AX28"/>
  <c r="AW28"/>
  <c r="AV28"/>
  <c r="AT28"/>
  <c r="AS28"/>
  <c r="AR28"/>
  <c r="AP28"/>
  <c r="AO28"/>
  <c r="AN28"/>
  <c r="BB26"/>
  <c r="BA26"/>
  <c r="AZ26"/>
  <c r="AX26"/>
  <c r="AW26"/>
  <c r="AV26"/>
  <c r="AT26"/>
  <c r="AS26"/>
  <c r="AR26"/>
  <c r="AP26"/>
  <c r="AO26"/>
  <c r="AN26"/>
  <c r="BB23"/>
  <c r="BA23"/>
  <c r="AZ23"/>
  <c r="AX23"/>
  <c r="AW23"/>
  <c r="AV23"/>
  <c r="AT23"/>
  <c r="AS23"/>
  <c r="AR23"/>
  <c r="AP23"/>
  <c r="AO23"/>
  <c r="AN23"/>
  <c r="BB19"/>
  <c r="BA19"/>
  <c r="AZ19"/>
  <c r="AX19"/>
  <c r="AW19"/>
  <c r="AV19"/>
  <c r="AT19"/>
  <c r="AS19"/>
  <c r="AR19"/>
  <c r="AP19"/>
  <c r="AO19"/>
  <c r="AN19"/>
  <c r="BB14"/>
  <c r="BA14"/>
  <c r="AZ14"/>
  <c r="AX14"/>
  <c r="AW14"/>
  <c r="AV14"/>
  <c r="AT14"/>
  <c r="AS14"/>
  <c r="AR14"/>
  <c r="AP14"/>
  <c r="AO14"/>
  <c r="AN14"/>
  <c r="BB9"/>
  <c r="BA9"/>
  <c r="AZ9"/>
  <c r="AX9"/>
  <c r="AW9"/>
  <c r="AV9"/>
  <c r="AT9"/>
  <c r="AS9"/>
  <c r="AR9"/>
  <c r="AP9"/>
  <c r="AO9"/>
  <c r="AN9"/>
  <c r="AI48"/>
  <c r="AI17"/>
  <c r="AJ17" s="1"/>
  <c r="AI15"/>
  <c r="AJ15" s="1"/>
  <c r="AI13"/>
  <c r="AJ13" s="1"/>
  <c r="AK13" s="1"/>
  <c r="AL13" s="1"/>
  <c r="AI11"/>
  <c r="AJ11" s="1"/>
  <c r="AK11" s="1"/>
  <c r="AI10"/>
  <c r="AJ10" s="1"/>
  <c r="BG80" i="3" l="1"/>
  <c r="AK8"/>
  <c r="AK120" s="1"/>
  <c r="BG104"/>
  <c r="E48"/>
  <c r="BF48" s="1"/>
  <c r="BF49"/>
  <c r="BG49"/>
  <c r="E53"/>
  <c r="AL51"/>
  <c r="AL9" s="1"/>
  <c r="AL8" s="1"/>
  <c r="AL120" s="1"/>
  <c r="BG87"/>
  <c r="BG110"/>
  <c r="BE9"/>
  <c r="BG108"/>
  <c r="BG33"/>
  <c r="BG20"/>
  <c r="BG76"/>
  <c r="BG29"/>
  <c r="E100"/>
  <c r="BG100" s="1"/>
  <c r="BF101"/>
  <c r="BF10"/>
  <c r="E98"/>
  <c r="BF98" s="1"/>
  <c r="BF99"/>
  <c r="E57"/>
  <c r="BF57" s="1"/>
  <c r="BF58"/>
  <c r="E112"/>
  <c r="BF112" s="1"/>
  <c r="BF113"/>
  <c r="BG10"/>
  <c r="BG67"/>
  <c r="BG27"/>
  <c r="BG90"/>
  <c r="BG24"/>
  <c r="BE57"/>
  <c r="BD8"/>
  <c r="AO111" i="2"/>
  <c r="AR111"/>
  <c r="AT111"/>
  <c r="AW111"/>
  <c r="AZ111"/>
  <c r="BB111"/>
  <c r="AN99"/>
  <c r="AP99"/>
  <c r="AS99"/>
  <c r="AV99"/>
  <c r="AX99"/>
  <c r="BA99"/>
  <c r="AN111"/>
  <c r="AP111"/>
  <c r="AS111"/>
  <c r="AV111"/>
  <c r="AX111"/>
  <c r="BA111"/>
  <c r="BE56"/>
  <c r="BE7" s="1"/>
  <c r="BE119" s="1"/>
  <c r="AP8"/>
  <c r="AP7" s="1"/>
  <c r="AP119" s="1"/>
  <c r="AV8"/>
  <c r="AV7" s="1"/>
  <c r="AV119" s="1"/>
  <c r="AO8"/>
  <c r="AO7" s="1"/>
  <c r="AO119" s="1"/>
  <c r="AR8"/>
  <c r="AR7" s="1"/>
  <c r="AR119" s="1"/>
  <c r="AT8"/>
  <c r="AT7" s="1"/>
  <c r="AT119" s="1"/>
  <c r="AW8"/>
  <c r="AW7" s="1"/>
  <c r="AW119" s="1"/>
  <c r="AZ8"/>
  <c r="AZ7" s="1"/>
  <c r="AZ119" s="1"/>
  <c r="BB8"/>
  <c r="BB7" s="1"/>
  <c r="BB119" s="1"/>
  <c r="AN8"/>
  <c r="AN7" s="1"/>
  <c r="AN119" s="1"/>
  <c r="AS8"/>
  <c r="AS7" s="1"/>
  <c r="AS119" s="1"/>
  <c r="AX8"/>
  <c r="AX7" s="1"/>
  <c r="AX119" s="1"/>
  <c r="BA8"/>
  <c r="BA7" s="1"/>
  <c r="BA119" s="1"/>
  <c r="AJ9"/>
  <c r="AK10"/>
  <c r="AL10" s="1"/>
  <c r="AL11"/>
  <c r="AJ14"/>
  <c r="AK15"/>
  <c r="AC64"/>
  <c r="AF64" s="1"/>
  <c r="AE17"/>
  <c r="AF17" s="1"/>
  <c r="AK17" s="1"/>
  <c r="AL17" s="1"/>
  <c r="AE16"/>
  <c r="BG57" i="3" l="1"/>
  <c r="BF100"/>
  <c r="BG48"/>
  <c r="BD120"/>
  <c r="BG98"/>
  <c r="BE8"/>
  <c r="BF53"/>
  <c r="BG53"/>
  <c r="E51"/>
  <c r="BG112"/>
  <c r="AK9" i="2"/>
  <c r="AF61"/>
  <c r="AK64"/>
  <c r="AL64" s="1"/>
  <c r="AL15"/>
  <c r="AI52"/>
  <c r="AJ52" s="1"/>
  <c r="E53"/>
  <c r="R53"/>
  <c r="S53" s="1"/>
  <c r="D53"/>
  <c r="AG9"/>
  <c r="AH9"/>
  <c r="AI9"/>
  <c r="AG14"/>
  <c r="AH14"/>
  <c r="AI14"/>
  <c r="AG19"/>
  <c r="AH19"/>
  <c r="AI19"/>
  <c r="AG23"/>
  <c r="AH23"/>
  <c r="AI23"/>
  <c r="AG26"/>
  <c r="AH26"/>
  <c r="AI26"/>
  <c r="AG28"/>
  <c r="AH28"/>
  <c r="AI28"/>
  <c r="AG32"/>
  <c r="AH32"/>
  <c r="AI32"/>
  <c r="AG39"/>
  <c r="AH39"/>
  <c r="AI39"/>
  <c r="AG48"/>
  <c r="AH48"/>
  <c r="AH47" s="1"/>
  <c r="AI47"/>
  <c r="AG50"/>
  <c r="AH50"/>
  <c r="AI50"/>
  <c r="AG54"/>
  <c r="AH54"/>
  <c r="AI54"/>
  <c r="AG57"/>
  <c r="AH57"/>
  <c r="AI57"/>
  <c r="AG61"/>
  <c r="AH61"/>
  <c r="AI61"/>
  <c r="AG66"/>
  <c r="AH66"/>
  <c r="AI66"/>
  <c r="AG70"/>
  <c r="AH70"/>
  <c r="AI70"/>
  <c r="AG75"/>
  <c r="AI75"/>
  <c r="AH77"/>
  <c r="AG79"/>
  <c r="AH79"/>
  <c r="AI79"/>
  <c r="AG86"/>
  <c r="AH86"/>
  <c r="AI86"/>
  <c r="AG89"/>
  <c r="AH89"/>
  <c r="AI89"/>
  <c r="AG92"/>
  <c r="AH92"/>
  <c r="AI92"/>
  <c r="AG97"/>
  <c r="AH97"/>
  <c r="AI97"/>
  <c r="AG100"/>
  <c r="AH100"/>
  <c r="AI100"/>
  <c r="AG103"/>
  <c r="AH103"/>
  <c r="AI103"/>
  <c r="AG107"/>
  <c r="AH107"/>
  <c r="AI107"/>
  <c r="AG109"/>
  <c r="AH109"/>
  <c r="AI109"/>
  <c r="AG112"/>
  <c r="AH112"/>
  <c r="AH111" s="1"/>
  <c r="AI112"/>
  <c r="BE120" i="3" l="1"/>
  <c r="BF51"/>
  <c r="E9"/>
  <c r="BG51"/>
  <c r="AH99" i="2"/>
  <c r="AI111"/>
  <c r="AG111"/>
  <c r="AF56"/>
  <c r="AI99"/>
  <c r="AG99"/>
  <c r="AI56"/>
  <c r="AG56"/>
  <c r="AH8"/>
  <c r="AI8"/>
  <c r="AI7" s="1"/>
  <c r="AI119" s="1"/>
  <c r="BF53"/>
  <c r="BG53"/>
  <c r="AJ50"/>
  <c r="AK52"/>
  <c r="AH75"/>
  <c r="AH56" s="1"/>
  <c r="AJ77"/>
  <c r="AG47"/>
  <c r="AG8" s="1"/>
  <c r="AJ48"/>
  <c r="E8" i="3" l="1"/>
  <c r="BF9"/>
  <c r="BG9"/>
  <c r="AG7" i="2"/>
  <c r="AG119" s="1"/>
  <c r="AH7"/>
  <c r="AH119" s="1"/>
  <c r="AJ47"/>
  <c r="AK48"/>
  <c r="AL52"/>
  <c r="AK50"/>
  <c r="AJ75"/>
  <c r="AK77"/>
  <c r="E120" i="3" l="1"/>
  <c r="BF8"/>
  <c r="BG8"/>
  <c r="AJ56" i="2"/>
  <c r="AJ8"/>
  <c r="AL77"/>
  <c r="AK75"/>
  <c r="AL48"/>
  <c r="AK47"/>
  <c r="E113"/>
  <c r="R113"/>
  <c r="D113"/>
  <c r="AE112"/>
  <c r="AD112"/>
  <c r="AC112"/>
  <c r="AA112"/>
  <c r="Z112"/>
  <c r="Y112"/>
  <c r="W112"/>
  <c r="V112"/>
  <c r="U112"/>
  <c r="S112"/>
  <c r="R112"/>
  <c r="Q112"/>
  <c r="P112"/>
  <c r="O112"/>
  <c r="N112"/>
  <c r="M112"/>
  <c r="L112"/>
  <c r="K112"/>
  <c r="J112"/>
  <c r="I112"/>
  <c r="H112"/>
  <c r="G112"/>
  <c r="F112"/>
  <c r="D112"/>
  <c r="C112"/>
  <c r="B112"/>
  <c r="E110"/>
  <c r="N110"/>
  <c r="N109" s="1"/>
  <c r="M110"/>
  <c r="D110"/>
  <c r="D109" s="1"/>
  <c r="AL109"/>
  <c r="AE109"/>
  <c r="AD109"/>
  <c r="AC109"/>
  <c r="AA109"/>
  <c r="Z109"/>
  <c r="Y109"/>
  <c r="W109"/>
  <c r="V109"/>
  <c r="U109"/>
  <c r="S109"/>
  <c r="Q109"/>
  <c r="P109"/>
  <c r="O109"/>
  <c r="M109"/>
  <c r="L109"/>
  <c r="K109"/>
  <c r="J109"/>
  <c r="I109"/>
  <c r="H109"/>
  <c r="G109"/>
  <c r="F109"/>
  <c r="C109"/>
  <c r="B109"/>
  <c r="E108"/>
  <c r="R108"/>
  <c r="D108"/>
  <c r="AE107"/>
  <c r="AD107"/>
  <c r="AC107"/>
  <c r="AA107"/>
  <c r="Z107"/>
  <c r="Y107"/>
  <c r="W107"/>
  <c r="V107"/>
  <c r="U107"/>
  <c r="S107"/>
  <c r="R107"/>
  <c r="Q107"/>
  <c r="P107"/>
  <c r="O107"/>
  <c r="N107"/>
  <c r="M107"/>
  <c r="L107"/>
  <c r="K107"/>
  <c r="J107"/>
  <c r="I107"/>
  <c r="H107"/>
  <c r="G107"/>
  <c r="F107"/>
  <c r="D107"/>
  <c r="C107"/>
  <c r="B107"/>
  <c r="E106"/>
  <c r="R106"/>
  <c r="D106"/>
  <c r="E105"/>
  <c r="R105"/>
  <c r="D105"/>
  <c r="E104"/>
  <c r="R104"/>
  <c r="D104"/>
  <c r="AE103"/>
  <c r="AD103"/>
  <c r="AC103"/>
  <c r="AA103"/>
  <c r="Z103"/>
  <c r="Y103"/>
  <c r="W103"/>
  <c r="V103"/>
  <c r="U103"/>
  <c r="S103"/>
  <c r="Q103"/>
  <c r="P103"/>
  <c r="O103"/>
  <c r="N103"/>
  <c r="M103"/>
  <c r="L103"/>
  <c r="K103"/>
  <c r="J103"/>
  <c r="I103"/>
  <c r="H103"/>
  <c r="G103"/>
  <c r="F103"/>
  <c r="C103"/>
  <c r="B103"/>
  <c r="E102"/>
  <c r="R102"/>
  <c r="D102"/>
  <c r="R101"/>
  <c r="B101"/>
  <c r="D101" s="1"/>
  <c r="AL100"/>
  <c r="AE100"/>
  <c r="AE99" s="1"/>
  <c r="AD100"/>
  <c r="AD99" s="1"/>
  <c r="AC100"/>
  <c r="AC99" s="1"/>
  <c r="AA100"/>
  <c r="Z100"/>
  <c r="Z99" s="1"/>
  <c r="Y100"/>
  <c r="W100"/>
  <c r="W99" s="1"/>
  <c r="V100"/>
  <c r="U100"/>
  <c r="U99" s="1"/>
  <c r="R100"/>
  <c r="Q100"/>
  <c r="Q99" s="1"/>
  <c r="P100"/>
  <c r="O100"/>
  <c r="O99" s="1"/>
  <c r="N100"/>
  <c r="N99" s="1"/>
  <c r="M100"/>
  <c r="M99" s="1"/>
  <c r="L100"/>
  <c r="K100"/>
  <c r="K99" s="1"/>
  <c r="J100"/>
  <c r="I100"/>
  <c r="I99" s="1"/>
  <c r="H100"/>
  <c r="G100"/>
  <c r="G99" s="1"/>
  <c r="F100"/>
  <c r="C100"/>
  <c r="C99" s="1"/>
  <c r="B100"/>
  <c r="N98"/>
  <c r="R98" s="1"/>
  <c r="D98"/>
  <c r="AE97"/>
  <c r="AD97"/>
  <c r="AC97"/>
  <c r="AA97"/>
  <c r="Z97"/>
  <c r="Y97"/>
  <c r="W97"/>
  <c r="V97"/>
  <c r="U97"/>
  <c r="S97"/>
  <c r="Q97"/>
  <c r="P97"/>
  <c r="O97"/>
  <c r="M97"/>
  <c r="L97"/>
  <c r="K97"/>
  <c r="J97"/>
  <c r="I97"/>
  <c r="H97"/>
  <c r="G97"/>
  <c r="F97"/>
  <c r="D97"/>
  <c r="C97"/>
  <c r="B97"/>
  <c r="E96"/>
  <c r="R96"/>
  <c r="D96"/>
  <c r="E95"/>
  <c r="R95"/>
  <c r="D95"/>
  <c r="E94"/>
  <c r="P94"/>
  <c r="P92" s="1"/>
  <c r="N94"/>
  <c r="D94"/>
  <c r="E93"/>
  <c r="R93"/>
  <c r="D93"/>
  <c r="AE92"/>
  <c r="AD92"/>
  <c r="AC92"/>
  <c r="AA92"/>
  <c r="Z92"/>
  <c r="Y92"/>
  <c r="W92"/>
  <c r="V92"/>
  <c r="U92"/>
  <c r="S92"/>
  <c r="Q92"/>
  <c r="O92"/>
  <c r="M92"/>
  <c r="L92"/>
  <c r="K92"/>
  <c r="J92"/>
  <c r="I92"/>
  <c r="H92"/>
  <c r="G92"/>
  <c r="F92"/>
  <c r="D92"/>
  <c r="C92"/>
  <c r="B92"/>
  <c r="E91"/>
  <c r="R91"/>
  <c r="D91"/>
  <c r="E90"/>
  <c r="N90"/>
  <c r="R90" s="1"/>
  <c r="D90"/>
  <c r="AE89"/>
  <c r="AD89"/>
  <c r="AC89"/>
  <c r="AA89"/>
  <c r="Z89"/>
  <c r="Y89"/>
  <c r="W89"/>
  <c r="V89"/>
  <c r="U89"/>
  <c r="S89"/>
  <c r="Q89"/>
  <c r="P89"/>
  <c r="O89"/>
  <c r="M89"/>
  <c r="L89"/>
  <c r="K89"/>
  <c r="J89"/>
  <c r="I89"/>
  <c r="H89"/>
  <c r="G89"/>
  <c r="F89"/>
  <c r="D89"/>
  <c r="C89"/>
  <c r="B89"/>
  <c r="E88"/>
  <c r="P88"/>
  <c r="R88" s="1"/>
  <c r="D88"/>
  <c r="E87"/>
  <c r="R87"/>
  <c r="D87"/>
  <c r="AE86"/>
  <c r="AD86"/>
  <c r="AC86"/>
  <c r="AA86"/>
  <c r="Z86"/>
  <c r="Y86"/>
  <c r="W86"/>
  <c r="V86"/>
  <c r="U86"/>
  <c r="S86"/>
  <c r="Q86"/>
  <c r="O86"/>
  <c r="N86"/>
  <c r="M86"/>
  <c r="L86"/>
  <c r="K86"/>
  <c r="J86"/>
  <c r="I86"/>
  <c r="H86"/>
  <c r="G86"/>
  <c r="F86"/>
  <c r="C86"/>
  <c r="B86"/>
  <c r="E85"/>
  <c r="R85"/>
  <c r="D85"/>
  <c r="E84"/>
  <c r="R84"/>
  <c r="S84" s="1"/>
  <c r="D84"/>
  <c r="E83"/>
  <c r="R83"/>
  <c r="D83"/>
  <c r="E82"/>
  <c r="R82"/>
  <c r="D82"/>
  <c r="E81"/>
  <c r="R81"/>
  <c r="D81"/>
  <c r="R80"/>
  <c r="D80"/>
  <c r="AE79"/>
  <c r="AD79"/>
  <c r="AC79"/>
  <c r="AA79"/>
  <c r="Z79"/>
  <c r="Y79"/>
  <c r="W79"/>
  <c r="V79"/>
  <c r="U79"/>
  <c r="Q79"/>
  <c r="P79"/>
  <c r="O79"/>
  <c r="N79"/>
  <c r="M79"/>
  <c r="L79"/>
  <c r="K79"/>
  <c r="J79"/>
  <c r="I79"/>
  <c r="H79"/>
  <c r="G79"/>
  <c r="F79"/>
  <c r="C79"/>
  <c r="B79"/>
  <c r="E78"/>
  <c r="R78"/>
  <c r="D78"/>
  <c r="E77"/>
  <c r="R77"/>
  <c r="D77"/>
  <c r="E76"/>
  <c r="R76"/>
  <c r="B76"/>
  <c r="D76" s="1"/>
  <c r="AE75"/>
  <c r="AD75"/>
  <c r="AC75"/>
  <c r="AA75"/>
  <c r="Z75"/>
  <c r="Y75"/>
  <c r="W75"/>
  <c r="V75"/>
  <c r="U75"/>
  <c r="S75"/>
  <c r="Q75"/>
  <c r="P75"/>
  <c r="O75"/>
  <c r="N75"/>
  <c r="M75"/>
  <c r="L75"/>
  <c r="K75"/>
  <c r="J75"/>
  <c r="I75"/>
  <c r="H75"/>
  <c r="G75"/>
  <c r="F75"/>
  <c r="C75"/>
  <c r="E74"/>
  <c r="P74"/>
  <c r="R74" s="1"/>
  <c r="B74"/>
  <c r="D74" s="1"/>
  <c r="E73"/>
  <c r="P73"/>
  <c r="R73" s="1"/>
  <c r="D73"/>
  <c r="E72"/>
  <c r="R72"/>
  <c r="D72"/>
  <c r="R71"/>
  <c r="D71"/>
  <c r="AE70"/>
  <c r="AD70"/>
  <c r="AC70"/>
  <c r="AA70"/>
  <c r="Z70"/>
  <c r="Y70"/>
  <c r="W70"/>
  <c r="V70"/>
  <c r="U70"/>
  <c r="S70"/>
  <c r="Q70"/>
  <c r="O70"/>
  <c r="N70"/>
  <c r="M70"/>
  <c r="L70"/>
  <c r="K70"/>
  <c r="J70"/>
  <c r="I70"/>
  <c r="H70"/>
  <c r="G70"/>
  <c r="F70"/>
  <c r="C70"/>
  <c r="B70"/>
  <c r="E69"/>
  <c r="R69"/>
  <c r="B69"/>
  <c r="D69" s="1"/>
  <c r="E68"/>
  <c r="R68"/>
  <c r="D68"/>
  <c r="E67"/>
  <c r="R67"/>
  <c r="S67" s="1"/>
  <c r="S66" s="1"/>
  <c r="D67"/>
  <c r="AE66"/>
  <c r="AD66"/>
  <c r="AC66"/>
  <c r="AA66"/>
  <c r="Z66"/>
  <c r="Y66"/>
  <c r="W66"/>
  <c r="V66"/>
  <c r="U66"/>
  <c r="Q66"/>
  <c r="P66"/>
  <c r="O66"/>
  <c r="N66"/>
  <c r="M66"/>
  <c r="L66"/>
  <c r="K66"/>
  <c r="J66"/>
  <c r="I66"/>
  <c r="H66"/>
  <c r="G66"/>
  <c r="F66"/>
  <c r="C66"/>
  <c r="E65"/>
  <c r="R65"/>
  <c r="D65"/>
  <c r="E64"/>
  <c r="N64"/>
  <c r="R64" s="1"/>
  <c r="D64"/>
  <c r="W63"/>
  <c r="L63"/>
  <c r="L61" s="1"/>
  <c r="H63"/>
  <c r="H61" s="1"/>
  <c r="D63"/>
  <c r="E62"/>
  <c r="R62"/>
  <c r="D62"/>
  <c r="AE61"/>
  <c r="AD61"/>
  <c r="AC61"/>
  <c r="AA61"/>
  <c r="Z61"/>
  <c r="Y61"/>
  <c r="W61"/>
  <c r="V61"/>
  <c r="U61"/>
  <c r="S61"/>
  <c r="Q61"/>
  <c r="P61"/>
  <c r="O61"/>
  <c r="M61"/>
  <c r="K61"/>
  <c r="J61"/>
  <c r="I61"/>
  <c r="G61"/>
  <c r="F61"/>
  <c r="C61"/>
  <c r="B61"/>
  <c r="E60"/>
  <c r="O60"/>
  <c r="M60"/>
  <c r="D60"/>
  <c r="E59"/>
  <c r="N59"/>
  <c r="M59"/>
  <c r="D59"/>
  <c r="N58"/>
  <c r="M58"/>
  <c r="D58"/>
  <c r="AE57"/>
  <c r="AE56" s="1"/>
  <c r="AD57"/>
  <c r="AC57"/>
  <c r="AC56" s="1"/>
  <c r="AA57"/>
  <c r="Z57"/>
  <c r="Z56" s="1"/>
  <c r="Y57"/>
  <c r="W57"/>
  <c r="W56" s="1"/>
  <c r="V57"/>
  <c r="U57"/>
  <c r="U56" s="1"/>
  <c r="S57"/>
  <c r="Q57"/>
  <c r="Q56" s="1"/>
  <c r="P57"/>
  <c r="O57"/>
  <c r="O56" s="1"/>
  <c r="N57"/>
  <c r="L57"/>
  <c r="K57"/>
  <c r="J57"/>
  <c r="J56" s="1"/>
  <c r="I57"/>
  <c r="H57"/>
  <c r="H56" s="1"/>
  <c r="G57"/>
  <c r="F57"/>
  <c r="F56" s="1"/>
  <c r="C57"/>
  <c r="B57"/>
  <c r="AL54"/>
  <c r="R55"/>
  <c r="S55" s="1"/>
  <c r="S54" s="1"/>
  <c r="D55"/>
  <c r="D54" s="1"/>
  <c r="AE54"/>
  <c r="AD54"/>
  <c r="AC54"/>
  <c r="AA54"/>
  <c r="Z54"/>
  <c r="Y54"/>
  <c r="W54"/>
  <c r="V54"/>
  <c r="U54"/>
  <c r="Q54"/>
  <c r="P54"/>
  <c r="O54"/>
  <c r="N54"/>
  <c r="M54"/>
  <c r="L54"/>
  <c r="K54"/>
  <c r="J54"/>
  <c r="I54"/>
  <c r="H54"/>
  <c r="G54"/>
  <c r="F54"/>
  <c r="B54"/>
  <c r="E52"/>
  <c r="R52"/>
  <c r="S52" s="1"/>
  <c r="D52"/>
  <c r="E51"/>
  <c r="R51"/>
  <c r="S51" s="1"/>
  <c r="D51"/>
  <c r="AE50"/>
  <c r="AD50"/>
  <c r="AC50"/>
  <c r="AA50"/>
  <c r="Z50"/>
  <c r="Y50"/>
  <c r="W50"/>
  <c r="V50"/>
  <c r="U50"/>
  <c r="Q50"/>
  <c r="P50"/>
  <c r="O50"/>
  <c r="N50"/>
  <c r="M50"/>
  <c r="L50"/>
  <c r="K50"/>
  <c r="J50"/>
  <c r="I50"/>
  <c r="H50"/>
  <c r="G50"/>
  <c r="F50"/>
  <c r="C50"/>
  <c r="B50"/>
  <c r="E49"/>
  <c r="R49"/>
  <c r="S49" s="1"/>
  <c r="S47" s="1"/>
  <c r="D49"/>
  <c r="E48"/>
  <c r="Q48"/>
  <c r="P48"/>
  <c r="O48"/>
  <c r="N48"/>
  <c r="D48"/>
  <c r="AE47"/>
  <c r="AD47"/>
  <c r="AC47"/>
  <c r="AA47"/>
  <c r="Z47"/>
  <c r="Y47"/>
  <c r="W47"/>
  <c r="V47"/>
  <c r="U47"/>
  <c r="Q47"/>
  <c r="P47"/>
  <c r="O47"/>
  <c r="N47"/>
  <c r="M47"/>
  <c r="L47"/>
  <c r="K47"/>
  <c r="J47"/>
  <c r="I47"/>
  <c r="H47"/>
  <c r="G47"/>
  <c r="F47"/>
  <c r="D47"/>
  <c r="C47"/>
  <c r="B47"/>
  <c r="E46"/>
  <c r="P46"/>
  <c r="R46" s="1"/>
  <c r="D46"/>
  <c r="E45"/>
  <c r="R45"/>
  <c r="S45" s="1"/>
  <c r="D45"/>
  <c r="E44"/>
  <c r="R44"/>
  <c r="S44" s="1"/>
  <c r="D44"/>
  <c r="E43"/>
  <c r="R43"/>
  <c r="S43" s="1"/>
  <c r="D43"/>
  <c r="E42"/>
  <c r="R42"/>
  <c r="S42" s="1"/>
  <c r="D42"/>
  <c r="E41"/>
  <c r="R41"/>
  <c r="S41" s="1"/>
  <c r="D41"/>
  <c r="E40"/>
  <c r="R40"/>
  <c r="S40" s="1"/>
  <c r="D40"/>
  <c r="AE39"/>
  <c r="AD39"/>
  <c r="AC39"/>
  <c r="AA39"/>
  <c r="Z39"/>
  <c r="Y39"/>
  <c r="W39"/>
  <c r="V39"/>
  <c r="U39"/>
  <c r="Q39"/>
  <c r="P39"/>
  <c r="O39"/>
  <c r="N39"/>
  <c r="M39"/>
  <c r="L39"/>
  <c r="K39"/>
  <c r="J39"/>
  <c r="I39"/>
  <c r="H39"/>
  <c r="G39"/>
  <c r="F39"/>
  <c r="D39"/>
  <c r="C39"/>
  <c r="B39"/>
  <c r="E38"/>
  <c r="R38"/>
  <c r="D38"/>
  <c r="E37"/>
  <c r="R37"/>
  <c r="S37" s="1"/>
  <c r="D37"/>
  <c r="E36"/>
  <c r="R36"/>
  <c r="S36" s="1"/>
  <c r="D36"/>
  <c r="E35"/>
  <c r="R35"/>
  <c r="S35" s="1"/>
  <c r="D35"/>
  <c r="E34"/>
  <c r="R34"/>
  <c r="D34"/>
  <c r="E33"/>
  <c r="R33"/>
  <c r="S33" s="1"/>
  <c r="D33"/>
  <c r="AE32"/>
  <c r="AD32"/>
  <c r="AC32"/>
  <c r="AA32"/>
  <c r="Z32"/>
  <c r="Y32"/>
  <c r="W32"/>
  <c r="V32"/>
  <c r="U32"/>
  <c r="Q32"/>
  <c r="P32"/>
  <c r="O32"/>
  <c r="N32"/>
  <c r="M32"/>
  <c r="L32"/>
  <c r="K32"/>
  <c r="J32"/>
  <c r="I32"/>
  <c r="H32"/>
  <c r="G32"/>
  <c r="F32"/>
  <c r="C32"/>
  <c r="B32"/>
  <c r="E31"/>
  <c r="R31"/>
  <c r="S31" s="1"/>
  <c r="D31"/>
  <c r="E30"/>
  <c r="R30"/>
  <c r="S30" s="1"/>
  <c r="D30"/>
  <c r="E29"/>
  <c r="R29"/>
  <c r="S29" s="1"/>
  <c r="D29"/>
  <c r="AE28"/>
  <c r="AD28"/>
  <c r="AC28"/>
  <c r="AA28"/>
  <c r="Z28"/>
  <c r="Y28"/>
  <c r="W28"/>
  <c r="V28"/>
  <c r="U28"/>
  <c r="Q28"/>
  <c r="P28"/>
  <c r="O28"/>
  <c r="N28"/>
  <c r="M28"/>
  <c r="L28"/>
  <c r="K28"/>
  <c r="J28"/>
  <c r="I28"/>
  <c r="H28"/>
  <c r="G28"/>
  <c r="F28"/>
  <c r="C28"/>
  <c r="B28"/>
  <c r="R27"/>
  <c r="S27" s="1"/>
  <c r="S26" s="1"/>
  <c r="D27"/>
  <c r="AE26"/>
  <c r="AD26"/>
  <c r="AC26"/>
  <c r="AA26"/>
  <c r="Z26"/>
  <c r="Y26"/>
  <c r="W26"/>
  <c r="V26"/>
  <c r="U26"/>
  <c r="Q26"/>
  <c r="P26"/>
  <c r="O26"/>
  <c r="N26"/>
  <c r="M26"/>
  <c r="L26"/>
  <c r="K26"/>
  <c r="J26"/>
  <c r="I26"/>
  <c r="H26"/>
  <c r="G26"/>
  <c r="F26"/>
  <c r="D26"/>
  <c r="C26"/>
  <c r="B26"/>
  <c r="E25"/>
  <c r="R25"/>
  <c r="S25" s="1"/>
  <c r="D25"/>
  <c r="E24"/>
  <c r="R24"/>
  <c r="S24" s="1"/>
  <c r="D24"/>
  <c r="AE23"/>
  <c r="AD23"/>
  <c r="AC23"/>
  <c r="AA23"/>
  <c r="Z23"/>
  <c r="Y23"/>
  <c r="W23"/>
  <c r="V23"/>
  <c r="U23"/>
  <c r="Q23"/>
  <c r="P23"/>
  <c r="O23"/>
  <c r="N23"/>
  <c r="M23"/>
  <c r="L23"/>
  <c r="K23"/>
  <c r="J23"/>
  <c r="I23"/>
  <c r="H23"/>
  <c r="G23"/>
  <c r="F23"/>
  <c r="C23"/>
  <c r="B23"/>
  <c r="E22"/>
  <c r="R22"/>
  <c r="S22" s="1"/>
  <c r="D22"/>
  <c r="E21"/>
  <c r="R21"/>
  <c r="S21" s="1"/>
  <c r="D21"/>
  <c r="E20"/>
  <c r="R20"/>
  <c r="S20" s="1"/>
  <c r="D20"/>
  <c r="AE19"/>
  <c r="AD19"/>
  <c r="AC19"/>
  <c r="AA19"/>
  <c r="Z19"/>
  <c r="Y19"/>
  <c r="W19"/>
  <c r="V19"/>
  <c r="U19"/>
  <c r="Q19"/>
  <c r="P19"/>
  <c r="O19"/>
  <c r="N19"/>
  <c r="M19"/>
  <c r="L19"/>
  <c r="K19"/>
  <c r="J19"/>
  <c r="I19"/>
  <c r="H19"/>
  <c r="G19"/>
  <c r="F19"/>
  <c r="C19"/>
  <c r="B19"/>
  <c r="E18"/>
  <c r="R18"/>
  <c r="S18" s="1"/>
  <c r="D18"/>
  <c r="E17"/>
  <c r="R17"/>
  <c r="S17" s="1"/>
  <c r="D17"/>
  <c r="AC16"/>
  <c r="L16"/>
  <c r="R16" s="1"/>
  <c r="S16" s="1"/>
  <c r="D16"/>
  <c r="E15"/>
  <c r="R15"/>
  <c r="S15" s="1"/>
  <c r="D15"/>
  <c r="AE14"/>
  <c r="AD14"/>
  <c r="AA14"/>
  <c r="Z14"/>
  <c r="Y14"/>
  <c r="W14"/>
  <c r="V14"/>
  <c r="U14"/>
  <c r="Q14"/>
  <c r="P14"/>
  <c r="O14"/>
  <c r="N14"/>
  <c r="M14"/>
  <c r="L14"/>
  <c r="K14"/>
  <c r="J14"/>
  <c r="I14"/>
  <c r="H14"/>
  <c r="G14"/>
  <c r="F14"/>
  <c r="C14"/>
  <c r="B14"/>
  <c r="E13"/>
  <c r="O13"/>
  <c r="N13"/>
  <c r="D13"/>
  <c r="E12"/>
  <c r="R12"/>
  <c r="S12" s="1"/>
  <c r="D12"/>
  <c r="Q11"/>
  <c r="P11"/>
  <c r="O11"/>
  <c r="O9" s="1"/>
  <c r="O8" s="1"/>
  <c r="N11"/>
  <c r="B11"/>
  <c r="Q10"/>
  <c r="P10"/>
  <c r="D10"/>
  <c r="AE9"/>
  <c r="AD9"/>
  <c r="AD8" s="1"/>
  <c r="AC9"/>
  <c r="AA9"/>
  <c r="AA8" s="1"/>
  <c r="Z9"/>
  <c r="Y9"/>
  <c r="Y8" s="1"/>
  <c r="W9"/>
  <c r="V9"/>
  <c r="V8" s="1"/>
  <c r="U9"/>
  <c r="M9"/>
  <c r="L9"/>
  <c r="L8" s="1"/>
  <c r="K9"/>
  <c r="J9"/>
  <c r="J8" s="1"/>
  <c r="I9"/>
  <c r="H9"/>
  <c r="H8" s="1"/>
  <c r="G9"/>
  <c r="F9"/>
  <c r="F8" s="1"/>
  <c r="C9"/>
  <c r="C8" s="1"/>
  <c r="B9"/>
  <c r="B8" s="1"/>
  <c r="D28" l="1"/>
  <c r="N89"/>
  <c r="N97"/>
  <c r="BF120" i="3"/>
  <c r="BG120"/>
  <c r="Q9" i="2"/>
  <c r="Q8" s="1"/>
  <c r="D23"/>
  <c r="R48"/>
  <c r="AJ7"/>
  <c r="AJ119" s="1"/>
  <c r="D14"/>
  <c r="G8"/>
  <c r="I8"/>
  <c r="K8"/>
  <c r="M8"/>
  <c r="AE8"/>
  <c r="C56"/>
  <c r="G56"/>
  <c r="I56"/>
  <c r="K56"/>
  <c r="V56"/>
  <c r="Y56"/>
  <c r="AA56"/>
  <c r="AD56"/>
  <c r="L56"/>
  <c r="R59"/>
  <c r="R60"/>
  <c r="D86"/>
  <c r="R103"/>
  <c r="B99"/>
  <c r="F99"/>
  <c r="H99"/>
  <c r="J99"/>
  <c r="L99"/>
  <c r="P99"/>
  <c r="V99"/>
  <c r="Y99"/>
  <c r="AA99"/>
  <c r="C111"/>
  <c r="C7" s="1"/>
  <c r="C119" s="1"/>
  <c r="F111"/>
  <c r="H111"/>
  <c r="J111"/>
  <c r="L111"/>
  <c r="N111"/>
  <c r="P111"/>
  <c r="R111"/>
  <c r="U111"/>
  <c r="W111"/>
  <c r="Z111"/>
  <c r="AC111"/>
  <c r="AE111"/>
  <c r="AE7" s="1"/>
  <c r="AE119" s="1"/>
  <c r="B111"/>
  <c r="D111"/>
  <c r="G111"/>
  <c r="G7" s="1"/>
  <c r="G119" s="1"/>
  <c r="I111"/>
  <c r="I7" s="1"/>
  <c r="I119" s="1"/>
  <c r="K111"/>
  <c r="K7" s="1"/>
  <c r="K119" s="1"/>
  <c r="M111"/>
  <c r="O111"/>
  <c r="O7" s="1"/>
  <c r="O119" s="1"/>
  <c r="Q111"/>
  <c r="Q7" s="1"/>
  <c r="Q119" s="1"/>
  <c r="S111"/>
  <c r="V111"/>
  <c r="Y111"/>
  <c r="AA111"/>
  <c r="AD111"/>
  <c r="AD7" s="1"/>
  <c r="AD119" s="1"/>
  <c r="U8"/>
  <c r="U7" s="1"/>
  <c r="U119" s="1"/>
  <c r="W8"/>
  <c r="W7" s="1"/>
  <c r="W119" s="1"/>
  <c r="Z8"/>
  <c r="Z7" s="1"/>
  <c r="Z119" s="1"/>
  <c r="R10"/>
  <c r="R11"/>
  <c r="P70"/>
  <c r="D79"/>
  <c r="BF12"/>
  <c r="BG12"/>
  <c r="BF13"/>
  <c r="BG13"/>
  <c r="BF15"/>
  <c r="BG15"/>
  <c r="BF18"/>
  <c r="BG18"/>
  <c r="BF20"/>
  <c r="BG20"/>
  <c r="BF22"/>
  <c r="BG22"/>
  <c r="BF24"/>
  <c r="BG24"/>
  <c r="BF29"/>
  <c r="BG29"/>
  <c r="BF31"/>
  <c r="BG31"/>
  <c r="BF33"/>
  <c r="BG33"/>
  <c r="BF35"/>
  <c r="BG35"/>
  <c r="BF37"/>
  <c r="BG37"/>
  <c r="BF40"/>
  <c r="BG40"/>
  <c r="BF42"/>
  <c r="BG42"/>
  <c r="BF44"/>
  <c r="BG44"/>
  <c r="BF46"/>
  <c r="BG46"/>
  <c r="BF48"/>
  <c r="BG48"/>
  <c r="BF59"/>
  <c r="BG59"/>
  <c r="BF60"/>
  <c r="BG60"/>
  <c r="BF62"/>
  <c r="BG62"/>
  <c r="BF64"/>
  <c r="BG64"/>
  <c r="BF68"/>
  <c r="BG68"/>
  <c r="BF73"/>
  <c r="BG73"/>
  <c r="BF74"/>
  <c r="BG74"/>
  <c r="BF76"/>
  <c r="BG76"/>
  <c r="BF78"/>
  <c r="BG78"/>
  <c r="BF81"/>
  <c r="BG81"/>
  <c r="BF83"/>
  <c r="BG83"/>
  <c r="BF85"/>
  <c r="BG85"/>
  <c r="BF87"/>
  <c r="BG87"/>
  <c r="BF90"/>
  <c r="BG90"/>
  <c r="BF95"/>
  <c r="BG95"/>
  <c r="BF104"/>
  <c r="BG104"/>
  <c r="BF106"/>
  <c r="BG106"/>
  <c r="BF110"/>
  <c r="BG110"/>
  <c r="D32"/>
  <c r="BF17"/>
  <c r="BG17"/>
  <c r="BF21"/>
  <c r="BG21"/>
  <c r="BF25"/>
  <c r="BG25"/>
  <c r="BF30"/>
  <c r="BG30"/>
  <c r="BF34"/>
  <c r="BG34"/>
  <c r="BF36"/>
  <c r="BG36"/>
  <c r="BF38"/>
  <c r="BG38"/>
  <c r="BF41"/>
  <c r="BG41"/>
  <c r="BF43"/>
  <c r="BG43"/>
  <c r="BF45"/>
  <c r="BG45"/>
  <c r="BF49"/>
  <c r="BG49"/>
  <c r="E50"/>
  <c r="BF51"/>
  <c r="BG51"/>
  <c r="BF52"/>
  <c r="BG52"/>
  <c r="BF65"/>
  <c r="BG65"/>
  <c r="BF67"/>
  <c r="BG67"/>
  <c r="BF69"/>
  <c r="BG69"/>
  <c r="BF72"/>
  <c r="BG72"/>
  <c r="BF77"/>
  <c r="BG77"/>
  <c r="BF82"/>
  <c r="BG82"/>
  <c r="BF88"/>
  <c r="BG88"/>
  <c r="BF91"/>
  <c r="BG91"/>
  <c r="BF93"/>
  <c r="BG93"/>
  <c r="BF94"/>
  <c r="BG94"/>
  <c r="BF96"/>
  <c r="BG96"/>
  <c r="BF105"/>
  <c r="BG105"/>
  <c r="BF108"/>
  <c r="BG108"/>
  <c r="BF113"/>
  <c r="BG113"/>
  <c r="S11"/>
  <c r="D19"/>
  <c r="N61"/>
  <c r="D61"/>
  <c r="R66"/>
  <c r="D70"/>
  <c r="B75"/>
  <c r="D75"/>
  <c r="R79"/>
  <c r="R94"/>
  <c r="AF16"/>
  <c r="X63"/>
  <c r="D103"/>
  <c r="N9"/>
  <c r="P9"/>
  <c r="P8" s="1"/>
  <c r="D11"/>
  <c r="D9" s="1"/>
  <c r="R13"/>
  <c r="R23"/>
  <c r="R26"/>
  <c r="M57"/>
  <c r="M56" s="1"/>
  <c r="M7" s="1"/>
  <c r="M119" s="1"/>
  <c r="R58"/>
  <c r="D57"/>
  <c r="R63"/>
  <c r="B66"/>
  <c r="P86"/>
  <c r="N92"/>
  <c r="R110"/>
  <c r="AL26"/>
  <c r="E27"/>
  <c r="E58"/>
  <c r="AL70"/>
  <c r="E71"/>
  <c r="E101"/>
  <c r="E100" s="1"/>
  <c r="AL107"/>
  <c r="E107"/>
  <c r="AL112"/>
  <c r="E112"/>
  <c r="E111" s="1"/>
  <c r="AL79"/>
  <c r="E80"/>
  <c r="E11"/>
  <c r="E10"/>
  <c r="AL57"/>
  <c r="AL97"/>
  <c r="E98"/>
  <c r="S50"/>
  <c r="D50"/>
  <c r="S46"/>
  <c r="R39"/>
  <c r="E75"/>
  <c r="S85"/>
  <c r="S79" s="1"/>
  <c r="S56" s="1"/>
  <c r="AL86"/>
  <c r="E89"/>
  <c r="R89"/>
  <c r="S14"/>
  <c r="S39"/>
  <c r="E103"/>
  <c r="R19"/>
  <c r="S23"/>
  <c r="R28"/>
  <c r="R32"/>
  <c r="E39"/>
  <c r="R50"/>
  <c r="E66"/>
  <c r="D66"/>
  <c r="AL103"/>
  <c r="AL99" s="1"/>
  <c r="AL39"/>
  <c r="AL50"/>
  <c r="AL23"/>
  <c r="AL9"/>
  <c r="AL92"/>
  <c r="AL89"/>
  <c r="AL75"/>
  <c r="AL66"/>
  <c r="AL47"/>
  <c r="AL32"/>
  <c r="AL28"/>
  <c r="AL19"/>
  <c r="S13"/>
  <c r="S19"/>
  <c r="S28"/>
  <c r="S32"/>
  <c r="S10"/>
  <c r="S9" s="1"/>
  <c r="R9"/>
  <c r="R47"/>
  <c r="R57"/>
  <c r="R61"/>
  <c r="S101"/>
  <c r="S100" s="1"/>
  <c r="D100"/>
  <c r="R54"/>
  <c r="E55"/>
  <c r="E54" s="1"/>
  <c r="R70"/>
  <c r="R75"/>
  <c r="E86"/>
  <c r="R86"/>
  <c r="E92"/>
  <c r="R92"/>
  <c r="R97"/>
  <c r="R109"/>
  <c r="E109"/>
  <c r="R14"/>
  <c r="AC14"/>
  <c r="AC8" s="1"/>
  <c r="AC7" s="1"/>
  <c r="AC119" s="1"/>
  <c r="E79"/>
  <c r="BF111" l="1"/>
  <c r="BG111"/>
  <c r="S8"/>
  <c r="Y7"/>
  <c r="Y119" s="1"/>
  <c r="J7"/>
  <c r="J119" s="1"/>
  <c r="F7"/>
  <c r="F119" s="1"/>
  <c r="L7"/>
  <c r="L119" s="1"/>
  <c r="AA7"/>
  <c r="AA119" s="1"/>
  <c r="V7"/>
  <c r="V119" s="1"/>
  <c r="H7"/>
  <c r="H119" s="1"/>
  <c r="D99"/>
  <c r="AL111"/>
  <c r="D56"/>
  <c r="P56"/>
  <c r="P7" s="1"/>
  <c r="P119" s="1"/>
  <c r="B56"/>
  <c r="B7" s="1"/>
  <c r="B119" s="1"/>
  <c r="S99"/>
  <c r="S7" s="1"/>
  <c r="S119" s="1"/>
  <c r="R56"/>
  <c r="E99"/>
  <c r="N56"/>
  <c r="R99"/>
  <c r="D8"/>
  <c r="D7" s="1"/>
  <c r="D119" s="1"/>
  <c r="N8"/>
  <c r="R8"/>
  <c r="R7" s="1"/>
  <c r="R119" s="1"/>
  <c r="BF79"/>
  <c r="BG79"/>
  <c r="BF109"/>
  <c r="BG109"/>
  <c r="BF92"/>
  <c r="BG92"/>
  <c r="BF86"/>
  <c r="BG86"/>
  <c r="BF39"/>
  <c r="BG39"/>
  <c r="BF75"/>
  <c r="BG75"/>
  <c r="E97"/>
  <c r="BF98"/>
  <c r="BG98"/>
  <c r="BF11"/>
  <c r="BG11"/>
  <c r="BF80"/>
  <c r="BG80"/>
  <c r="BF112"/>
  <c r="BG112"/>
  <c r="BF107"/>
  <c r="BG107"/>
  <c r="BF101"/>
  <c r="BG101"/>
  <c r="E26"/>
  <c r="BF27"/>
  <c r="BG27"/>
  <c r="X61"/>
  <c r="X56" s="1"/>
  <c r="X7" s="1"/>
  <c r="X119" s="1"/>
  <c r="AK63"/>
  <c r="AF14"/>
  <c r="AF8" s="1"/>
  <c r="AF7" s="1"/>
  <c r="AF119" s="1"/>
  <c r="AK16"/>
  <c r="BF66"/>
  <c r="BG66"/>
  <c r="BF103"/>
  <c r="BG103"/>
  <c r="BF89"/>
  <c r="BG89"/>
  <c r="BF10"/>
  <c r="BG10"/>
  <c r="BF100"/>
  <c r="BG100"/>
  <c r="E70"/>
  <c r="BF71"/>
  <c r="BG71"/>
  <c r="E57"/>
  <c r="BF58"/>
  <c r="BG58"/>
  <c r="BF50"/>
  <c r="BG50"/>
  <c r="E28"/>
  <c r="E23"/>
  <c r="E19"/>
  <c r="E47"/>
  <c r="E9"/>
  <c r="E32"/>
  <c r="N7" l="1"/>
  <c r="N119" s="1"/>
  <c r="BF99"/>
  <c r="BG99"/>
  <c r="BF9"/>
  <c r="BG9"/>
  <c r="BF23"/>
  <c r="BG23"/>
  <c r="BF70"/>
  <c r="BG70"/>
  <c r="BF32"/>
  <c r="BG32"/>
  <c r="BF47"/>
  <c r="BG47"/>
  <c r="BF19"/>
  <c r="BG19"/>
  <c r="BF28"/>
  <c r="BG28"/>
  <c r="BF57"/>
  <c r="BG57"/>
  <c r="AL16"/>
  <c r="AK14"/>
  <c r="AK8" s="1"/>
  <c r="AL63"/>
  <c r="AK61"/>
  <c r="AK56" s="1"/>
  <c r="BF26"/>
  <c r="BG26"/>
  <c r="BF97"/>
  <c r="BG97"/>
  <c r="AK7" l="1"/>
  <c r="AK119" s="1"/>
  <c r="E63"/>
  <c r="AL61"/>
  <c r="AL56" s="1"/>
  <c r="E16"/>
  <c r="AL14"/>
  <c r="AL8" s="1"/>
  <c r="AL7" s="1"/>
  <c r="AL119" s="1"/>
  <c r="BF16" l="1"/>
  <c r="BG16"/>
  <c r="E14"/>
  <c r="E8" s="1"/>
  <c r="E7" s="1"/>
  <c r="E119" s="1"/>
  <c r="E61"/>
  <c r="E56" s="1"/>
  <c r="BF63"/>
  <c r="BG63"/>
  <c r="BF119" l="1"/>
  <c r="BG119"/>
  <c r="BG56"/>
  <c r="BF56"/>
  <c r="BF8"/>
  <c r="BG8"/>
  <c r="BF14"/>
  <c r="BG14"/>
  <c r="BF61"/>
  <c r="BG61"/>
  <c r="BF7" l="1"/>
  <c r="BG7"/>
</calcChain>
</file>

<file path=xl/sharedStrings.xml><?xml version="1.0" encoding="utf-8"?>
<sst xmlns="http://schemas.openxmlformats.org/spreadsheetml/2006/main" count="365" uniqueCount="131">
  <si>
    <t>MONTO
Ejecutado</t>
  </si>
  <si>
    <t>Saldo total del Proyecto</t>
  </si>
  <si>
    <t>Inversión 2012</t>
  </si>
  <si>
    <t>Proyectado 2012</t>
  </si>
  <si>
    <t>Resumen</t>
  </si>
  <si>
    <t>TRIM I</t>
  </si>
  <si>
    <t>TRIM II</t>
  </si>
  <si>
    <t>TRIM III</t>
  </si>
  <si>
    <t>TRIM IV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</si>
  <si>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</si>
  <si>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</si>
  <si>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</si>
  <si>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</si>
  <si>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</si>
  <si>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</si>
  <si>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</si>
  <si>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</si>
  <si>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</si>
  <si>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</si>
  <si>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</si>
  <si>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</si>
  <si>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Remodelación de Redes BT en 06 SED y MT en el Alimentador JAE-201 en las UU.NN. de Electronorte S.A.</t>
  </si>
  <si>
    <t>Remodelación de alimentadores C-214 y C-216</t>
  </si>
  <si>
    <t>Estudio para Soterrado de Red Primaria en 10 kV e Instalación de Ductos para tendido de Red Secundaria Subterránea en el Centro de Chiclayo</t>
  </si>
  <si>
    <t>Remodelación de Redes en las UU.NN. De Electronorte S.A. 2012</t>
  </si>
  <si>
    <t>Nuevos Alimentadores de SECHO  y LAMSUR</t>
  </si>
  <si>
    <t>Ampliación de Redes de Distribución por demanda en las UU.NN. Chiclayo y Sucursales 2012</t>
  </si>
  <si>
    <t>Devolución de Contribuciones Reembolsables 2012</t>
  </si>
  <si>
    <t>Estudio del VAD 2013-2017</t>
  </si>
  <si>
    <t>Regulación y Control para CH Guineamayo y CH Buenos Aires</t>
  </si>
  <si>
    <t>Repotenciación de la Válvula Principal de Grupos Hidráulicos: CH Guineamayo, Buenos Aires, Pucara y Chiriconga</t>
  </si>
  <si>
    <t>Remodelación, Mejoramiento y Nuevas Instalaciones de Sistemas de Medición en Centrales de Generación – Electronorte S.A.</t>
  </si>
  <si>
    <t>Estudio para repotenciación de tres centrales hidroeléctricas : Chiriconga, Guineamayo y Buenos Aires</t>
  </si>
  <si>
    <t>Estudio para identificación de cuencas hidrológicas:  implementacion de nuevas centrales hidroelectricas de ensa</t>
  </si>
  <si>
    <t>Instalación de la Ventilación Forzada de los Transformadores de Potencia de Pomalca, Tuman y Cayalti</t>
  </si>
  <si>
    <t>Estudio Línea de Transmisión 60 KV SET Motupe - SET Pampa Pañala y Alimentadores</t>
  </si>
  <si>
    <t>Estudio Línea de Transmisión 60 KV SET La Viña - SET Motupe</t>
  </si>
  <si>
    <t>Estudio SET Chiclayo Sur</t>
  </si>
  <si>
    <t>Optimización de Datos Wan en Electronorte S.A.</t>
  </si>
  <si>
    <t>Implementación Hardware, Licencias - SAP Utilities / SAP - Elerning / Mantenimiento Licencias SAP y Microsoft / Scada / Sistema de Informacion Geográfica / Gestion Digital Documental / Sistema de Gestión de La Calidad /Sistema de Gestión Estrategica</t>
  </si>
  <si>
    <t xml:space="preserve">Actualización de la Base de Datos del Gis Máximus II de Electronorte S.A. </t>
  </si>
  <si>
    <t>Cableado estructural para el Nuevo Local Institucional Electronorte S.A.</t>
  </si>
  <si>
    <t>Adquisición del software especializado de análisis de sistemas eléctricos de potencia “Power Factory” de DigSilent (Primera Etapa)</t>
  </si>
  <si>
    <t>Desarrollo del Sistema Informático Comercial NGC</t>
  </si>
  <si>
    <t>Ampliación y Mejoramiento del  Sistema de Alumbrado Público 2012</t>
  </si>
  <si>
    <t>Mejoramiento de la Calidad de Producto en las UUs NNs.  de Electronorte 2012</t>
  </si>
  <si>
    <t>Implementación de equipos de protección en los sistemas de distribución</t>
  </si>
  <si>
    <t>Disminución de pérdidas Comerciales en Clientes Mayores</t>
  </si>
  <si>
    <t>Implementación de tableros para medidores totalizadores de SED’s</t>
  </si>
  <si>
    <t>Instalación de sistemas de medición en cabecera de AMT en las UUs NNs  Electronorte S.A.</t>
  </si>
  <si>
    <t>Implementación de celdas proteción compactas en la UU NN - Cajamarca Centro</t>
  </si>
  <si>
    <t>Subsanación de Deficiencias en Media y Baja Tensión - 2012</t>
  </si>
  <si>
    <t xml:space="preserve">Actualización del Programa de Adecuación y Manejo Ambiental – Centrales de Generación </t>
  </si>
  <si>
    <t>Adquisición de Activos Fijos 2012</t>
  </si>
  <si>
    <t>Mejoramiento de  almacenes y zonas de seguridad- UUNN Chachapoyas</t>
  </si>
  <si>
    <t>Remodelación de Alimentadores CAC-201 y CAC-202 - SE Chachapoyas</t>
  </si>
  <si>
    <t>Remodelación de alimentadores Chiriconga - Chota y Chiriconga - Santa Cruz</t>
  </si>
  <si>
    <t>Remodelación de Redes MT y BT 2011</t>
  </si>
  <si>
    <t>Electrificación de localidades dentro de la zona de concesión de Electronorte S.A.</t>
  </si>
  <si>
    <t>Ampliación de Redes de Distribución 2011</t>
  </si>
  <si>
    <t>Usos productivos de la electricidad</t>
  </si>
  <si>
    <t>Devolución de Contribuciones Reembolsables 2011</t>
  </si>
  <si>
    <t>Mejoramiento del sistema de Protección y Control de los tableros de las centrales hidroeléctricas y térmicas</t>
  </si>
  <si>
    <t>Reconstrucción de Bocatoma, desarenador y parte del canal Aductor CH Pucará</t>
  </si>
  <si>
    <t>Estabilización de Talud al costado de la tubería de presión de la Central Hidroeléctrica de Chiriconga</t>
  </si>
  <si>
    <t>Afianzamiento sistema eléctrico Pomahuaca - Pucará</t>
  </si>
  <si>
    <t>Ampliación de la C.H. Guineamayo - Tercera Unidad</t>
  </si>
  <si>
    <t>Adquisición de grupo electrógeno móvil de emergencia de 1000 KW</t>
  </si>
  <si>
    <t>Interconexión CH Buenos Aires - SET Cayaltí</t>
  </si>
  <si>
    <t>Instalación de Transformador de Potencia 30 MVA en SECHO y equipos complementarios</t>
  </si>
  <si>
    <t>Equipos Complementarios en la SE Illimo y SE La Viña</t>
  </si>
  <si>
    <t>Nueva Subestación Pampas de Olmos</t>
  </si>
  <si>
    <t>Mejora al sistema SCADA</t>
  </si>
  <si>
    <t>Nuevas Tendencias SAP - Bussines Inteligence - Modulo Comercial</t>
  </si>
  <si>
    <t>Innovación tecnológica Plataforma GIS</t>
  </si>
  <si>
    <t>Actualización de Licencias SAP y Microsoft</t>
  </si>
  <si>
    <t>Gestion Digital Documentaria</t>
  </si>
  <si>
    <t>Integración de sistema de comunicaciones de centrales de generación y subestaciones de potencia</t>
  </si>
  <si>
    <t>Ampliación y mejoramiento del Alumbrado Público 2011</t>
  </si>
  <si>
    <t>Adquisición de sistemas de protección y control a distancia en las Unidades Negocio Electronorte</t>
  </si>
  <si>
    <t>Subsanación de deficiencias en BT y MT 2011</t>
  </si>
  <si>
    <t>Mejoramiento de almacenes para residuos sólidos</t>
  </si>
  <si>
    <t>Adquisición de Activos Fijos 2011</t>
  </si>
  <si>
    <t>Implementación de la Remodelación del local institucional de Electronorte S.A.</t>
  </si>
  <si>
    <t>Instalación cerco Perimetrico Planta Termica Chachapoyas-Almacenes y Ambientes</t>
  </si>
  <si>
    <t xml:space="preserve">Implementación del Sistema Integrado de Gestión </t>
  </si>
  <si>
    <t>Electrificación Rural –  Sistemas  Fotovoltaicos (Contrapartida Electronorte S. A.)  en Zonas Rurales del Distrito de Incahuasi en la Región Lambayeque</t>
  </si>
  <si>
    <t>Rehabilitación de obras civiles de C.H. Chiriconga</t>
  </si>
  <si>
    <t>Estudio de identificación y mapeo de riesgos en infraestructura de las centrales eléctricas</t>
  </si>
  <si>
    <t>Línea de Transmisión 60 KV SE Chiclayo Oeste - SE Lambayeque (Resolución OSINERGMIN N° 184-2009-OS/CD)</t>
  </si>
  <si>
    <t>Nueva Subestación Lambayeque Sur</t>
  </si>
  <si>
    <t>Línea de Transmisión 60 KV SE Illimo - SE La Viña</t>
  </si>
  <si>
    <t>Gobernabilidad TI, Imagen Corporativa  y Sistema de Presupuesto SAP</t>
  </si>
  <si>
    <t>Remodelación de Infraestructura en la Sede Central de Electronorte S.A. - I Etapa</t>
  </si>
  <si>
    <t>Remodelación de la LST 60KV SECHO - SECHNOR</t>
  </si>
  <si>
    <t>Adquisición de Camionetas</t>
  </si>
  <si>
    <t>Del I Trim.</t>
  </si>
  <si>
    <t>Del II Trim.</t>
  </si>
  <si>
    <t>Del III Trim.</t>
  </si>
  <si>
    <t>Del IV Trim.</t>
  </si>
  <si>
    <t>Presupuesto 2012 Aprobado</t>
  </si>
  <si>
    <t>Presupuesto total del proyecto</t>
  </si>
  <si>
    <t>Acumulado al IV Trim.</t>
  </si>
  <si>
    <t>Total</t>
  </si>
  <si>
    <t>% Ejecución del Periodo</t>
  </si>
  <si>
    <t>% Avance Anual</t>
  </si>
  <si>
    <t>Ejecución Presupuestal 2012</t>
  </si>
  <si>
    <t>Denominación del proyecto</t>
  </si>
  <si>
    <t>PROYECTOS DE INVERSIÓN</t>
  </si>
  <si>
    <t>PROYECTOS NUEVOS 2012</t>
  </si>
  <si>
    <t>Remodelación de redes MT y BT</t>
  </si>
  <si>
    <t>Ampliación de redes MT y BT</t>
  </si>
  <si>
    <t>Rehabilitación de centrales eléctricas</t>
  </si>
  <si>
    <t>Ampliación de centrales eléctricas</t>
  </si>
  <si>
    <t>Rehabilitación de sistemas de transmisión</t>
  </si>
  <si>
    <t>Ampliación de sistemas de transmisión</t>
  </si>
  <si>
    <t>Sistemas de información y comunicaciones</t>
  </si>
  <si>
    <t>Monitoreo de la calidad del producto y suministro</t>
  </si>
  <si>
    <t>Seguridad y medio ambiente</t>
  </si>
  <si>
    <t>Maquinaria, equipos y otros</t>
  </si>
  <si>
    <t>Electrificación Rural</t>
  </si>
  <si>
    <t>PROYECTOS CARRY OVER 2011</t>
  </si>
  <si>
    <t>PROYECTOS CARRY OVER 2010</t>
  </si>
  <si>
    <t>PROYECTOS CARRY OVER 2008</t>
  </si>
  <si>
    <t>GASTOS DE CAPITAL NO LIGADOS A PROYECTOS</t>
  </si>
  <si>
    <t>INVERSION FINANCIERA</t>
  </si>
  <si>
    <t>OTROS</t>
  </si>
  <si>
    <t>TOTAL GASTOS DE CAPITAL</t>
  </si>
  <si>
    <t>Detalle de Poyectos de Inversión en Ejecución - Gastos de Capital.</t>
  </si>
  <si>
    <t>PROYECTOS DE INVERSIÓN EN EJECUCIÓN - GASTOS DE CAPITAL</t>
  </si>
  <si>
    <t>Resumen de proyectos al IV Trim 2012</t>
  </si>
</sst>
</file>

<file path=xl/styles.xml><?xml version="1.0" encoding="utf-8"?>
<styleSheet xmlns="http://schemas.openxmlformats.org/spreadsheetml/2006/main">
  <numFmts count="25">
    <numFmt numFmtId="43" formatCode="_ * #,##0.00_ ;_ * \-#,##0.00_ ;_ * &quot;-&quot;??_ ;_ @_ "/>
    <numFmt numFmtId="164" formatCode="0.0000000"/>
    <numFmt numFmtId="165" formatCode="_-* #,##0.00_-;\-* #,##0.00_-;_-* &quot;-&quot;??_-;_-@_-"/>
    <numFmt numFmtId="166" formatCode="&quot;$&quot;#.00"/>
    <numFmt numFmtId="167" formatCode="\$#,##0\ ;\(\$#,##0\)"/>
    <numFmt numFmtId="168" formatCode="_ [$€-2]* #,##0.00_ ;_ [$€-2]* \-#,##0.00_ ;_ [$€-2]* &quot;-&quot;??_ "/>
    <numFmt numFmtId="169" formatCode="_(* #,##0.00_);_(* \(#,##0.00\);_(* &quot;-&quot;??_);_(@_)"/>
    <numFmt numFmtId="170" formatCode="_-* #,##0.00\ _S_/_._-;\-* #,##0.00\ _S_/_._-;_-* &quot;-&quot;??\ _S_/_._-;_-@_-"/>
    <numFmt numFmtId="171" formatCode="_(&quot;S/.&quot;* #,##0.00_);_(&quot;S/.&quot;* \(#,##0.00\);_(&quot;S/.&quot;* &quot;-&quot;??_);_(@_)"/>
    <numFmt numFmtId="172" formatCode="_-* #,##0.00\ _P_t_s_-;\-* #,##0.00\ _P_t_s_-;_-* &quot;-&quot;\ _P_t_s_-;_-@_-"/>
    <numFmt numFmtId="173" formatCode="_(&quot;S/.&quot;\ * #,##0.00_);_(&quot;S/.&quot;\ * \(#,##0.00\);_(&quot;S/.&quot;\ * &quot;-&quot;??_);_(@_)"/>
    <numFmt numFmtId="174" formatCode="_(&quot;S/.&quot;* #,##0_);_(&quot;S/.&quot;* \(#,##0\);_(&quot;S/.&quot;* &quot;-&quot;_);_(@_)"/>
    <numFmt numFmtId="175" formatCode="General_)"/>
    <numFmt numFmtId="176" formatCode="0.0000"/>
    <numFmt numFmtId="177" formatCode="%#.00"/>
    <numFmt numFmtId="178" formatCode="&quot;S/.&quot;#,##0.00;[Red]\-&quot;S/.&quot;#,##0.00"/>
    <numFmt numFmtId="179" formatCode="_-* #,##0\ _P_t_s_-;\-* #,##0\ _P_t_s_-;_-* &quot;-&quot;\ _P_t_s_-;_-@_-"/>
    <numFmt numFmtId="180" formatCode="_-* #,##0.00\ _P_t_s_-;\-* #,##0.00\ _P_t_s_-;_-* &quot;-&quot;??\ _P_t_s_-;_-@_-"/>
    <numFmt numFmtId="181" formatCode="_(&quot;N$&quot;* #,##0_);_(&quot;N$&quot;* \(#,##0\);_(&quot;N$&quot;* &quot;-&quot;_);_(@_)"/>
    <numFmt numFmtId="182" formatCode="_ [$€]* #,##0.00_ ;_ [$€]* \-#,##0.00_ ;_ [$€]* &quot;-&quot;??_ ;_ @_ "/>
    <numFmt numFmtId="183" formatCode="_([$€]\ * #,##0.00_);_([$€]\ * \(#,##0.00\);_([$€]\ * &quot;-&quot;??_);_(@_)"/>
    <numFmt numFmtId="184" formatCode="#,##0.00_ ;\-#,##0.00\ "/>
    <numFmt numFmtId="185" formatCode="_-* #,##0.00\ _€_-;\-* #,##0.00\ _€_-;_-* &quot;-&quot;??\ _€_-;_-@_-"/>
    <numFmt numFmtId="186" formatCode="&quot;$&quot;#,##0.00\ ;\(&quot;$&quot;#,##0.00\)"/>
    <numFmt numFmtId="187" formatCode="#,##0.000"/>
  </numFmts>
  <fonts count="62"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sz val="10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sz val="8"/>
      <name val="Times New Roman"/>
      <family val="1"/>
    </font>
    <font>
      <sz val="10"/>
      <name val="Arial"/>
      <family val="2"/>
    </font>
    <font>
      <sz val="9"/>
      <color indexed="10"/>
      <name val="Geneva"/>
      <family val="2"/>
    </font>
    <font>
      <sz val="1"/>
      <color indexed="8"/>
      <name val="Courier"/>
      <family val="3"/>
    </font>
    <font>
      <sz val="12"/>
      <name val="BERNHARD"/>
    </font>
    <font>
      <sz val="10"/>
      <name val="BERNHARD"/>
    </font>
    <font>
      <sz val="10"/>
      <name val="Helv"/>
    </font>
    <font>
      <sz val="10"/>
      <name val="MS Serif"/>
      <family val="1"/>
    </font>
    <font>
      <sz val="10"/>
      <name val="Courier"/>
      <family val="3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16"/>
      <name val="MS Serif"/>
      <family val="1"/>
    </font>
    <font>
      <sz val="8"/>
      <name val="Arial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8"/>
      <name val="Arial"/>
      <family val="2"/>
    </font>
    <font>
      <b/>
      <sz val="1"/>
      <color indexed="8"/>
      <name val="Courier"/>
      <family val="3"/>
    </font>
    <font>
      <sz val="11"/>
      <name val="‚l‚r –¾’©"/>
      <charset val="128"/>
    </font>
    <font>
      <sz val="10"/>
      <name val="MS Sans Serif"/>
      <family val="2"/>
    </font>
    <font>
      <sz val="8"/>
      <name val="Helv"/>
    </font>
    <font>
      <b/>
      <sz val="8"/>
      <color indexed="8"/>
      <name val="Helv"/>
    </font>
    <font>
      <b/>
      <sz val="18"/>
      <color indexed="62"/>
      <name val="Cambria"/>
      <family val="2"/>
    </font>
    <font>
      <b/>
      <sz val="16"/>
      <name val="TAHOMA"/>
      <family val="2"/>
    </font>
    <font>
      <b/>
      <sz val="12"/>
      <name val="Tahoma"/>
      <family val="2"/>
    </font>
    <font>
      <b/>
      <sz val="14"/>
      <name val="Tahoma"/>
      <family val="2"/>
    </font>
    <font>
      <sz val="11"/>
      <color indexed="20"/>
      <name val="Calibri"/>
      <family val="2"/>
    </font>
    <font>
      <sz val="12"/>
      <name val="Arial"/>
      <family val="2"/>
    </font>
    <font>
      <sz val="11"/>
      <color indexed="17"/>
      <name val="Calibri"/>
      <family val="2"/>
    </font>
    <font>
      <sz val="10"/>
      <name val="Times New Roman"/>
      <family val="1"/>
    </font>
    <font>
      <b/>
      <sz val="11"/>
      <color indexed="52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1"/>
      <color indexed="53"/>
      <name val="Calibri"/>
      <family val="2"/>
    </font>
    <font>
      <sz val="12"/>
      <name val="Helv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b/>
      <sz val="10"/>
      <color indexed="10"/>
      <name val="Arial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0"/>
      <name val="TIMES"/>
    </font>
    <font>
      <b/>
      <sz val="11"/>
      <color indexed="56"/>
      <name val="Calibri"/>
      <family val="2"/>
    </font>
    <font>
      <sz val="11"/>
      <color indexed="16"/>
      <name val="Calibri"/>
      <family val="2"/>
    </font>
    <font>
      <sz val="11"/>
      <color indexed="52"/>
      <name val="Calibri"/>
      <family val="2"/>
    </font>
    <font>
      <sz val="6.35"/>
      <color indexed="8"/>
      <name val="Arial Narrow"/>
      <family val="2"/>
    </font>
    <font>
      <sz val="11"/>
      <color indexed="60"/>
      <name val="Calibri"/>
      <family val="2"/>
    </font>
    <font>
      <sz val="10"/>
      <color indexed="8"/>
      <name val="MS Sans Serif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0"/>
      <color indexed="9"/>
      <name val="Tahoma"/>
      <family val="2"/>
    </font>
    <font>
      <b/>
      <sz val="10"/>
      <color indexed="18"/>
      <name val="Tahoma"/>
      <family val="2"/>
    </font>
    <font>
      <sz val="10"/>
      <color indexed="18"/>
      <name val="Tahoma"/>
      <family val="2"/>
    </font>
    <font>
      <b/>
      <sz val="11"/>
      <color rgb="FF000080"/>
      <name val="Tahoma"/>
      <family val="2"/>
    </font>
    <font>
      <sz val="16"/>
      <name val="TAHOMA"/>
      <family val="2"/>
    </font>
  </fonts>
  <fills count="5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7"/>
        <bgColor indexed="64"/>
      </patternFill>
    </fill>
    <fill>
      <patternFill patternType="gray0625"/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43"/>
        <bgColor indexed="43"/>
      </patternFill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</borders>
  <cellStyleXfs count="268">
    <xf numFmtId="0" fontId="0" fillId="0" borderId="0"/>
    <xf numFmtId="0" fontId="5" fillId="0" borderId="0">
      <alignment horizontal="center" wrapText="1"/>
      <protection locked="0"/>
    </xf>
    <xf numFmtId="164" fontId="6" fillId="0" borderId="0" applyFill="0" applyBorder="0" applyAlignment="0"/>
    <xf numFmtId="0" fontId="7" fillId="0" borderId="0"/>
    <xf numFmtId="4" fontId="8" fillId="0" borderId="0">
      <protection locked="0"/>
    </xf>
    <xf numFmtId="3" fontId="6" fillId="0" borderId="0" applyFont="0" applyFill="0" applyBorder="0" applyAlignment="0" applyProtection="0"/>
    <xf numFmtId="0" fontId="9" fillId="0" borderId="0"/>
    <xf numFmtId="0" fontId="10" fillId="0" borderId="0"/>
    <xf numFmtId="0" fontId="10" fillId="0" borderId="0"/>
    <xf numFmtId="0" fontId="11" fillId="0" borderId="0"/>
    <xf numFmtId="0" fontId="12" fillId="0" borderId="0" applyNumberFormat="0" applyAlignment="0">
      <alignment horizontal="left"/>
    </xf>
    <xf numFmtId="0" fontId="13" fillId="0" borderId="0" applyNumberFormat="0" applyAlignment="0"/>
    <xf numFmtId="166" fontId="8" fillId="0" borderId="0">
      <protection locked="0"/>
    </xf>
    <xf numFmtId="167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6" fillId="11" borderId="0" applyNumberFormat="0" applyBorder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6" fillId="10" borderId="0" applyNumberFormat="0" applyBorder="0" applyAlignment="0" applyProtection="0"/>
    <xf numFmtId="0" fontId="15" fillId="7" borderId="0" applyNumberFormat="0" applyBorder="0" applyAlignment="0" applyProtection="0"/>
    <xf numFmtId="0" fontId="15" fillId="10" borderId="0" applyNumberFormat="0" applyBorder="0" applyAlignment="0" applyProtection="0"/>
    <xf numFmtId="0" fontId="16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0" borderId="0" applyNumberFormat="0" applyAlignment="0">
      <alignment horizontal="left"/>
    </xf>
    <xf numFmtId="168" fontId="6" fillId="0" borderId="0" applyFont="0" applyFill="0" applyBorder="0" applyAlignment="0" applyProtection="0"/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2" fontId="6" fillId="0" borderId="0" applyFont="0" applyFill="0" applyBorder="0" applyAlignment="0" applyProtection="0"/>
    <xf numFmtId="38" fontId="18" fillId="15" borderId="0" applyNumberFormat="0" applyBorder="0" applyAlignment="0" applyProtection="0"/>
    <xf numFmtId="0" fontId="19" fillId="0" borderId="0" applyProtection="0">
      <alignment horizontal="right"/>
    </xf>
    <xf numFmtId="0" fontId="20" fillId="0" borderId="2" applyNumberFormat="0" applyAlignment="0" applyProtection="0">
      <alignment horizontal="left" vertical="center"/>
    </xf>
    <xf numFmtId="0" fontId="20" fillId="0" borderId="3">
      <alignment horizontal="left" vertical="center"/>
    </xf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0" borderId="0">
      <protection locked="0"/>
    </xf>
    <xf numFmtId="0" fontId="22" fillId="0" borderId="0">
      <protection locked="0"/>
    </xf>
    <xf numFmtId="10" fontId="18" fillId="16" borderId="1" applyNumberFormat="0" applyBorder="0" applyAlignment="0" applyProtection="0"/>
    <xf numFmtId="0" fontId="6" fillId="17" borderId="0"/>
    <xf numFmtId="0" fontId="6" fillId="18" borderId="0"/>
    <xf numFmtId="169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0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14" fontId="5" fillId="0" borderId="0">
      <alignment horizontal="center" wrapText="1"/>
      <protection locked="0"/>
    </xf>
    <xf numFmtId="177" fontId="8" fillId="0" borderId="0">
      <protection locked="0"/>
    </xf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178" fontId="6" fillId="0" borderId="0"/>
    <xf numFmtId="0" fontId="24" fillId="0" borderId="0" applyNumberFormat="0" applyFont="0" applyFill="0" applyBorder="0" applyAlignment="0" applyProtection="0">
      <alignment horizontal="left"/>
    </xf>
    <xf numFmtId="0" fontId="6" fillId="0" borderId="0" applyNumberFormat="0" applyFill="0" applyBorder="0" applyAlignment="0" applyProtection="0">
      <alignment horizontal="left"/>
    </xf>
    <xf numFmtId="38" fontId="25" fillId="0" borderId="0"/>
    <xf numFmtId="40" fontId="26" fillId="0" borderId="0" applyBorder="0">
      <alignment horizontal="right"/>
    </xf>
    <xf numFmtId="0" fontId="27" fillId="0" borderId="0" applyNumberForma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0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6" fillId="37" borderId="0" applyNumberFormat="0" applyBorder="0" applyAlignment="0" applyProtection="0"/>
    <xf numFmtId="175" fontId="13" fillId="38" borderId="0"/>
    <xf numFmtId="0" fontId="31" fillId="21" borderId="0" applyNumberFormat="0" applyBorder="0" applyAlignment="0" applyProtection="0"/>
    <xf numFmtId="0" fontId="32" fillId="39" borderId="0" applyNumberFormat="0" applyFont="0" applyBorder="0" applyAlignment="0" applyProtection="0"/>
    <xf numFmtId="0" fontId="33" fillId="12" borderId="0" applyNumberFormat="0" applyBorder="0" applyAlignment="0" applyProtection="0"/>
    <xf numFmtId="0" fontId="34" fillId="0" borderId="0" applyProtection="0"/>
    <xf numFmtId="0" fontId="35" fillId="15" borderId="14" applyNumberFormat="0" applyAlignment="0" applyProtection="0"/>
    <xf numFmtId="0" fontId="36" fillId="40" borderId="14" applyNumberFormat="0" applyAlignment="0" applyProtection="0"/>
    <xf numFmtId="0" fontId="37" fillId="11" borderId="15" applyNumberFormat="0" applyAlignment="0" applyProtection="0"/>
    <xf numFmtId="0" fontId="38" fillId="0" borderId="16" applyNumberFormat="0" applyFill="0" applyAlignment="0" applyProtection="0"/>
    <xf numFmtId="0" fontId="37" fillId="41" borderId="15" applyNumberFormat="0" applyAlignment="0" applyProtection="0"/>
    <xf numFmtId="179" fontId="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9" fillId="0" borderId="0">
      <protection locked="0"/>
    </xf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32" fillId="0" borderId="0" applyProtection="0"/>
    <xf numFmtId="0" fontId="21" fillId="0" borderId="0" applyProtection="0"/>
    <xf numFmtId="0" fontId="20" fillId="0" borderId="0" applyProtection="0"/>
    <xf numFmtId="0" fontId="40" fillId="0" borderId="0" applyNumberFormat="0" applyFill="0" applyBorder="0" applyAlignment="0" applyProtection="0"/>
    <xf numFmtId="0" fontId="16" fillId="42" borderId="0" applyNumberFormat="0" applyBorder="0" applyAlignment="0" applyProtection="0"/>
    <xf numFmtId="0" fontId="16" fillId="43" borderId="0" applyNumberFormat="0" applyBorder="0" applyAlignment="0" applyProtection="0"/>
    <xf numFmtId="0" fontId="16" fillId="11" borderId="0" applyNumberFormat="0" applyBorder="0" applyAlignment="0" applyProtection="0"/>
    <xf numFmtId="0" fontId="16" fillId="42" borderId="0" applyNumberFormat="0" applyBorder="0" applyAlignment="0" applyProtection="0"/>
    <xf numFmtId="0" fontId="16" fillId="44" borderId="0" applyNumberFormat="0" applyBorder="0" applyAlignment="0" applyProtection="0"/>
    <xf numFmtId="0" fontId="16" fillId="45" borderId="0" applyNumberFormat="0" applyBorder="0" applyAlignment="0" applyProtection="0"/>
    <xf numFmtId="0" fontId="41" fillId="14" borderId="14" applyNumberFormat="0" applyAlignment="0" applyProtection="0"/>
    <xf numFmtId="0" fontId="42" fillId="3" borderId="10">
      <alignment horizontal="center"/>
    </xf>
    <xf numFmtId="0" fontId="43" fillId="0" borderId="0">
      <alignment vertical="top"/>
    </xf>
    <xf numFmtId="182" fontId="32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/>
    <xf numFmtId="0" fontId="32" fillId="0" borderId="0" applyProtection="0"/>
    <xf numFmtId="0" fontId="45" fillId="0" borderId="0"/>
    <xf numFmtId="0" fontId="32" fillId="0" borderId="0" applyProtection="0"/>
    <xf numFmtId="0" fontId="45" fillId="0" borderId="0"/>
    <xf numFmtId="0" fontId="32" fillId="0" borderId="0" applyProtection="0"/>
    <xf numFmtId="0" fontId="45" fillId="0" borderId="0"/>
    <xf numFmtId="0" fontId="32" fillId="0" borderId="0" applyProtection="0"/>
    <xf numFmtId="0" fontId="45" fillId="0" borderId="0"/>
    <xf numFmtId="0" fontId="32" fillId="0" borderId="0" applyProtection="0"/>
    <xf numFmtId="0" fontId="45" fillId="0" borderId="0"/>
    <xf numFmtId="0" fontId="32" fillId="0" borderId="0" applyProtection="0"/>
    <xf numFmtId="0" fontId="32" fillId="0" borderId="0" applyProtection="0"/>
    <xf numFmtId="2" fontId="32" fillId="0" borderId="0" applyProtection="0"/>
    <xf numFmtId="4" fontId="32" fillId="0" borderId="0" applyProtection="0"/>
    <xf numFmtId="0" fontId="33" fillId="22" borderId="0" applyNumberFormat="0" applyBorder="0" applyAlignment="0" applyProtection="0"/>
    <xf numFmtId="0" fontId="46" fillId="0" borderId="17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0" applyNumberFormat="0" applyBorder="0" applyAlignment="0" applyProtection="0"/>
    <xf numFmtId="0" fontId="41" fillId="25" borderId="14" applyNumberFormat="0" applyAlignment="0" applyProtection="0"/>
    <xf numFmtId="0" fontId="48" fillId="0" borderId="16" applyNumberFormat="0" applyFill="0" applyAlignment="0" applyProtection="0"/>
    <xf numFmtId="184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69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32" fillId="0" borderId="0" applyProtection="0"/>
    <xf numFmtId="0" fontId="50" fillId="47" borderId="0" applyNumberFormat="0" applyBorder="0" applyAlignment="0" applyProtection="0"/>
    <xf numFmtId="0" fontId="13" fillId="0" borderId="0"/>
    <xf numFmtId="0" fontId="51" fillId="0" borderId="0"/>
    <xf numFmtId="0" fontId="1" fillId="0" borderId="0"/>
    <xf numFmtId="0" fontId="6" fillId="9" borderId="18" applyNumberFormat="0" applyFont="0" applyAlignment="0" applyProtection="0"/>
    <xf numFmtId="0" fontId="6" fillId="16" borderId="18" applyNumberFormat="0" applyFont="0" applyAlignment="0" applyProtection="0"/>
    <xf numFmtId="0" fontId="52" fillId="15" borderId="19" applyNumberFormat="0" applyAlignment="0" applyProtection="0"/>
    <xf numFmtId="177" fontId="8" fillId="0" borderId="0">
      <protection locked="0"/>
    </xf>
    <xf numFmtId="10" fontId="32" fillId="0" borderId="0" applyProtection="0"/>
    <xf numFmtId="0" fontId="5" fillId="0" borderId="20" applyNumberFormat="0" applyAlignment="0"/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175" fontId="13" fillId="3" borderId="0"/>
    <xf numFmtId="0" fontId="52" fillId="40" borderId="19" applyNumberFormat="0" applyAlignment="0" applyProtection="0"/>
    <xf numFmtId="0" fontId="5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21" applyNumberFormat="0" applyFill="0" applyAlignment="0" applyProtection="0"/>
    <xf numFmtId="0" fontId="56" fillId="0" borderId="22" applyNumberFormat="0" applyFill="0" applyAlignment="0" applyProtection="0"/>
    <xf numFmtId="0" fontId="40" fillId="0" borderId="23" applyNumberFormat="0" applyFill="0" applyAlignment="0" applyProtection="0"/>
    <xf numFmtId="0" fontId="54" fillId="0" borderId="0" applyNumberFormat="0" applyFill="0" applyBorder="0" applyAlignment="0" applyProtection="0"/>
    <xf numFmtId="0" fontId="6" fillId="0" borderId="24" applyNumberFormat="0" applyFont="0" applyFill="0" applyAlignment="0" applyProtection="0"/>
    <xf numFmtId="0" fontId="53" fillId="0" borderId="0" applyNumberFormat="0" applyFill="0" applyBorder="0" applyAlignment="0" applyProtection="0"/>
  </cellStyleXfs>
  <cellXfs count="77">
    <xf numFmtId="0" fontId="0" fillId="0" borderId="0" xfId="0"/>
    <xf numFmtId="0" fontId="4" fillId="0" borderId="0" xfId="89" applyFont="1" applyFill="1" applyAlignment="1">
      <alignment vertical="center"/>
    </xf>
    <xf numFmtId="0" fontId="4" fillId="0" borderId="0" xfId="89" applyFont="1" applyFill="1" applyAlignment="1">
      <alignment horizontal="center" vertical="center" wrapText="1"/>
    </xf>
    <xf numFmtId="3" fontId="3" fillId="0" borderId="1" xfId="90" applyNumberFormat="1" applyFont="1" applyFill="1" applyBorder="1" applyAlignment="1">
      <alignment horizontal="center" vertical="center" wrapText="1"/>
    </xf>
    <xf numFmtId="3" fontId="3" fillId="0" borderId="1" xfId="89" applyNumberFormat="1" applyFont="1" applyFill="1" applyBorder="1" applyAlignment="1">
      <alignment horizontal="center" vertical="center" wrapText="1"/>
    </xf>
    <xf numFmtId="3" fontId="4" fillId="0" borderId="0" xfId="89" applyNumberFormat="1" applyFont="1" applyFill="1" applyAlignment="1">
      <alignment horizontal="center" vertical="center" wrapText="1"/>
    </xf>
    <xf numFmtId="3" fontId="4" fillId="0" borderId="0" xfId="89" applyNumberFormat="1" applyFont="1" applyFill="1" applyAlignment="1">
      <alignment vertical="center"/>
    </xf>
    <xf numFmtId="0" fontId="4" fillId="0" borderId="0" xfId="89" applyFont="1" applyFill="1" applyAlignment="1">
      <alignment vertical="center"/>
    </xf>
    <xf numFmtId="0" fontId="4" fillId="0" borderId="0" xfId="89" applyFont="1" applyFill="1" applyAlignment="1">
      <alignment horizontal="center" vertical="center" wrapText="1"/>
    </xf>
    <xf numFmtId="0" fontId="4" fillId="0" borderId="0" xfId="89" applyFont="1" applyFill="1" applyAlignment="1">
      <alignment vertical="center"/>
    </xf>
    <xf numFmtId="187" fontId="4" fillId="0" borderId="0" xfId="89" applyNumberFormat="1" applyFont="1" applyFill="1" applyAlignment="1">
      <alignment horizontal="center" vertical="center" wrapText="1"/>
    </xf>
    <xf numFmtId="0" fontId="4" fillId="0" borderId="0" xfId="89" applyFont="1" applyFill="1" applyAlignment="1">
      <alignment horizontal="center" vertical="center" wrapText="1"/>
    </xf>
    <xf numFmtId="0" fontId="4" fillId="0" borderId="0" xfId="89" applyFont="1" applyFill="1" applyAlignment="1">
      <alignment vertical="center"/>
    </xf>
    <xf numFmtId="0" fontId="3" fillId="0" borderId="25" xfId="89" applyFont="1" applyFill="1" applyBorder="1" applyAlignment="1">
      <alignment horizontal="center" vertical="center" wrapText="1"/>
    </xf>
    <xf numFmtId="4" fontId="3" fillId="0" borderId="1" xfId="90" applyNumberFormat="1" applyFont="1" applyFill="1" applyBorder="1" applyAlignment="1">
      <alignment horizontal="center" vertical="center" wrapText="1"/>
    </xf>
    <xf numFmtId="4" fontId="3" fillId="0" borderId="1" xfId="89" applyNumberFormat="1" applyFont="1" applyFill="1" applyBorder="1" applyAlignment="1">
      <alignment horizontal="center" vertical="center" wrapText="1"/>
    </xf>
    <xf numFmtId="0" fontId="3" fillId="0" borderId="12" xfId="89" applyFont="1" applyFill="1" applyBorder="1" applyAlignment="1">
      <alignment horizontal="center" vertical="center" wrapText="1"/>
    </xf>
    <xf numFmtId="0" fontId="3" fillId="0" borderId="13" xfId="89" applyFont="1" applyFill="1" applyBorder="1" applyAlignment="1">
      <alignment horizontal="center" vertical="center" wrapText="1"/>
    </xf>
    <xf numFmtId="0" fontId="3" fillId="0" borderId="11" xfId="89" applyFont="1" applyFill="1" applyBorder="1" applyAlignment="1">
      <alignment horizontal="center" vertical="center" wrapText="1"/>
    </xf>
    <xf numFmtId="0" fontId="3" fillId="0" borderId="28" xfId="89" applyFont="1" applyFill="1" applyBorder="1" applyAlignment="1">
      <alignment horizontal="center" vertical="center" wrapText="1"/>
    </xf>
    <xf numFmtId="0" fontId="58" fillId="2" borderId="1" xfId="0" applyFont="1" applyFill="1" applyBorder="1" applyAlignment="1">
      <alignment vertical="center" wrapText="1"/>
    </xf>
    <xf numFmtId="0" fontId="58" fillId="19" borderId="1" xfId="0" applyFont="1" applyFill="1" applyBorder="1" applyAlignment="1">
      <alignment horizontal="left" vertical="center" wrapText="1" indent="1"/>
    </xf>
    <xf numFmtId="0" fontId="58" fillId="19" borderId="1" xfId="0" applyFont="1" applyFill="1" applyBorder="1" applyAlignment="1">
      <alignment horizontal="left" vertical="center" wrapText="1" indent="2"/>
    </xf>
    <xf numFmtId="0" fontId="59" fillId="19" borderId="1" xfId="0" applyFont="1" applyFill="1" applyBorder="1" applyAlignment="1">
      <alignment horizontal="left" vertical="center" wrapText="1" indent="3"/>
    </xf>
    <xf numFmtId="0" fontId="3" fillId="49" borderId="11" xfId="89" applyFont="1" applyFill="1" applyBorder="1" applyAlignment="1">
      <alignment horizontal="center" vertical="center" wrapText="1"/>
    </xf>
    <xf numFmtId="0" fontId="3" fillId="49" borderId="12" xfId="89" applyFont="1" applyFill="1" applyBorder="1" applyAlignment="1">
      <alignment horizontal="center" vertical="center" wrapText="1"/>
    </xf>
    <xf numFmtId="0" fontId="3" fillId="49" borderId="13" xfId="89" applyFont="1" applyFill="1" applyBorder="1" applyAlignment="1">
      <alignment horizontal="center" vertical="center" wrapText="1"/>
    </xf>
    <xf numFmtId="0" fontId="3" fillId="49" borderId="28" xfId="89" applyFont="1" applyFill="1" applyBorder="1" applyAlignment="1">
      <alignment horizontal="center" vertical="center" wrapText="1"/>
    </xf>
    <xf numFmtId="0" fontId="4" fillId="0" borderId="1" xfId="89" applyFont="1" applyFill="1" applyBorder="1" applyAlignment="1">
      <alignment horizontal="center" vertical="center" wrapText="1"/>
    </xf>
    <xf numFmtId="3" fontId="60" fillId="0" borderId="1" xfId="90" applyNumberFormat="1" applyFont="1" applyFill="1" applyBorder="1" applyAlignment="1">
      <alignment horizontal="center" vertical="center" wrapText="1"/>
    </xf>
    <xf numFmtId="4" fontId="60" fillId="0" borderId="1" xfId="90" applyNumberFormat="1" applyFont="1" applyFill="1" applyBorder="1" applyAlignment="1">
      <alignment horizontal="center" vertical="center" wrapText="1"/>
    </xf>
    <xf numFmtId="3" fontId="3" fillId="19" borderId="1" xfId="90" applyNumberFormat="1" applyFont="1" applyFill="1" applyBorder="1" applyAlignment="1">
      <alignment horizontal="center" vertical="center" wrapText="1"/>
    </xf>
    <xf numFmtId="0" fontId="4" fillId="0" borderId="1" xfId="89" applyFont="1" applyFill="1" applyBorder="1" applyAlignment="1">
      <alignment vertical="center"/>
    </xf>
    <xf numFmtId="3" fontId="3" fillId="2" borderId="1" xfId="90" applyNumberFormat="1" applyFont="1" applyFill="1" applyBorder="1" applyAlignment="1">
      <alignment horizontal="center" vertical="center" wrapText="1"/>
    </xf>
    <xf numFmtId="3" fontId="4" fillId="0" borderId="1" xfId="90" applyNumberFormat="1" applyFont="1" applyFill="1" applyBorder="1" applyAlignment="1">
      <alignment horizontal="center" vertical="center" wrapText="1"/>
    </xf>
    <xf numFmtId="3" fontId="4" fillId="19" borderId="1" xfId="90" applyNumberFormat="1" applyFont="1" applyFill="1" applyBorder="1" applyAlignment="1">
      <alignment horizontal="center" vertical="center" wrapText="1"/>
    </xf>
    <xf numFmtId="3" fontId="4" fillId="0" borderId="1" xfId="89" applyNumberFormat="1" applyFont="1" applyFill="1" applyBorder="1" applyAlignment="1">
      <alignment horizontal="center" vertical="center" wrapText="1"/>
    </xf>
    <xf numFmtId="3" fontId="4" fillId="2" borderId="1" xfId="90" applyNumberFormat="1" applyFont="1" applyFill="1" applyBorder="1" applyAlignment="1">
      <alignment horizontal="center" vertical="center" wrapText="1"/>
    </xf>
    <xf numFmtId="4" fontId="4" fillId="0" borderId="1" xfId="89" applyNumberFormat="1" applyFont="1" applyFill="1" applyBorder="1" applyAlignment="1">
      <alignment horizontal="center" vertical="center" wrapText="1"/>
    </xf>
    <xf numFmtId="0" fontId="4" fillId="2" borderId="1" xfId="89" applyFont="1" applyFill="1" applyBorder="1" applyAlignment="1">
      <alignment vertical="center"/>
    </xf>
    <xf numFmtId="0" fontId="4" fillId="2" borderId="1" xfId="89" applyFont="1" applyFill="1" applyBorder="1" applyAlignment="1">
      <alignment horizontal="center" vertical="center" wrapText="1"/>
    </xf>
    <xf numFmtId="3" fontId="4" fillId="2" borderId="1" xfId="89" applyNumberFormat="1" applyFont="1" applyFill="1" applyBorder="1" applyAlignment="1">
      <alignment horizontal="center" vertical="center" wrapText="1"/>
    </xf>
    <xf numFmtId="3" fontId="3" fillId="2" borderId="1" xfId="89" applyNumberFormat="1" applyFont="1" applyFill="1" applyBorder="1" applyAlignment="1">
      <alignment horizontal="center" vertical="center" wrapText="1"/>
    </xf>
    <xf numFmtId="0" fontId="2" fillId="19" borderId="1" xfId="0" applyFont="1" applyFill="1" applyBorder="1" applyAlignment="1">
      <alignment vertical="center"/>
    </xf>
    <xf numFmtId="0" fontId="2" fillId="19" borderId="1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58" fillId="19" borderId="1" xfId="0" applyFont="1" applyFill="1" applyBorder="1" applyAlignment="1">
      <alignment horizontal="left" vertical="center" wrapText="1"/>
    </xf>
    <xf numFmtId="3" fontId="58" fillId="19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indent="1"/>
    </xf>
    <xf numFmtId="0" fontId="2" fillId="0" borderId="1" xfId="0" applyFont="1" applyBorder="1" applyAlignment="1">
      <alignment vertical="center"/>
    </xf>
    <xf numFmtId="4" fontId="2" fillId="0" borderId="1" xfId="0" applyNumberFormat="1" applyFont="1" applyBorder="1" applyAlignment="1">
      <alignment horizontal="left" vertical="center" indent="1"/>
    </xf>
    <xf numFmtId="0" fontId="3" fillId="49" borderId="1" xfId="89" applyFont="1" applyFill="1" applyBorder="1" applyAlignment="1">
      <alignment horizontal="center" vertical="center" wrapText="1"/>
    </xf>
    <xf numFmtId="0" fontId="3" fillId="49" borderId="5" xfId="89" applyFont="1" applyFill="1" applyBorder="1" applyAlignment="1">
      <alignment horizontal="center" vertical="center" wrapText="1"/>
    </xf>
    <xf numFmtId="0" fontId="3" fillId="49" borderId="25" xfId="89" applyFont="1" applyFill="1" applyBorder="1" applyAlignment="1">
      <alignment horizontal="center" vertical="center" wrapText="1"/>
    </xf>
    <xf numFmtId="0" fontId="3" fillId="49" borderId="27" xfId="89" applyFont="1" applyFill="1" applyBorder="1" applyAlignment="1">
      <alignment horizontal="center" vertical="center" wrapText="1"/>
    </xf>
    <xf numFmtId="0" fontId="3" fillId="0" borderId="26" xfId="89" applyFont="1" applyFill="1" applyBorder="1" applyAlignment="1">
      <alignment horizontal="center" vertical="center" wrapText="1"/>
    </xf>
    <xf numFmtId="0" fontId="3" fillId="0" borderId="27" xfId="89" applyFont="1" applyFill="1" applyBorder="1" applyAlignment="1">
      <alignment horizontal="center" vertical="center" wrapText="1"/>
    </xf>
    <xf numFmtId="0" fontId="3" fillId="0" borderId="8" xfId="89" applyFont="1" applyFill="1" applyBorder="1" applyAlignment="1">
      <alignment horizontal="center" vertical="center" wrapText="1"/>
    </xf>
    <xf numFmtId="0" fontId="57" fillId="48" borderId="1" xfId="0" applyFont="1" applyFill="1" applyBorder="1" applyAlignment="1">
      <alignment horizontal="center" vertical="center" wrapText="1"/>
    </xf>
    <xf numFmtId="0" fontId="57" fillId="48" borderId="25" xfId="0" applyFont="1" applyFill="1" applyBorder="1" applyAlignment="1">
      <alignment horizontal="center" vertical="center" wrapText="1"/>
    </xf>
    <xf numFmtId="0" fontId="57" fillId="48" borderId="3" xfId="0" applyFont="1" applyFill="1" applyBorder="1" applyAlignment="1">
      <alignment horizontal="center" vertical="center" wrapText="1"/>
    </xf>
    <xf numFmtId="0" fontId="29" fillId="49" borderId="5" xfId="89" applyFont="1" applyFill="1" applyBorder="1" applyAlignment="1">
      <alignment horizontal="center" vertical="center" wrapText="1"/>
    </xf>
    <xf numFmtId="0" fontId="29" fillId="49" borderId="3" xfId="89" applyFont="1" applyFill="1" applyBorder="1" applyAlignment="1">
      <alignment horizontal="center" vertical="center" wrapText="1"/>
    </xf>
    <xf numFmtId="0" fontId="29" fillId="49" borderId="4" xfId="89" applyFont="1" applyFill="1" applyBorder="1" applyAlignment="1">
      <alignment horizontal="center" vertical="center" wrapText="1"/>
    </xf>
    <xf numFmtId="0" fontId="3" fillId="0" borderId="1" xfId="89" applyFont="1" applyFill="1" applyBorder="1" applyAlignment="1">
      <alignment horizontal="center" vertical="center" wrapText="1"/>
    </xf>
    <xf numFmtId="0" fontId="3" fillId="0" borderId="5" xfId="89" applyFont="1" applyFill="1" applyBorder="1" applyAlignment="1">
      <alignment horizontal="center" vertical="center" wrapText="1"/>
    </xf>
    <xf numFmtId="0" fontId="28" fillId="0" borderId="0" xfId="89" applyFont="1" applyFill="1" applyAlignment="1">
      <alignment horizontal="center" vertical="center"/>
    </xf>
    <xf numFmtId="0" fontId="28" fillId="0" borderId="0" xfId="89" applyFont="1" applyFill="1" applyBorder="1" applyAlignment="1">
      <alignment horizontal="center" vertical="center"/>
    </xf>
    <xf numFmtId="0" fontId="3" fillId="0" borderId="25" xfId="89" applyFont="1" applyFill="1" applyBorder="1" applyAlignment="1">
      <alignment horizontal="center" vertical="center" wrapText="1"/>
    </xf>
    <xf numFmtId="0" fontId="29" fillId="0" borderId="1" xfId="89" applyFont="1" applyFill="1" applyBorder="1" applyAlignment="1">
      <alignment horizontal="center" vertical="center" wrapText="1"/>
    </xf>
    <xf numFmtId="0" fontId="29" fillId="0" borderId="5" xfId="89" applyFont="1" applyFill="1" applyBorder="1" applyAlignment="1">
      <alignment horizontal="center" vertical="center" wrapText="1"/>
    </xf>
    <xf numFmtId="0" fontId="30" fillId="0" borderId="6" xfId="89" applyFont="1" applyFill="1" applyBorder="1" applyAlignment="1">
      <alignment horizontal="center" vertical="center" wrapText="1"/>
    </xf>
    <xf numFmtId="0" fontId="30" fillId="0" borderId="7" xfId="89" applyFont="1" applyFill="1" applyBorder="1" applyAlignment="1">
      <alignment horizontal="center" vertical="center" wrapText="1"/>
    </xf>
    <xf numFmtId="0" fontId="30" fillId="0" borderId="8" xfId="89" applyFont="1" applyFill="1" applyBorder="1" applyAlignment="1">
      <alignment horizontal="center" vertical="center" wrapText="1"/>
    </xf>
    <xf numFmtId="0" fontId="30" fillId="0" borderId="9" xfId="89" applyFont="1" applyFill="1" applyBorder="1" applyAlignment="1">
      <alignment horizontal="center" vertical="center" wrapText="1"/>
    </xf>
    <xf numFmtId="0" fontId="28" fillId="0" borderId="0" xfId="89" applyFont="1" applyFill="1" applyBorder="1" applyAlignment="1">
      <alignment vertical="center"/>
    </xf>
    <xf numFmtId="0" fontId="61" fillId="0" borderId="0" xfId="89" applyFont="1" applyFill="1" applyBorder="1" applyAlignment="1">
      <alignment vertical="center"/>
    </xf>
  </cellXfs>
  <cellStyles count="268">
    <cellStyle name="20% - Accent1" xfId="91"/>
    <cellStyle name="20% - Accent2" xfId="92"/>
    <cellStyle name="20% - Accent3" xfId="93"/>
    <cellStyle name="20% - Accent4" xfId="94"/>
    <cellStyle name="20% - Accent5" xfId="95"/>
    <cellStyle name="20% - Accent6" xfId="96"/>
    <cellStyle name="20% - Énfasis1 2" xfId="97"/>
    <cellStyle name="20% - Énfasis2 2" xfId="98"/>
    <cellStyle name="20% - Énfasis3 2" xfId="99"/>
    <cellStyle name="20% - Énfasis4 2" xfId="100"/>
    <cellStyle name="20% - Énfasis5 2" xfId="101"/>
    <cellStyle name="20% - Énfasis6 2" xfId="102"/>
    <cellStyle name="40% - Accent1" xfId="103"/>
    <cellStyle name="40% - Accent2" xfId="104"/>
    <cellStyle name="40% - Accent3" xfId="105"/>
    <cellStyle name="40% - Accent4" xfId="106"/>
    <cellStyle name="40% - Accent5" xfId="107"/>
    <cellStyle name="40% - Accent6" xfId="108"/>
    <cellStyle name="40% - Énfasis1 2" xfId="109"/>
    <cellStyle name="40% - Énfasis2 2" xfId="110"/>
    <cellStyle name="40% - Énfasis3 2" xfId="111"/>
    <cellStyle name="40% - Énfasis4 2" xfId="112"/>
    <cellStyle name="40% - Énfasis5 2" xfId="113"/>
    <cellStyle name="40% - Énfasis6 2" xfId="114"/>
    <cellStyle name="60% - Accent1" xfId="115"/>
    <cellStyle name="60% - Accent2" xfId="116"/>
    <cellStyle name="60% - Accent3" xfId="117"/>
    <cellStyle name="60% - Accent4" xfId="118"/>
    <cellStyle name="60% - Accent5" xfId="119"/>
    <cellStyle name="60% - Accent6" xfId="120"/>
    <cellStyle name="60% - Énfasis1 2" xfId="121"/>
    <cellStyle name="60% - Énfasis2 2" xfId="122"/>
    <cellStyle name="60% - Énfasis3 2" xfId="123"/>
    <cellStyle name="60% - Énfasis4 2" xfId="124"/>
    <cellStyle name="60% - Énfasis5 2" xfId="125"/>
    <cellStyle name="60% - Énfasis6 2" xfId="126"/>
    <cellStyle name="Accent1" xfId="127"/>
    <cellStyle name="Accent2" xfId="128"/>
    <cellStyle name="Accent3" xfId="129"/>
    <cellStyle name="Accent4" xfId="130"/>
    <cellStyle name="Accent5" xfId="131"/>
    <cellStyle name="Accent6" xfId="132"/>
    <cellStyle name="ACOMETIDAS" xfId="133"/>
    <cellStyle name="args.style" xfId="1"/>
    <cellStyle name="Bad" xfId="134"/>
    <cellStyle name="BATTY" xfId="135"/>
    <cellStyle name="Buena 2" xfId="136"/>
    <cellStyle name="ç" xfId="137"/>
    <cellStyle name="Calc Currency (0)" xfId="2"/>
    <cellStyle name="Calculation" xfId="138"/>
    <cellStyle name="Cálculo 2" xfId="139"/>
    <cellStyle name="Cancel" xfId="3"/>
    <cellStyle name="Celda de comprobación 2" xfId="140"/>
    <cellStyle name="Celda vinculada 2" xfId="141"/>
    <cellStyle name="Check Cell" xfId="142"/>
    <cellStyle name="Comma" xfId="4"/>
    <cellStyle name="Comma [0]_ SG&amp;A Bridge " xfId="143"/>
    <cellStyle name="Comma 2" xfId="144"/>
    <cellStyle name="Comma 3" xfId="145"/>
    <cellStyle name="Comma_ SG&amp;A Bridge " xfId="146"/>
    <cellStyle name="Comma0" xfId="5"/>
    <cellStyle name="Comma0 - Style1" xfId="6"/>
    <cellStyle name="Comma0 - Style2" xfId="7"/>
    <cellStyle name="Comma0_Gastos de Personal" xfId="147"/>
    <cellStyle name="Comma1 - Style1" xfId="8"/>
    <cellStyle name="Comma1 - Style2" xfId="9"/>
    <cellStyle name="Copied" xfId="10"/>
    <cellStyle name="COST1" xfId="11"/>
    <cellStyle name="Currency" xfId="12"/>
    <cellStyle name="Currency [0]_ SG&amp;A Bridge " xfId="148"/>
    <cellStyle name="Currency_ SG&amp;A Bridge " xfId="149"/>
    <cellStyle name="Currency0" xfId="13"/>
    <cellStyle name="Date" xfId="14"/>
    <cellStyle name="DIA" xfId="150"/>
    <cellStyle name="Diseño" xfId="15"/>
    <cellStyle name="Diseño 2" xfId="16"/>
    <cellStyle name="Diseño_Plan Anual de Adquisiciones y Contrataciones PAAC 2010 (2)" xfId="17"/>
    <cellStyle name="ENCABEZ1" xfId="151"/>
    <cellStyle name="ENCABEZ2" xfId="152"/>
    <cellStyle name="Encabezado 4 2" xfId="153"/>
    <cellStyle name="Énfasis 1" xfId="18"/>
    <cellStyle name="Énfasis 2" xfId="19"/>
    <cellStyle name="Énfasis 3" xfId="20"/>
    <cellStyle name="Énfasis1 - 20%" xfId="21"/>
    <cellStyle name="Énfasis1 - 40%" xfId="22"/>
    <cellStyle name="Énfasis1 - 60%" xfId="23"/>
    <cellStyle name="Énfasis1 2" xfId="154"/>
    <cellStyle name="Énfasis2 - 20%" xfId="24"/>
    <cellStyle name="Énfasis2 - 40%" xfId="25"/>
    <cellStyle name="Énfasis2 - 60%" xfId="26"/>
    <cellStyle name="Énfasis2 2" xfId="155"/>
    <cellStyle name="Énfasis3 - 20%" xfId="27"/>
    <cellStyle name="Énfasis3 - 40%" xfId="28"/>
    <cellStyle name="Énfasis3 - 60%" xfId="29"/>
    <cellStyle name="Énfasis3 2" xfId="156"/>
    <cellStyle name="Énfasis4 - 20%" xfId="30"/>
    <cellStyle name="Énfasis4 - 40%" xfId="31"/>
    <cellStyle name="Énfasis4 - 60%" xfId="32"/>
    <cellStyle name="Énfasis4 2" xfId="157"/>
    <cellStyle name="Énfasis5 - 20%" xfId="33"/>
    <cellStyle name="Énfasis5 - 40%" xfId="34"/>
    <cellStyle name="Énfasis5 - 60%" xfId="35"/>
    <cellStyle name="Énfasis5 2" xfId="158"/>
    <cellStyle name="Énfasis6 - 20%" xfId="36"/>
    <cellStyle name="Énfasis6 - 40%" xfId="37"/>
    <cellStyle name="Énfasis6 - 60%" xfId="38"/>
    <cellStyle name="Énfasis6 2" xfId="159"/>
    <cellStyle name="Entered" xfId="39"/>
    <cellStyle name="Entrada 2" xfId="160"/>
    <cellStyle name="EST1" xfId="161"/>
    <cellStyle name="Estilo 1" xfId="162"/>
    <cellStyle name="Euro" xfId="40"/>
    <cellStyle name="Euro 2" xfId="163"/>
    <cellStyle name="Euro_ARMADO R_HYO Metrado MT." xfId="164"/>
    <cellStyle name="Explanatory Text" xfId="165"/>
    <cellStyle name="F2" xfId="41"/>
    <cellStyle name="F2 - Estilo1" xfId="166"/>
    <cellStyle name="F2_ARMADO R_HYO Metrado MT." xfId="167"/>
    <cellStyle name="F3" xfId="42"/>
    <cellStyle name="F3 - Estilo2" xfId="168"/>
    <cellStyle name="F3_ARMADO R_HYO Metrado MT." xfId="169"/>
    <cellStyle name="F4" xfId="43"/>
    <cellStyle name="F4 - Estilo3" xfId="170"/>
    <cellStyle name="F4_ARMADO R_HYO Metrado MT." xfId="171"/>
    <cellStyle name="F5" xfId="44"/>
    <cellStyle name="F5 - Estilo4" xfId="172"/>
    <cellStyle name="F5_ARMADO R_HYO Metrado MT." xfId="173"/>
    <cellStyle name="F6" xfId="45"/>
    <cellStyle name="F6 - Estilo5" xfId="174"/>
    <cellStyle name="F6_ARMADO R_HYO Metrado MT." xfId="175"/>
    <cellStyle name="F7" xfId="46"/>
    <cellStyle name="F7 - Estilo6" xfId="176"/>
    <cellStyle name="F7_ARMADO R_HYO Metrado MT." xfId="177"/>
    <cellStyle name="F8" xfId="47"/>
    <cellStyle name="Fecha" xfId="178"/>
    <cellStyle name="FIJO" xfId="179"/>
    <cellStyle name="FINANCIERO" xfId="180"/>
    <cellStyle name="Fixed" xfId="48"/>
    <cellStyle name="Good" xfId="181"/>
    <cellStyle name="Grey" xfId="49"/>
    <cellStyle name="Header" xfId="50"/>
    <cellStyle name="Header1" xfId="51"/>
    <cellStyle name="Header2" xfId="52"/>
    <cellStyle name="Heading 1" xfId="53"/>
    <cellStyle name="Heading 2" xfId="54"/>
    <cellStyle name="Heading 3" xfId="182"/>
    <cellStyle name="Heading 4" xfId="183"/>
    <cellStyle name="Heading1" xfId="55"/>
    <cellStyle name="Heading2" xfId="56"/>
    <cellStyle name="Incorrecto 2" xfId="184"/>
    <cellStyle name="Input" xfId="185"/>
    <cellStyle name="Input [yellow]" xfId="57"/>
    <cellStyle name="Input Cells" xfId="58"/>
    <cellStyle name="Linked Cell" xfId="186"/>
    <cellStyle name="Linked Cells" xfId="59"/>
    <cellStyle name="Millares [0] 2" xfId="187"/>
    <cellStyle name="Millares 2" xfId="60"/>
    <cellStyle name="Millares 3" xfId="61"/>
    <cellStyle name="Millares 4" xfId="62"/>
    <cellStyle name="Millares 5" xfId="188"/>
    <cellStyle name="Millares 6" xfId="189"/>
    <cellStyle name="Millares 7" xfId="190"/>
    <cellStyle name="Millares_PPTO2008 V7A (2)" xfId="90"/>
    <cellStyle name="Milliers [0]_!!!GO" xfId="63"/>
    <cellStyle name="Milliers_!!!GO" xfId="64"/>
    <cellStyle name="Moneda 2" xfId="65"/>
    <cellStyle name="Monétaire [0]_!!!GO" xfId="66"/>
    <cellStyle name="Monétaire_!!!GO" xfId="67"/>
    <cellStyle name="MONETARIO" xfId="191"/>
    <cellStyle name="Neutral 2" xfId="192"/>
    <cellStyle name="No-definido" xfId="193"/>
    <cellStyle name="Normal" xfId="0" builtinId="0"/>
    <cellStyle name="Normal - Style1" xfId="68"/>
    <cellStyle name="Normal 2" xfId="69"/>
    <cellStyle name="Normal 2 2" xfId="70"/>
    <cellStyle name="Normal 2 3" xfId="89"/>
    <cellStyle name="Normal 2_Hoja1" xfId="194"/>
    <cellStyle name="Normal 3" xfId="71"/>
    <cellStyle name="Normal 4" xfId="72"/>
    <cellStyle name="Normal 5" xfId="73"/>
    <cellStyle name="Normal 5 2" xfId="74"/>
    <cellStyle name="Normal 6" xfId="195"/>
    <cellStyle name="Notas 2" xfId="196"/>
    <cellStyle name="Note" xfId="197"/>
    <cellStyle name="Œ…‹æØ‚è [0.00]_!!!GO" xfId="75"/>
    <cellStyle name="Œ…‹æØ‚è_!!!GO" xfId="76"/>
    <cellStyle name="Output" xfId="198"/>
    <cellStyle name="per.style" xfId="77"/>
    <cellStyle name="Percent" xfId="78"/>
    <cellStyle name="Percent [2]" xfId="79"/>
    <cellStyle name="Percent_Anexo1 Programa de Inversiones Reformulado 69 534 Millones (2)" xfId="199"/>
    <cellStyle name="PORCENTAJE" xfId="200"/>
    <cellStyle name="Porcentual 2" xfId="80"/>
    <cellStyle name="Porcentual 3" xfId="81"/>
    <cellStyle name="Porcentual 4" xfId="82"/>
    <cellStyle name="pricing" xfId="83"/>
    <cellStyle name="producto" xfId="201"/>
    <cellStyle name="PSChar" xfId="84"/>
    <cellStyle name="R" xfId="202"/>
    <cellStyle name="R_Libro1" xfId="203"/>
    <cellStyle name="R_Libro1_PPTO 2012" xfId="204"/>
    <cellStyle name="R_Libro1_PPTO 2012  LI" xfId="205"/>
    <cellStyle name="R_Libro1_PPTO ENSA 2011__BIBLIA" xfId="206"/>
    <cellStyle name="R_Libro1_PRESENTACION-PPTO ENSA 2012__BIBLIA-PARTE 2" xfId="207"/>
    <cellStyle name="R_METRADO mat" xfId="208"/>
    <cellStyle name="R_METRADO mat_PPTO 2012" xfId="209"/>
    <cellStyle name="R_METRADO mat_PPTO 2012  LI" xfId="210"/>
    <cellStyle name="R_METRADO mat_PPTO ENSA 2011__BIBLIA" xfId="211"/>
    <cellStyle name="R_METRADO mat_PRESENTACION-PPTO ENSA 2012__BIBLIA-PARTE 2" xfId="212"/>
    <cellStyle name="R_OFERTA HUANCABAMBA PAUCARTAMBO_final" xfId="213"/>
    <cellStyle name="R_OFERTA HUANCABAMBA PAUCARTAMBO_final_PPTO 2012" xfId="214"/>
    <cellStyle name="R_OFERTA HUANCABAMBA PAUCARTAMBO_final_PPTO 2012  LI" xfId="215"/>
    <cellStyle name="R_OFERTA HUANCABAMBA PAUCARTAMBO_final_PPTO ENSA 2011__BIBLIA" xfId="216"/>
    <cellStyle name="R_OFERTA HUANCABAMBA PAUCARTAMBO_final_PRESENTACION-PPTO ENSA 2012__BIBLIA-PARTE 2" xfId="217"/>
    <cellStyle name="R_PPTO 2012" xfId="218"/>
    <cellStyle name="R_PPTO 2012  LI" xfId="219"/>
    <cellStyle name="R_PPTO ENSA 2011__BIBLIA" xfId="220"/>
    <cellStyle name="R_PRESENTACION-PPTO ENSA 2012__BIBLIA-PARTE 2" xfId="221"/>
    <cellStyle name="R_PRESUPUESTO CHICLAYO" xfId="222"/>
    <cellStyle name="R_PRESUPUESTO CHICLAYO_PPTO 2012" xfId="223"/>
    <cellStyle name="R_PRESUPUESTO CHICLAYO_PPTO 2012  LI" xfId="224"/>
    <cellStyle name="R_PRESUPUESTO CHICLAYO_PPTO ENSA 2011__BIBLIA" xfId="225"/>
    <cellStyle name="R_PRESUPUESTO CHICLAYO_PRESENTACION-PPTO ENSA 2012__BIBLIA-PARTE 2" xfId="226"/>
    <cellStyle name="R_Presupuesto Final Huancayo 140807" xfId="227"/>
    <cellStyle name="R_Presupuesto Final Huancayo 140807_PPTO 2012" xfId="228"/>
    <cellStyle name="R_Presupuesto Final Huancayo 140807_PPTO 2012  LI" xfId="229"/>
    <cellStyle name="R_Presupuesto Final Huancayo 140807_PPTO ENSA 2011__BIBLIA" xfId="230"/>
    <cellStyle name="R_Presupuesto Final Huancayo 140807_PRESENTACION-PPTO ENSA 2012__BIBLIA-PARTE 2" xfId="231"/>
    <cellStyle name="R_PRESUPUESTO OXAPAMPA 7" xfId="232"/>
    <cellStyle name="R_PRESUPUESTO OXAPAMPA 7(FINAL)" xfId="233"/>
    <cellStyle name="R_PRESUPUESTO OXAPAMPA 7(FINAL)_PPTO 2012" xfId="234"/>
    <cellStyle name="R_PRESUPUESTO OXAPAMPA 7(FINAL)_PPTO 2012  LI" xfId="235"/>
    <cellStyle name="R_PRESUPUESTO OXAPAMPA 7(FINAL)_PPTO ENSA 2011__BIBLIA" xfId="236"/>
    <cellStyle name="R_PRESUPUESTO OXAPAMPA 7(FINAL)_PRESENTACION-PPTO ENSA 2012__BIBLIA-PARTE 2" xfId="237"/>
    <cellStyle name="R_PRESUPUESTO OXAPAMPA 7_PPTO 2012" xfId="238"/>
    <cellStyle name="R_PRESUPUESTO OXAPAMPA 7_PPTO 2012  LI" xfId="239"/>
    <cellStyle name="R_PRESUPUESTO OXAPAMPA 7_PPTO ENSA 2011__BIBLIA" xfId="240"/>
    <cellStyle name="R_PRESUPUESTO OXAPAMPA 7_PRESENTACION-PPTO ENSA 2012__BIBLIA-PARTE 2" xfId="241"/>
    <cellStyle name="R_PRESUPUESTO PEDREGAL-HUARAS FINAL" xfId="242"/>
    <cellStyle name="R_PRESUPUESTO PEDREGAL-HUARAS FINAL_PPTO 2012" xfId="243"/>
    <cellStyle name="R_PRESUPUESTO PEDREGAL-HUARAS FINAL_PPTO 2012  LI" xfId="244"/>
    <cellStyle name="R_PRESUPUESTO PEDREGAL-HUARAS FINAL_PPTO ENSA 2011__BIBLIA" xfId="245"/>
    <cellStyle name="R_PRESUPUESTO PEDREGAL-HUARAS FINAL_PRESENTACION-PPTO ENSA 2012__BIBLIA-PARTE 2" xfId="246"/>
    <cellStyle name="R_PRESUPUESTO REMODELACION HUANCAYO 3" xfId="247"/>
    <cellStyle name="R_PRESUPUESTO REMODELACION HUANCAYO 3_PPTO 2012" xfId="248"/>
    <cellStyle name="R_PRESUPUESTO REMODELACION HUANCAYO 3_PPTO 2012  LI" xfId="249"/>
    <cellStyle name="R_PRESUPUESTO REMODELACION HUANCAYO 3_PPTO ENSA 2011__BIBLIA" xfId="250"/>
    <cellStyle name="R_PRESUPUESTO REMODELACION HUANCAYO 3_PRESENTACION-PPTO ENSA 2012__BIBLIA-PARTE 2" xfId="251"/>
    <cellStyle name="R_REPCOSTO" xfId="252"/>
    <cellStyle name="R_REPCOSTO_PPTO 2012" xfId="253"/>
    <cellStyle name="R_REPCOSTO_PPTO 2012  LI" xfId="254"/>
    <cellStyle name="R_REPCOSTO_PPTO ENSA 2011__BIBLIA" xfId="255"/>
    <cellStyle name="R_REPCOSTO_PRESENTACION-PPTO ENSA 2012__BIBLIA-PARTE 2" xfId="256"/>
    <cellStyle name="REDES SECUNDARIAS" xfId="257"/>
    <cellStyle name="RevList" xfId="85"/>
    <cellStyle name="RM" xfId="86"/>
    <cellStyle name="Salida 2" xfId="258"/>
    <cellStyle name="Subtotal" xfId="87"/>
    <cellStyle name="Texto de advertencia 2" xfId="259"/>
    <cellStyle name="Texto explicativo 2" xfId="260"/>
    <cellStyle name="Title" xfId="261"/>
    <cellStyle name="Título 1 2" xfId="262"/>
    <cellStyle name="Título 2 2" xfId="263"/>
    <cellStyle name="Título 3 2" xfId="264"/>
    <cellStyle name="Título 4" xfId="265"/>
    <cellStyle name="Título de hoja" xfId="88"/>
    <cellStyle name="Total 2" xfId="266"/>
    <cellStyle name="Warning Text" xfId="267"/>
  </cellStyles>
  <dxfs count="2"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000080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63" Type="http://schemas.openxmlformats.org/officeDocument/2006/relationships/externalLink" Target="externalLinks/externalLink61.xml"/><Relationship Id="rId68" Type="http://schemas.openxmlformats.org/officeDocument/2006/relationships/theme" Target="theme/theme1.xml"/><Relationship Id="rId7" Type="http://schemas.openxmlformats.org/officeDocument/2006/relationships/externalLink" Target="externalLinks/externalLink5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66" Type="http://schemas.openxmlformats.org/officeDocument/2006/relationships/externalLink" Target="externalLinks/externalLink64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61" Type="http://schemas.openxmlformats.org/officeDocument/2006/relationships/externalLink" Target="externalLinks/externalLink59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externalLink" Target="externalLinks/externalLink54.xml"/><Relationship Id="rId64" Type="http://schemas.openxmlformats.org/officeDocument/2006/relationships/externalLink" Target="externalLinks/externalLink62.xml"/><Relationship Id="rId69" Type="http://schemas.openxmlformats.org/officeDocument/2006/relationships/styles" Target="styles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Relationship Id="rId67" Type="http://schemas.openxmlformats.org/officeDocument/2006/relationships/externalLink" Target="externalLinks/externalLink65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externalLink" Target="externalLinks/externalLink60.xml"/><Relationship Id="rId7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PE"/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Inversiones 2009</a:t>
            </a:r>
          </a:p>
        </c:rich>
      </c:tx>
      <c:spPr>
        <a:noFill/>
        <a:ln w="25400">
          <a:noFill/>
        </a:ln>
      </c:spPr>
    </c:title>
    <c:view3D>
      <c:perspective val="0"/>
    </c:view3D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1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CatName val="1"/>
            <c:showPercent val="1"/>
            <c:showLeaderLines val="1"/>
          </c:dLbls>
          <c:cat>
            <c:strRef>
              <c:f>[65]Hoja1!$R$152:$V$152</c:f>
              <c:strCache>
                <c:ptCount val="5"/>
                <c:pt idx="0">
                  <c:v>CHI</c:v>
                </c:pt>
                <c:pt idx="1">
                  <c:v>JAE</c:v>
                </c:pt>
                <c:pt idx="2">
                  <c:v>CHA</c:v>
                </c:pt>
                <c:pt idx="3">
                  <c:v>CAJ</c:v>
                </c:pt>
                <c:pt idx="4">
                  <c:v>SUC</c:v>
                </c:pt>
              </c:strCache>
            </c:strRef>
          </c:cat>
          <c:val>
            <c:numRef>
              <c:f>[65]Hoja1!$R$153:$V$153</c:f>
              <c:numCache>
                <c:formatCode>General</c:formatCode>
                <c:ptCount val="5"/>
                <c:pt idx="0">
                  <c:v>3680624.7924298174</c:v>
                </c:pt>
                <c:pt idx="1">
                  <c:v>1724699.6276207422</c:v>
                </c:pt>
                <c:pt idx="2">
                  <c:v>2155599.6642954708</c:v>
                </c:pt>
                <c:pt idx="3">
                  <c:v>2098703.6352085834</c:v>
                </c:pt>
                <c:pt idx="4">
                  <c:v>1476873.5779139723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CatName val="1"/>
            <c:showPercent val="1"/>
            <c:showLeaderLines val="1"/>
          </c:dLbls>
          <c:cat>
            <c:strRef>
              <c:f>[65]Hoja1!$R$152:$V$152</c:f>
              <c:strCache>
                <c:ptCount val="5"/>
                <c:pt idx="0">
                  <c:v>CHI</c:v>
                </c:pt>
                <c:pt idx="1">
                  <c:v>JAE</c:v>
                </c:pt>
                <c:pt idx="2">
                  <c:v>CHA</c:v>
                </c:pt>
                <c:pt idx="3">
                  <c:v>CAJ</c:v>
                </c:pt>
                <c:pt idx="4">
                  <c:v>SUC</c:v>
                </c:pt>
              </c:strCache>
            </c:strRef>
          </c:cat>
          <c:val>
            <c:numRef>
              <c:f>[65]Hoja1!$R$154:$V$154</c:f>
              <c:numCache>
                <c:formatCode>General</c:formatCode>
                <c:ptCount val="5"/>
                <c:pt idx="0">
                  <c:v>4003228.271999998</c:v>
                </c:pt>
                <c:pt idx="1">
                  <c:v>1504919.5080000001</c:v>
                </c:pt>
                <c:pt idx="2">
                  <c:v>0</c:v>
                </c:pt>
                <c:pt idx="3">
                  <c:v>1003279.6720000001</c:v>
                </c:pt>
                <c:pt idx="4">
                  <c:v>1749189.6679999987</c:v>
                </c:pt>
              </c:numCache>
            </c:numRef>
          </c:val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CatName val="1"/>
            <c:showPercent val="1"/>
            <c:showLeaderLines val="1"/>
          </c:dLbls>
          <c:cat>
            <c:strRef>
              <c:f>[65]Hoja1!$R$152:$V$152</c:f>
              <c:strCache>
                <c:ptCount val="5"/>
                <c:pt idx="0">
                  <c:v>CHI</c:v>
                </c:pt>
                <c:pt idx="1">
                  <c:v>JAE</c:v>
                </c:pt>
                <c:pt idx="2">
                  <c:v>CHA</c:v>
                </c:pt>
                <c:pt idx="3">
                  <c:v>CAJ</c:v>
                </c:pt>
                <c:pt idx="4">
                  <c:v>SUC</c:v>
                </c:pt>
              </c:strCache>
            </c:strRef>
          </c:cat>
          <c:val>
            <c:numRef>
              <c:f>[65]Hoja1!$R$155:$V$155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964979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CatName val="1"/>
            <c:showPercent val="1"/>
            <c:showLeaderLines val="1"/>
          </c:dLbls>
          <c:cat>
            <c:strRef>
              <c:f>[65]Hoja1!$R$152:$V$152</c:f>
              <c:strCache>
                <c:ptCount val="5"/>
                <c:pt idx="0">
                  <c:v>CHI</c:v>
                </c:pt>
                <c:pt idx="1">
                  <c:v>JAE</c:v>
                </c:pt>
                <c:pt idx="2">
                  <c:v>CHA</c:v>
                </c:pt>
                <c:pt idx="3">
                  <c:v>CAJ</c:v>
                </c:pt>
                <c:pt idx="4">
                  <c:v>SUC</c:v>
                </c:pt>
              </c:strCache>
            </c:strRef>
          </c:cat>
          <c:val>
            <c:numRef>
              <c:f>[65]Hoja1!$R$156:$V$156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CatName val="1"/>
            <c:showPercent val="1"/>
            <c:showLeaderLines val="1"/>
          </c:dLbls>
          <c:cat>
            <c:strRef>
              <c:f>[65]Hoja1!$R$152:$V$152</c:f>
              <c:strCache>
                <c:ptCount val="5"/>
                <c:pt idx="0">
                  <c:v>CHI</c:v>
                </c:pt>
                <c:pt idx="1">
                  <c:v>JAE</c:v>
                </c:pt>
                <c:pt idx="2">
                  <c:v>CHA</c:v>
                </c:pt>
                <c:pt idx="3">
                  <c:v>CAJ</c:v>
                </c:pt>
                <c:pt idx="4">
                  <c:v>SUC</c:v>
                </c:pt>
              </c:strCache>
            </c:strRef>
          </c:cat>
          <c:val>
            <c:numRef>
              <c:f>[65]Hoja1!$R$157:$V$157</c:f>
              <c:numCache>
                <c:formatCode>General</c:formatCode>
                <c:ptCount val="5"/>
                <c:pt idx="0">
                  <c:v>4428.8951200000001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521450.56</c:v>
                </c:pt>
              </c:numCache>
            </c:numRef>
          </c:val>
        </c:ser>
        <c:ser>
          <c:idx val="5"/>
          <c:order val="5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CatName val="1"/>
            <c:showPercent val="1"/>
            <c:showLeaderLines val="1"/>
          </c:dLbls>
          <c:cat>
            <c:strRef>
              <c:f>[65]Hoja1!$R$152:$V$152</c:f>
              <c:strCache>
                <c:ptCount val="5"/>
                <c:pt idx="0">
                  <c:v>CHI</c:v>
                </c:pt>
                <c:pt idx="1">
                  <c:v>JAE</c:v>
                </c:pt>
                <c:pt idx="2">
                  <c:v>CHA</c:v>
                </c:pt>
                <c:pt idx="3">
                  <c:v>CAJ</c:v>
                </c:pt>
                <c:pt idx="4">
                  <c:v>SUC</c:v>
                </c:pt>
              </c:strCache>
            </c:strRef>
          </c:cat>
          <c:val>
            <c:numRef>
              <c:f>[65]Hoja1!$R$158:$V$158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35734.819999999992</c:v>
                </c:pt>
              </c:numCache>
            </c:numRef>
          </c:val>
        </c:ser>
        <c:ser>
          <c:idx val="6"/>
          <c:order val="6"/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CatName val="1"/>
            <c:showPercent val="1"/>
            <c:showLeaderLines val="1"/>
          </c:dLbls>
          <c:cat>
            <c:strRef>
              <c:f>[65]Hoja1!$R$152:$V$152</c:f>
              <c:strCache>
                <c:ptCount val="5"/>
                <c:pt idx="0">
                  <c:v>CHI</c:v>
                </c:pt>
                <c:pt idx="1">
                  <c:v>JAE</c:v>
                </c:pt>
                <c:pt idx="2">
                  <c:v>CHA</c:v>
                </c:pt>
                <c:pt idx="3">
                  <c:v>CAJ</c:v>
                </c:pt>
                <c:pt idx="4">
                  <c:v>SUC</c:v>
                </c:pt>
              </c:strCache>
            </c:strRef>
          </c:cat>
          <c:val>
            <c:numRef>
              <c:f>[65]Hoja1!$R$159:$V$159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CatName val="1"/>
            <c:showPercent val="1"/>
            <c:showLeaderLines val="1"/>
          </c:dLbls>
          <c:cat>
            <c:strRef>
              <c:f>[65]Hoja1!$R$152:$V$152</c:f>
              <c:strCache>
                <c:ptCount val="5"/>
                <c:pt idx="0">
                  <c:v>CHI</c:v>
                </c:pt>
                <c:pt idx="1">
                  <c:v>JAE</c:v>
                </c:pt>
                <c:pt idx="2">
                  <c:v>CHA</c:v>
                </c:pt>
                <c:pt idx="3">
                  <c:v>CAJ</c:v>
                </c:pt>
                <c:pt idx="4">
                  <c:v>SUC</c:v>
                </c:pt>
              </c:strCache>
            </c:strRef>
          </c:cat>
          <c:val>
            <c:numRef>
              <c:f>[65]Hoja1!$R$160:$V$160</c:f>
              <c:numCache>
                <c:formatCode>General</c:formatCode>
                <c:ptCount val="5"/>
                <c:pt idx="0">
                  <c:v>1242264.120496402</c:v>
                </c:pt>
                <c:pt idx="1">
                  <c:v>12683.762032865985</c:v>
                </c:pt>
                <c:pt idx="2">
                  <c:v>0</c:v>
                </c:pt>
                <c:pt idx="3">
                  <c:v>120643.86399999999</c:v>
                </c:pt>
                <c:pt idx="4">
                  <c:v>483889.16947073216</c:v>
                </c:pt>
              </c:numCache>
            </c:numRef>
          </c:val>
        </c:ser>
        <c:ser>
          <c:idx val="8"/>
          <c:order val="8"/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CatName val="1"/>
            <c:showPercent val="1"/>
            <c:showLeaderLines val="1"/>
          </c:dLbls>
          <c:cat>
            <c:strRef>
              <c:f>[65]Hoja1!$R$152:$V$152</c:f>
              <c:strCache>
                <c:ptCount val="5"/>
                <c:pt idx="0">
                  <c:v>CHI</c:v>
                </c:pt>
                <c:pt idx="1">
                  <c:v>JAE</c:v>
                </c:pt>
                <c:pt idx="2">
                  <c:v>CHA</c:v>
                </c:pt>
                <c:pt idx="3">
                  <c:v>CAJ</c:v>
                </c:pt>
                <c:pt idx="4">
                  <c:v>SUC</c:v>
                </c:pt>
              </c:strCache>
            </c:strRef>
          </c:cat>
          <c:val>
            <c:numRef>
              <c:f>[65]Hoja1!$R$161:$V$161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9"/>
          <c:order val="9"/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CatName val="1"/>
            <c:showPercent val="1"/>
            <c:showLeaderLines val="1"/>
          </c:dLbls>
          <c:cat>
            <c:strRef>
              <c:f>[65]Hoja1!$R$152:$V$152</c:f>
              <c:strCache>
                <c:ptCount val="5"/>
                <c:pt idx="0">
                  <c:v>CHI</c:v>
                </c:pt>
                <c:pt idx="1">
                  <c:v>JAE</c:v>
                </c:pt>
                <c:pt idx="2">
                  <c:v>CHA</c:v>
                </c:pt>
                <c:pt idx="3">
                  <c:v>CAJ</c:v>
                </c:pt>
                <c:pt idx="4">
                  <c:v>SUC</c:v>
                </c:pt>
              </c:strCache>
            </c:strRef>
          </c:cat>
          <c:val>
            <c:numRef>
              <c:f>[65]Hoja1!$R$162:$V$162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0"/>
          <c:order val="1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CatName val="1"/>
            <c:showPercent val="1"/>
            <c:showLeaderLines val="1"/>
          </c:dLbls>
          <c:cat>
            <c:strRef>
              <c:f>[65]Hoja1!$R$152:$V$152</c:f>
              <c:strCache>
                <c:ptCount val="5"/>
                <c:pt idx="0">
                  <c:v>CHI</c:v>
                </c:pt>
                <c:pt idx="1">
                  <c:v>JAE</c:v>
                </c:pt>
                <c:pt idx="2">
                  <c:v>CHA</c:v>
                </c:pt>
                <c:pt idx="3">
                  <c:v>CAJ</c:v>
                </c:pt>
                <c:pt idx="4">
                  <c:v>SUC</c:v>
                </c:pt>
              </c:strCache>
            </c:strRef>
          </c:cat>
          <c:val>
            <c:numRef>
              <c:f>[65]Hoja1!$R$163:$V$163</c:f>
              <c:numCache>
                <c:formatCode>General</c:formatCode>
                <c:ptCount val="5"/>
                <c:pt idx="0">
                  <c:v>8930546.0800462179</c:v>
                </c:pt>
                <c:pt idx="1">
                  <c:v>3242302.8976536081</c:v>
                </c:pt>
                <c:pt idx="2">
                  <c:v>2155599.6642954708</c:v>
                </c:pt>
                <c:pt idx="3">
                  <c:v>4187606.1712085837</c:v>
                </c:pt>
                <c:pt idx="4">
                  <c:v>4267137.7953847032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91" r="0.7500000000000091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PE"/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Inversiones 2009</a:t>
            </a:r>
          </a:p>
        </c:rich>
      </c:tx>
      <c:spPr>
        <a:noFill/>
        <a:ln w="25400">
          <a:noFill/>
        </a:ln>
      </c:spPr>
    </c:title>
    <c:view3D>
      <c:perspective val="0"/>
    </c:view3D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1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CatName val="1"/>
            <c:showPercent val="1"/>
            <c:showLeaderLines val="1"/>
          </c:dLbls>
          <c:cat>
            <c:strRef>
              <c:f>[65]Hoja1!$R$152:$V$152</c:f>
              <c:strCache>
                <c:ptCount val="5"/>
                <c:pt idx="0">
                  <c:v>CHI</c:v>
                </c:pt>
                <c:pt idx="1">
                  <c:v>JAE</c:v>
                </c:pt>
                <c:pt idx="2">
                  <c:v>CHA</c:v>
                </c:pt>
                <c:pt idx="3">
                  <c:v>CAJ</c:v>
                </c:pt>
                <c:pt idx="4">
                  <c:v>SUC</c:v>
                </c:pt>
              </c:strCache>
            </c:strRef>
          </c:cat>
          <c:val>
            <c:numRef>
              <c:f>[65]Hoja1!$R$153:$V$153</c:f>
              <c:numCache>
                <c:formatCode>General</c:formatCode>
                <c:ptCount val="5"/>
                <c:pt idx="0">
                  <c:v>3680624.7924298174</c:v>
                </c:pt>
                <c:pt idx="1">
                  <c:v>1724699.6276207422</c:v>
                </c:pt>
                <c:pt idx="2">
                  <c:v>2155599.6642954708</c:v>
                </c:pt>
                <c:pt idx="3">
                  <c:v>2098703.6352085834</c:v>
                </c:pt>
                <c:pt idx="4">
                  <c:v>1476873.5779139723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CatName val="1"/>
            <c:showPercent val="1"/>
            <c:showLeaderLines val="1"/>
          </c:dLbls>
          <c:cat>
            <c:strRef>
              <c:f>[65]Hoja1!$R$152:$V$152</c:f>
              <c:strCache>
                <c:ptCount val="5"/>
                <c:pt idx="0">
                  <c:v>CHI</c:v>
                </c:pt>
                <c:pt idx="1">
                  <c:v>JAE</c:v>
                </c:pt>
                <c:pt idx="2">
                  <c:v>CHA</c:v>
                </c:pt>
                <c:pt idx="3">
                  <c:v>CAJ</c:v>
                </c:pt>
                <c:pt idx="4">
                  <c:v>SUC</c:v>
                </c:pt>
              </c:strCache>
            </c:strRef>
          </c:cat>
          <c:val>
            <c:numRef>
              <c:f>[65]Hoja1!$R$154:$V$154</c:f>
              <c:numCache>
                <c:formatCode>General</c:formatCode>
                <c:ptCount val="5"/>
                <c:pt idx="0">
                  <c:v>4003228.271999998</c:v>
                </c:pt>
                <c:pt idx="1">
                  <c:v>1504919.5080000001</c:v>
                </c:pt>
                <c:pt idx="2">
                  <c:v>0</c:v>
                </c:pt>
                <c:pt idx="3">
                  <c:v>1003279.6720000001</c:v>
                </c:pt>
                <c:pt idx="4">
                  <c:v>1749189.6679999987</c:v>
                </c:pt>
              </c:numCache>
            </c:numRef>
          </c:val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CatName val="1"/>
            <c:showPercent val="1"/>
            <c:showLeaderLines val="1"/>
          </c:dLbls>
          <c:cat>
            <c:strRef>
              <c:f>[65]Hoja1!$R$152:$V$152</c:f>
              <c:strCache>
                <c:ptCount val="5"/>
                <c:pt idx="0">
                  <c:v>CHI</c:v>
                </c:pt>
                <c:pt idx="1">
                  <c:v>JAE</c:v>
                </c:pt>
                <c:pt idx="2">
                  <c:v>CHA</c:v>
                </c:pt>
                <c:pt idx="3">
                  <c:v>CAJ</c:v>
                </c:pt>
                <c:pt idx="4">
                  <c:v>SUC</c:v>
                </c:pt>
              </c:strCache>
            </c:strRef>
          </c:cat>
          <c:val>
            <c:numRef>
              <c:f>[65]Hoja1!$R$155:$V$155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964979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CatName val="1"/>
            <c:showPercent val="1"/>
            <c:showLeaderLines val="1"/>
          </c:dLbls>
          <c:cat>
            <c:strRef>
              <c:f>[65]Hoja1!$R$152:$V$152</c:f>
              <c:strCache>
                <c:ptCount val="5"/>
                <c:pt idx="0">
                  <c:v>CHI</c:v>
                </c:pt>
                <c:pt idx="1">
                  <c:v>JAE</c:v>
                </c:pt>
                <c:pt idx="2">
                  <c:v>CHA</c:v>
                </c:pt>
                <c:pt idx="3">
                  <c:v>CAJ</c:v>
                </c:pt>
                <c:pt idx="4">
                  <c:v>SUC</c:v>
                </c:pt>
              </c:strCache>
            </c:strRef>
          </c:cat>
          <c:val>
            <c:numRef>
              <c:f>[65]Hoja1!$R$156:$V$156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CatName val="1"/>
            <c:showPercent val="1"/>
            <c:showLeaderLines val="1"/>
          </c:dLbls>
          <c:cat>
            <c:strRef>
              <c:f>[65]Hoja1!$R$152:$V$152</c:f>
              <c:strCache>
                <c:ptCount val="5"/>
                <c:pt idx="0">
                  <c:v>CHI</c:v>
                </c:pt>
                <c:pt idx="1">
                  <c:v>JAE</c:v>
                </c:pt>
                <c:pt idx="2">
                  <c:v>CHA</c:v>
                </c:pt>
                <c:pt idx="3">
                  <c:v>CAJ</c:v>
                </c:pt>
                <c:pt idx="4">
                  <c:v>SUC</c:v>
                </c:pt>
              </c:strCache>
            </c:strRef>
          </c:cat>
          <c:val>
            <c:numRef>
              <c:f>[65]Hoja1!$R$157:$V$157</c:f>
              <c:numCache>
                <c:formatCode>General</c:formatCode>
                <c:ptCount val="5"/>
                <c:pt idx="0">
                  <c:v>4428.8951200000001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521450.56</c:v>
                </c:pt>
              </c:numCache>
            </c:numRef>
          </c:val>
        </c:ser>
        <c:ser>
          <c:idx val="5"/>
          <c:order val="5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CatName val="1"/>
            <c:showPercent val="1"/>
            <c:showLeaderLines val="1"/>
          </c:dLbls>
          <c:cat>
            <c:strRef>
              <c:f>[65]Hoja1!$R$152:$V$152</c:f>
              <c:strCache>
                <c:ptCount val="5"/>
                <c:pt idx="0">
                  <c:v>CHI</c:v>
                </c:pt>
                <c:pt idx="1">
                  <c:v>JAE</c:v>
                </c:pt>
                <c:pt idx="2">
                  <c:v>CHA</c:v>
                </c:pt>
                <c:pt idx="3">
                  <c:v>CAJ</c:v>
                </c:pt>
                <c:pt idx="4">
                  <c:v>SUC</c:v>
                </c:pt>
              </c:strCache>
            </c:strRef>
          </c:cat>
          <c:val>
            <c:numRef>
              <c:f>[65]Hoja1!$R$158:$V$158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35734.819999999992</c:v>
                </c:pt>
              </c:numCache>
            </c:numRef>
          </c:val>
        </c:ser>
        <c:ser>
          <c:idx val="6"/>
          <c:order val="6"/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CatName val="1"/>
            <c:showPercent val="1"/>
            <c:showLeaderLines val="1"/>
          </c:dLbls>
          <c:cat>
            <c:strRef>
              <c:f>[65]Hoja1!$R$152:$V$152</c:f>
              <c:strCache>
                <c:ptCount val="5"/>
                <c:pt idx="0">
                  <c:v>CHI</c:v>
                </c:pt>
                <c:pt idx="1">
                  <c:v>JAE</c:v>
                </c:pt>
                <c:pt idx="2">
                  <c:v>CHA</c:v>
                </c:pt>
                <c:pt idx="3">
                  <c:v>CAJ</c:v>
                </c:pt>
                <c:pt idx="4">
                  <c:v>SUC</c:v>
                </c:pt>
              </c:strCache>
            </c:strRef>
          </c:cat>
          <c:val>
            <c:numRef>
              <c:f>[65]Hoja1!$R$159:$V$159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CatName val="1"/>
            <c:showPercent val="1"/>
            <c:showLeaderLines val="1"/>
          </c:dLbls>
          <c:cat>
            <c:strRef>
              <c:f>[65]Hoja1!$R$152:$V$152</c:f>
              <c:strCache>
                <c:ptCount val="5"/>
                <c:pt idx="0">
                  <c:v>CHI</c:v>
                </c:pt>
                <c:pt idx="1">
                  <c:v>JAE</c:v>
                </c:pt>
                <c:pt idx="2">
                  <c:v>CHA</c:v>
                </c:pt>
                <c:pt idx="3">
                  <c:v>CAJ</c:v>
                </c:pt>
                <c:pt idx="4">
                  <c:v>SUC</c:v>
                </c:pt>
              </c:strCache>
            </c:strRef>
          </c:cat>
          <c:val>
            <c:numRef>
              <c:f>[65]Hoja1!$R$160:$V$160</c:f>
              <c:numCache>
                <c:formatCode>General</c:formatCode>
                <c:ptCount val="5"/>
                <c:pt idx="0">
                  <c:v>1242264.120496402</c:v>
                </c:pt>
                <c:pt idx="1">
                  <c:v>12683.762032865985</c:v>
                </c:pt>
                <c:pt idx="2">
                  <c:v>0</c:v>
                </c:pt>
                <c:pt idx="3">
                  <c:v>120643.86399999999</c:v>
                </c:pt>
                <c:pt idx="4">
                  <c:v>483889.16947073216</c:v>
                </c:pt>
              </c:numCache>
            </c:numRef>
          </c:val>
        </c:ser>
        <c:ser>
          <c:idx val="8"/>
          <c:order val="8"/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CatName val="1"/>
            <c:showPercent val="1"/>
            <c:showLeaderLines val="1"/>
          </c:dLbls>
          <c:cat>
            <c:strRef>
              <c:f>[65]Hoja1!$R$152:$V$152</c:f>
              <c:strCache>
                <c:ptCount val="5"/>
                <c:pt idx="0">
                  <c:v>CHI</c:v>
                </c:pt>
                <c:pt idx="1">
                  <c:v>JAE</c:v>
                </c:pt>
                <c:pt idx="2">
                  <c:v>CHA</c:v>
                </c:pt>
                <c:pt idx="3">
                  <c:v>CAJ</c:v>
                </c:pt>
                <c:pt idx="4">
                  <c:v>SUC</c:v>
                </c:pt>
              </c:strCache>
            </c:strRef>
          </c:cat>
          <c:val>
            <c:numRef>
              <c:f>[65]Hoja1!$R$161:$V$161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9"/>
          <c:order val="9"/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CatName val="1"/>
            <c:showPercent val="1"/>
            <c:showLeaderLines val="1"/>
          </c:dLbls>
          <c:cat>
            <c:strRef>
              <c:f>[65]Hoja1!$R$152:$V$152</c:f>
              <c:strCache>
                <c:ptCount val="5"/>
                <c:pt idx="0">
                  <c:v>CHI</c:v>
                </c:pt>
                <c:pt idx="1">
                  <c:v>JAE</c:v>
                </c:pt>
                <c:pt idx="2">
                  <c:v>CHA</c:v>
                </c:pt>
                <c:pt idx="3">
                  <c:v>CAJ</c:v>
                </c:pt>
                <c:pt idx="4">
                  <c:v>SUC</c:v>
                </c:pt>
              </c:strCache>
            </c:strRef>
          </c:cat>
          <c:val>
            <c:numRef>
              <c:f>[65]Hoja1!$R$162:$V$162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0"/>
          <c:order val="1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CatName val="1"/>
            <c:showPercent val="1"/>
            <c:showLeaderLines val="1"/>
          </c:dLbls>
          <c:cat>
            <c:strRef>
              <c:f>[65]Hoja1!$R$152:$V$152</c:f>
              <c:strCache>
                <c:ptCount val="5"/>
                <c:pt idx="0">
                  <c:v>CHI</c:v>
                </c:pt>
                <c:pt idx="1">
                  <c:v>JAE</c:v>
                </c:pt>
                <c:pt idx="2">
                  <c:v>CHA</c:v>
                </c:pt>
                <c:pt idx="3">
                  <c:v>CAJ</c:v>
                </c:pt>
                <c:pt idx="4">
                  <c:v>SUC</c:v>
                </c:pt>
              </c:strCache>
            </c:strRef>
          </c:cat>
          <c:val>
            <c:numRef>
              <c:f>[65]Hoja1!$R$163:$V$163</c:f>
              <c:numCache>
                <c:formatCode>General</c:formatCode>
                <c:ptCount val="5"/>
                <c:pt idx="0">
                  <c:v>8930546.0800462179</c:v>
                </c:pt>
                <c:pt idx="1">
                  <c:v>3242302.8976536081</c:v>
                </c:pt>
                <c:pt idx="2">
                  <c:v>2155599.6642954708</c:v>
                </c:pt>
                <c:pt idx="3">
                  <c:v>4187606.1712085837</c:v>
                </c:pt>
                <c:pt idx="4">
                  <c:v>4267137.7953847032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888" r="0.75000000000000888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120</xdr:row>
      <xdr:rowOff>0</xdr:rowOff>
    </xdr:from>
    <xdr:to>
      <xdr:col>4</xdr:col>
      <xdr:colOff>0</xdr:colOff>
      <xdr:row>120</xdr:row>
      <xdr:rowOff>0</xdr:rowOff>
    </xdr:to>
    <xdr:graphicFrame macro="">
      <xdr:nvGraphicFramePr>
        <xdr:cNvPr id="2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144576</xdr:colOff>
      <xdr:row>0</xdr:row>
      <xdr:rowOff>59533</xdr:rowOff>
    </xdr:from>
    <xdr:to>
      <xdr:col>0</xdr:col>
      <xdr:colOff>2219665</xdr:colOff>
      <xdr:row>2</xdr:row>
      <xdr:rowOff>170228</xdr:rowOff>
    </xdr:to>
    <xdr:pic>
      <xdr:nvPicPr>
        <xdr:cNvPr id="3" name="1 Imagen" descr="logo electro distriluz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4576" y="59533"/>
          <a:ext cx="2075089" cy="603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119</xdr:row>
      <xdr:rowOff>0</xdr:rowOff>
    </xdr:from>
    <xdr:to>
      <xdr:col>4</xdr:col>
      <xdr:colOff>0</xdr:colOff>
      <xdr:row>119</xdr:row>
      <xdr:rowOff>0</xdr:rowOff>
    </xdr:to>
    <xdr:graphicFrame macro="">
      <xdr:nvGraphicFramePr>
        <xdr:cNvPr id="3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viana\PRESUPUESTO\PptoHdna2002(11.12.01)_1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e26LN097\ESTUDIOS-2011\Recursos%20Financieros\D\Flujos%20Enero%202008\Flujo%20Real%20dia%2031%20%20ENERO%20%20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12.32.165\Ritha\DOCUME~1\fnavarro\CONFIG~1\Temp\HINA_GRADO-ELECTRIF_20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e26LN097\ESTUDIOS-2011\WINDOWS\TEMP\PptoHdna2002(AL%2022%20FEB%202002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e26LN097\ESTUDIOS-2011\C_2003\Ppto2003_reaj\FONAFE\PpoFonafe_HDNA2003(r)_Final_17.01.03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e26LN097\ESTUDIOS-2011\C_2003\Ppto2003_reaj\FONAFE\Formato4P_PPO2003_ref\ReformulacionPPO2003\PpoFonafe_HDNA2003(r)_Final_17.01.0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yasta\d$\DOCUME~1\wayasta\CONFIG~1\Temp\Presupuesto%202002\PPO2002_Aprobado\PPO2002_Aprobado_26-02-02\Electronorte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e26LN097\ESTUDIOS-2011\Documents%20and%20Settings\iarroyo\Configuraci&#243;n%20local\Archivos%20temporales%20de%20Internet\OLK3\DOCUME~1\fnavarro\CONFIG~1\Temp\EEFF-Ppto-2002-Proyectados%20ver%2003.12.01(Rpta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viana\PRESUPUESTO\WINDOWS\TEMP\Expansion%20de%20Concesion%20Libertad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e26LN097\ESTUDIOS-2011\Documents%20and%20Settings\iarroyo\Configuraci&#243;n%20local\Archivos%20temporales%20de%20Internet\OLK3\WINDOWS\TEMP\Expansion%20de%20Concesion%20Libertad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12.32.165\Ritha\Ppto2003\AprobadoFONAFE(14.12.2002)\Ppo2003_HDNA(aprobFONAFE)_vADAPTADA%2003.01.2003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orozco\WWW\DOCUME~1\rlarosa\CONFIG~1\Temp\d\Administraci&#243;n%20de%20Proyectos\Resumen%20de%20Proyectos_200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e26LN097\ESTUDIOS-2011\Documents%20and%20Settings\egarcia\Configuraci&#243;n%20local\Archivos%20temporales%20de%20Internet\OLK8\PPO-2004-Energ&#237;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e26LN097\ESTUDIOS-2011\Documents%20and%20Settings\rherrera\Configuraci&#243;n%20local\Archivos%20temporales%20de%20Internet\OLK2A\Flash_Balanc_MAY_03_HIN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e26LN097\ESTUDIOS-2011\jguillermo\JCHUMAN\Data\DIEGO_2005\EGPSAP_2005\BALSETIEMBRE_2005_SAP_FINALLL_1110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e26LN097\ESTUDIOS-2011\Informaci&#243;n\Presupuesto\Presupuesto%202004\PPO%202004%20Entrega%20Final(Aprobado%20Directorio)\PPO%202004%20Definitivo%20(29_10_03)\Plan%20Operativo%20y%20Presupuesto%202004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o1eyo01\PPTO%202007\Informaci&#243;n\Presupuesto\Presupuesto%202004\PPO%202004%20Entrega%20Final(Aprobado%20Directorio)\PPO%202004%20Definitivo%20(29_10_03)\Plan%20Operativo%20y%20Presupuesto%20200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e26LN097\ESTUDIOS-2011\Grabar\PPO%20Octubre%202004(Lima)\Entrega%20Final\Ajustado\PPO2004_08oct03_Lim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o1eyo01\PPTO%202007\Grabar\PPO%20Octubre%202004(Lima)\Entrega%20Final\Ajustado\PPO2004_08oct03_Lim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e26LN097\ESTUDIOS-2011\Documents%20and%20Settings\iarroyo\Configuraci&#243;n%20local\Archivos%20temporales%20de%20Internet\OLK3\DOCUME~1\fnavarro\CONFIG~1\Temp\HINA_GRADO-ELECTRIF_20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ma_file\gcp\Documents%20and%20Settings\iarroyo\Configuraci&#243;n%20local\Archivos%20temporales%20de%20Internet\OLK3\DOCUME~1\fnavarro\CONFIG~1\Temp\HINA_GRADO-ELECTRIF_20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e26LN097\ESTUDIOS-2011\Master\Gesti&#243;n%20Comercial\DGE\Formatos\Distribuci&#243;n_Enos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o1eyo01\PPTO%202007\WINDOWS\TEMP\PptoHdna2002(AL%2022%20FEB%202002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a_renta26\PPTO2003\Documents%20and%20Settings\iarroyo\Configuraci&#243;n%20local\Archivos%20temporales%20de%20Internet\OLK3\DOCUME~1\fnavarro\CONFIG~1\Temp\HINA_GRADO-ELECTRIF_20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a_renta26\PPTO2003\Documents%20and%20Settings\iarroyo\Configuraci&#243;n%20local\Archivos%20temporales%20de%20Internet\OLK3\WINDOWS\TEMP\Expansion%20de%20Concesion%20Libertad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12.32.165\Ritha\Informaci&#243;n\Presupuesto\Presupuesto%202004\PPO%202004%20Entrega%20Final(Aprobado%20Directorio)\PPO%202004%20Definitivo%20(29_10_03)\Plan%20Operativo%20y%20Presupuesto%20200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e26LN097\ESTUDIOS-2011\Informaci&#243;n\PPTO_FONAFE\Fonafe2003\Fonafe03_Marzo\Entrega\Expansion%20de%20Concesion%20Libertad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o1eyo01\PPTO%202007\Informaci&#243;n\PPTO_FONAFE\Fonafe2003\Fonafe03_Marzo\Entrega\Expansion%20de%20Concesion%20Libertad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opiprdp01\Trabajos_AAP\Documents%20and%20Settings\iarroyo\Configuraci&#243;n%20local\Archivos%20temporales%20de%20Internet\OLK3\WINDOWS\TEMP\Expansion%20de%20Concesion%20Libertad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e26LN097\ESTUDIOS-2011\DOCUME~1\fnavarro\CONFIG~1\Temp\EEFF-Ppto-2002-Proyectados%20ver%2003.12.01(Rpta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o1eyo01\PPTO%202007\DOCUME~1\fnavarro\CONFIG~1\Temp\EEFF-Ppto-2002-Proyectados%20ver%2003.12.01(Rpta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e26LN097\ESTUDIOS-2011\dpp\cdrom\cdpro\2000\PROG-CONTROL\BALANCES\Bal2000\Flash2000.0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e26LN097\ESTUDIOS-2011\WINDOWS\TEMP\Expansion%20de%20Concesion%20Libertad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o1eyo01\PPTO%202007\C_2003\Ppto2003_reaj\FONAFE\PpoFonafe_HDNA2003(r)_Final_17.01.03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o1eyo01\PPTO%202007\WINDOWS\TEMP\Expansion%20de%20Concesion%20Libertad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e26LN097\ESTUDIOS-2011\Grabar\PPO%20Octubre%202004(Lima)\Entrega%20Final\Ajustado\GAF\EEFF%20Ppto%202004%20ver%2007.10.03_08.13pm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o1eyo01\PPTO%202007\Grabar\PPO%20Octubre%202004(Lima)\Entrega%20Final\Ajustado\GAF\EEFF%20Ppto%202004%20ver%2007.10.03_08.13pm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e26LN097\ESTUDIOS-2011\DOCUME~1\fnavarro\CONFIG~1\Temp\HINA_GRADO-ELECTRIF_2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e26LN097\ESTUDIOS-2011\Ppto2003\AprobadoFONAFE(14.12.2002)\Ppo2003_HDNA(aprobFONAFE)_vADAPTADA%2003.01.2003b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o1eyo01\PPTO%202007\Ppto2003\AprobadoFONAFE(14.12.2002)\Ppo2003_HDNA(aprobFONAFE)_vADAPTADA%2003.01.2003b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o1eyo01\PPTO%202007\DOCUME~1\fnavarro\CONFIG~1\Temp\HINA_GRADO-ELECTRIF_200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e26LN097\ESTUDIOS-2011\jguillermo\DOCUME~1\SCARRI~1\CONFIG~1\Temp\PPO%20FONAFE%20REAL%2007-01-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12.32.165\Ritha\DOCUME~1\fnavarro\CONFIG~1\Temp\EEFF-Ppto-2002-Proyectados%20ver%2003.12.01(Rpta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e26LN097\ESTUDIOS-2011\DOCUME~1\esanchez\CONFIG~1\Temp\PptoHdna2002(11.12.01)_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o1eyo01\PPTO%202007\C_2003\Ppto2003_reaj\FONAFE\Formato4P_PPO2003_ref\ReformulacionPPO2003\PpoFonafe_HDNA2003(r)_Final_17.01.0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o1eyo01\PPTO%202007\DOCUME~1\esanchez\CONFIG~1\Temp\PptoHdna2002(11.12.01)_1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e26LN097\ESTUDIOS-2011\jguillermo\MisDocumentos\EVOLUCION%20DE%20PERDIDAS%20200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e26LN097\ESTUDIOS-2011\DOCUME~1\fnavarro\CONFIG~1\Temp\Ppto%202003%20ver%2022.11.02%20con%2040%25%20afiliadas%20VER%202(reaj3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ma_file\gcp\DOCUME~1\fnavarro\CONFIG~1\Temp\Ppto%202003%20ver%2022.11.02%20con%2040%25%20afiliadas%20VER%202(reaj3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e26LN097\ESTUDIOS-2011\Uni&#243;n%20Fenosa\Anexos\JMM\Datos2009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e26LN097\ESTUDIOS-2011\jguillermo\bauti\fact2001\fact09\BALANC09\PERDIDAS%20MT%20BT%20ENSA%201999-2001-2002_ACTUAL%20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e26LN097\ESTUDIOS-2011\jguillermo\GUSTAVO\Mis%20documentos\Facturaci&#243;n%20Final%20Julio%20200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viana\PRESUPUESTO\DOCUME~1\fnavarro\CONFIG~1\Temp\EEFF-Ppto-2002-Proyectados%20ver%2003.12.01(Rpta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e26LN097\ESTUDIOS-2011\Grabar\PPO%20Octubre%202004(Lima)\Entrega%20Final\Ajustado\PD\FORMATOS%20PROPIOS%202004%20Hina%20(GCX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o1eyo01\PPTO%202007\Grabar\PPO%20Octubre%202004(Lima)\Entrega%20Final\Ajustado\PD\FORMATOS%20PROPIOS%202004%20Hina%20(GCX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ma_file\gcp\Documents%20and%20Settings\iarroyo\Configuraci&#243;n%20local\Archivos%20temporales%20de%20Internet\OLK3\DOCUME~1\fnavarro\CONFIG~1\Temp\EEFF-Ppto-2002-Proyectados%20ver%2003.12.01(Rpta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12.32.165\Ritha\Grabar\PPO%20Octubre%202004(Lima)\Entrega%20Final\Ajustado\GAF\EEFF%20Ppto%202004%20ver%2007.10.03_08.13pm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e26LN097\ESTUDIOS-2011\Informaci&#243;n\PPTO_FONAFE\Fonafe2003\Fonafe03_Marzo\Entrega\PptoHdna2002(AL%2022%20FEB%202002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o1eyo01\PPTO%202007\Informaci&#243;n\PPTO_FONAFE\Fonafe2003\Fonafe03_Marzo\Entrega\PptoHdna2002(AL%2022%20FEB%202002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a_renta26\PPTO2003\DOCUME~1\esanchez\CONFIG~1\Temp\PptoHdna2002(11.12.01)_1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a_renta26\PPTO2003\Documents%20and%20Settings\iarroyo\Configuraci&#243;n%20local\Archivos%20temporales%20de%20Internet\OLK3\DOCUME~1\fnavarro\CONFIG~1\Temp\EEFF-Ppto-2002-Proyectados%20ver%2003.12.01(Rpta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e26LN097\ESTUDIOS-2011\Documents%20and%20Settings\jaguilarc\Configuraci&#243;n%20local\Archivos%20temporales%20de%20Internet\OLKBA\Documents%20and%20Settings\jnavarror\Configuraci&#243;n%20local\Archivos%20temporales%20de%20Internet\OLKCB\Cuadro%20final%20GR_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ma_file\gcp\Documents%20and%20Settings\iarroyo\Configuraci&#243;n%20local\Archivos%20temporales%20de%20Internet\OLK3\WINDOWS\TEMP\Expansion%20de%20Concesion%20Libertad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e26LN097\ESTUDIOS-2011\JCHUMAN\Data\DIEGO_2006\BALANCES\Bal_Comprob_ENERO_20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e26LN097\ESTUDIOS-2011\jguillermo\Data\DIEGO_2005\BALANCES_2005\Bal_Enero0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ta"/>
      <sheetName val="Idc"/>
      <sheetName val="Ifga"/>
      <sheetName val="Ifgb"/>
      <sheetName val="Idg"/>
      <sheetName val="Idg1"/>
      <sheetName val="Bde"/>
      <sheetName val="Mdo"/>
      <sheetName val="Pme"/>
      <sheetName val="Ppto"/>
      <sheetName val="Blg"/>
      <sheetName val="Gpn"/>
      <sheetName val="Gpd"/>
      <sheetName val="Fdcd_0"/>
      <sheetName val="fdcd"/>
      <sheetName val="Adf"/>
      <sheetName val="Ivn"/>
      <sheetName val="Anexos"/>
      <sheetName val="Ape"/>
      <sheetName val="GradoElect_Conces"/>
      <sheetName val="GradoElec_Infl"/>
      <sheetName val="Aportes de Capital MEM"/>
      <sheetName val="FORMATO 3P"/>
      <sheetName val="FORM1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Hoja3"/>
      <sheetName val="FLUJO CAJA"/>
      <sheetName val="Posición de bancos"/>
      <sheetName val="ITF ENERO 2008"/>
      <sheetName val="PAGOS"/>
      <sheetName val="TABLA"/>
      <sheetName val="Servicio de deuda"/>
      <sheetName val="Sectoristas"/>
      <sheetName val="Firmates por Banco"/>
      <sheetName val="CCI"/>
      <sheetName val="Gráfico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Grado_Elect_Infl"/>
      <sheetName val="Nº_Clientes"/>
      <sheetName val="Grado_mes_Conc"/>
      <sheetName val="Grado_Elect_Conces"/>
    </sheetNames>
    <sheetDataSet>
      <sheetData sheetId="0" refreshError="1">
        <row r="1">
          <cell r="B1" t="str">
            <v>GRADO DE ELECTRIFICACION / POBLACION AREA DE INFLUENCIA /  NUMERO DE CLIENTES</v>
          </cell>
        </row>
        <row r="3">
          <cell r="B3" t="str">
            <v xml:space="preserve">HABITANTES POR AREA DE INFLUENCIA </v>
          </cell>
        </row>
        <row r="4">
          <cell r="B4" t="str">
            <v>DPTO.</v>
          </cell>
          <cell r="C4" t="str">
            <v>PROVINCIA</v>
          </cell>
          <cell r="D4" t="str">
            <v xml:space="preserve">Sistema </v>
          </cell>
          <cell r="H4" t="str">
            <v>NUMERO DE HABITANTES</v>
          </cell>
        </row>
        <row r="5">
          <cell r="D5" t="str">
            <v>Eléctrico</v>
          </cell>
          <cell r="E5">
            <v>1993</v>
          </cell>
          <cell r="H5">
            <v>1996</v>
          </cell>
          <cell r="I5">
            <v>1997</v>
          </cell>
          <cell r="J5">
            <v>1998</v>
          </cell>
          <cell r="K5">
            <v>1999</v>
          </cell>
          <cell r="L5">
            <v>2000</v>
          </cell>
        </row>
        <row r="6">
          <cell r="D6" t="str">
            <v xml:space="preserve"> </v>
          </cell>
        </row>
        <row r="7">
          <cell r="B7" t="str">
            <v>ANCASH</v>
          </cell>
          <cell r="E7">
            <v>983546</v>
          </cell>
          <cell r="H7">
            <v>934166</v>
          </cell>
          <cell r="I7">
            <v>945376</v>
          </cell>
          <cell r="J7">
            <v>956721</v>
          </cell>
          <cell r="K7">
            <v>968201</v>
          </cell>
          <cell r="L7">
            <v>979820</v>
          </cell>
        </row>
        <row r="8">
          <cell r="C8" t="str">
            <v>Casma</v>
          </cell>
          <cell r="D8">
            <v>3</v>
          </cell>
          <cell r="E8">
            <v>36400</v>
          </cell>
        </row>
        <row r="9">
          <cell r="C9" t="str">
            <v>Santa</v>
          </cell>
          <cell r="D9">
            <v>3</v>
          </cell>
          <cell r="E9">
            <v>349201</v>
          </cell>
        </row>
        <row r="10">
          <cell r="C10" t="str">
            <v>Huarmey</v>
          </cell>
          <cell r="D10">
            <v>8</v>
          </cell>
          <cell r="E10">
            <v>24519</v>
          </cell>
        </row>
        <row r="11">
          <cell r="C11" t="str">
            <v>Pallasca</v>
          </cell>
          <cell r="D11">
            <v>6</v>
          </cell>
          <cell r="E11">
            <v>29272</v>
          </cell>
        </row>
        <row r="12">
          <cell r="C12" t="str">
            <v>Sub Total Ancash Costa</v>
          </cell>
          <cell r="E12">
            <v>439392</v>
          </cell>
        </row>
        <row r="13">
          <cell r="B13">
            <v>1</v>
          </cell>
          <cell r="C13" t="str">
            <v>Huaraz</v>
          </cell>
          <cell r="D13">
            <v>4</v>
          </cell>
          <cell r="E13">
            <v>124960</v>
          </cell>
        </row>
        <row r="14">
          <cell r="B14">
            <v>2</v>
          </cell>
          <cell r="C14" t="str">
            <v>Aija</v>
          </cell>
          <cell r="D14">
            <v>4</v>
          </cell>
          <cell r="E14">
            <v>8936</v>
          </cell>
        </row>
        <row r="15">
          <cell r="B15">
            <v>3</v>
          </cell>
          <cell r="C15" t="str">
            <v>Carhuaz</v>
          </cell>
          <cell r="D15">
            <v>4</v>
          </cell>
          <cell r="E15">
            <v>40796</v>
          </cell>
        </row>
        <row r="16">
          <cell r="B16">
            <v>4</v>
          </cell>
          <cell r="C16" t="str">
            <v>Corongo</v>
          </cell>
          <cell r="D16">
            <v>4</v>
          </cell>
          <cell r="E16">
            <v>9104</v>
          </cell>
        </row>
        <row r="17">
          <cell r="B17">
            <v>5</v>
          </cell>
          <cell r="C17" t="str">
            <v>Huaylas</v>
          </cell>
          <cell r="D17">
            <v>4</v>
          </cell>
          <cell r="E17">
            <v>52158</v>
          </cell>
        </row>
        <row r="18">
          <cell r="B18">
            <v>6</v>
          </cell>
          <cell r="C18" t="str">
            <v>Recuay</v>
          </cell>
          <cell r="D18">
            <v>4</v>
          </cell>
          <cell r="E18">
            <v>19824</v>
          </cell>
        </row>
        <row r="19">
          <cell r="B19">
            <v>7</v>
          </cell>
          <cell r="C19" t="str">
            <v>Sihuas</v>
          </cell>
          <cell r="D19">
            <v>4</v>
          </cell>
          <cell r="E19">
            <v>32780</v>
          </cell>
        </row>
        <row r="20">
          <cell r="B20">
            <v>8</v>
          </cell>
          <cell r="C20" t="str">
            <v>Yungay</v>
          </cell>
          <cell r="D20">
            <v>4</v>
          </cell>
          <cell r="E20">
            <v>51663</v>
          </cell>
        </row>
        <row r="21">
          <cell r="B21">
            <v>9</v>
          </cell>
          <cell r="C21" t="str">
            <v>Bolognesi</v>
          </cell>
          <cell r="D21">
            <v>12</v>
          </cell>
          <cell r="E21">
            <v>28814</v>
          </cell>
        </row>
        <row r="22">
          <cell r="B22">
            <v>10</v>
          </cell>
          <cell r="C22" t="str">
            <v>Huari</v>
          </cell>
          <cell r="D22">
            <v>12</v>
          </cell>
          <cell r="E22">
            <v>65870</v>
          </cell>
        </row>
        <row r="23">
          <cell r="B23">
            <v>11</v>
          </cell>
          <cell r="C23" t="str">
            <v>Mariscal Luzuriaga</v>
          </cell>
          <cell r="D23">
            <v>12</v>
          </cell>
          <cell r="E23">
            <v>23943</v>
          </cell>
        </row>
        <row r="24">
          <cell r="B24">
            <v>12</v>
          </cell>
          <cell r="C24" t="str">
            <v>Pomabamba</v>
          </cell>
          <cell r="D24">
            <v>12</v>
          </cell>
          <cell r="E24">
            <v>26990</v>
          </cell>
        </row>
        <row r="25">
          <cell r="C25" t="str">
            <v>Sub total Ancash Sierra</v>
          </cell>
          <cell r="E25">
            <v>485838</v>
          </cell>
        </row>
        <row r="26">
          <cell r="B26">
            <v>13</v>
          </cell>
          <cell r="C26" t="str">
            <v>Carlos Fitzcarrald</v>
          </cell>
          <cell r="D26">
            <v>0</v>
          </cell>
          <cell r="E26">
            <v>21592</v>
          </cell>
        </row>
        <row r="27">
          <cell r="B27">
            <v>14</v>
          </cell>
          <cell r="C27" t="str">
            <v>Ocros</v>
          </cell>
          <cell r="D27">
            <v>0</v>
          </cell>
          <cell r="E27">
            <v>7178</v>
          </cell>
        </row>
        <row r="28">
          <cell r="B28">
            <v>15</v>
          </cell>
          <cell r="C28" t="str">
            <v>Asunción</v>
          </cell>
          <cell r="D28">
            <v>0</v>
          </cell>
          <cell r="E28">
            <v>10106</v>
          </cell>
        </row>
        <row r="29">
          <cell r="B29">
            <v>16</v>
          </cell>
          <cell r="C29" t="str">
            <v>Antonio Raymondi</v>
          </cell>
          <cell r="D29">
            <v>0</v>
          </cell>
          <cell r="E29">
            <v>19440</v>
          </cell>
        </row>
        <row r="30">
          <cell r="C30" t="str">
            <v>Sub total Ancash Sierra</v>
          </cell>
          <cell r="E30">
            <v>544154</v>
          </cell>
        </row>
        <row r="32">
          <cell r="B32" t="str">
            <v>CAJAMARCA</v>
          </cell>
          <cell r="E32">
            <v>565924</v>
          </cell>
          <cell r="H32">
            <v>576691</v>
          </cell>
          <cell r="I32">
            <v>621679</v>
          </cell>
          <cell r="J32">
            <v>632546</v>
          </cell>
          <cell r="K32">
            <v>643639</v>
          </cell>
          <cell r="L32">
            <v>654962</v>
          </cell>
        </row>
        <row r="33">
          <cell r="C33" t="str">
            <v>Cajamarca</v>
          </cell>
          <cell r="D33">
            <v>2</v>
          </cell>
          <cell r="E33">
            <v>236510</v>
          </cell>
        </row>
        <row r="34">
          <cell r="C34" t="str">
            <v>Cajabamba</v>
          </cell>
          <cell r="D34">
            <v>7</v>
          </cell>
          <cell r="E34">
            <v>71627</v>
          </cell>
        </row>
        <row r="35">
          <cell r="C35" t="str">
            <v>Celendín</v>
          </cell>
          <cell r="D35">
            <v>12</v>
          </cell>
          <cell r="E35">
            <v>85170</v>
          </cell>
        </row>
        <row r="36">
          <cell r="C36" t="str">
            <v>San Marcos</v>
          </cell>
          <cell r="D36">
            <v>12</v>
          </cell>
          <cell r="E36">
            <v>50275</v>
          </cell>
        </row>
        <row r="37">
          <cell r="C37" t="str">
            <v>San Miguel</v>
          </cell>
          <cell r="D37">
            <v>11</v>
          </cell>
          <cell r="E37">
            <v>63344</v>
          </cell>
        </row>
        <row r="38">
          <cell r="C38" t="str">
            <v>San Pablo</v>
          </cell>
          <cell r="D38">
            <v>11</v>
          </cell>
          <cell r="E38">
            <v>25392</v>
          </cell>
        </row>
        <row r="39">
          <cell r="C39" t="str">
            <v>Contumazá</v>
          </cell>
          <cell r="D39">
            <v>11</v>
          </cell>
          <cell r="E39">
            <v>33606</v>
          </cell>
        </row>
        <row r="41">
          <cell r="B41" t="str">
            <v>LA LIBERTAD</v>
          </cell>
          <cell r="E41">
            <v>1276383</v>
          </cell>
          <cell r="H41">
            <v>1279486</v>
          </cell>
          <cell r="I41">
            <v>1307635</v>
          </cell>
          <cell r="J41">
            <v>1336403</v>
          </cell>
          <cell r="K41">
            <v>1365804</v>
          </cell>
          <cell r="L41">
            <v>1395852</v>
          </cell>
        </row>
        <row r="42">
          <cell r="B42">
            <v>1</v>
          </cell>
          <cell r="C42" t="str">
            <v>Trujillo</v>
          </cell>
          <cell r="D42">
            <v>1</v>
          </cell>
          <cell r="E42">
            <v>628554</v>
          </cell>
        </row>
        <row r="43">
          <cell r="B43">
            <v>2</v>
          </cell>
          <cell r="C43" t="str">
            <v>Ascope</v>
          </cell>
          <cell r="D43">
            <v>1</v>
          </cell>
          <cell r="E43">
            <v>111270</v>
          </cell>
        </row>
        <row r="44">
          <cell r="B44">
            <v>3</v>
          </cell>
          <cell r="C44" t="str">
            <v>Otuzco</v>
          </cell>
          <cell r="D44">
            <v>1</v>
          </cell>
          <cell r="E44">
            <v>114989</v>
          </cell>
        </row>
        <row r="45">
          <cell r="B45">
            <v>4</v>
          </cell>
          <cell r="C45" t="str">
            <v>Julcán</v>
          </cell>
          <cell r="D45">
            <v>1</v>
          </cell>
          <cell r="E45">
            <v>37067</v>
          </cell>
        </row>
        <row r="46">
          <cell r="B46">
            <v>5</v>
          </cell>
          <cell r="C46" t="str">
            <v>Chepén</v>
          </cell>
          <cell r="D46">
            <v>5</v>
          </cell>
          <cell r="E46">
            <v>60189</v>
          </cell>
        </row>
        <row r="47">
          <cell r="B47">
            <v>6</v>
          </cell>
          <cell r="C47" t="str">
            <v>Pacasmayo</v>
          </cell>
          <cell r="D47">
            <v>5</v>
          </cell>
          <cell r="E47">
            <v>80282</v>
          </cell>
        </row>
        <row r="48">
          <cell r="B48">
            <v>7</v>
          </cell>
          <cell r="C48" t="str">
            <v>Sanchéz Carrión</v>
          </cell>
          <cell r="D48">
            <v>7</v>
          </cell>
          <cell r="E48">
            <v>108618</v>
          </cell>
        </row>
        <row r="49">
          <cell r="B49">
            <v>8</v>
          </cell>
          <cell r="C49" t="str">
            <v>Santiago de Chuco</v>
          </cell>
          <cell r="D49">
            <v>10</v>
          </cell>
          <cell r="E49">
            <v>53342</v>
          </cell>
        </row>
        <row r="50">
          <cell r="B50">
            <v>9</v>
          </cell>
          <cell r="C50" t="str">
            <v>Pataz</v>
          </cell>
          <cell r="D50">
            <v>12</v>
          </cell>
          <cell r="E50">
            <v>64983</v>
          </cell>
        </row>
        <row r="51">
          <cell r="B51">
            <v>10</v>
          </cell>
          <cell r="C51" t="str">
            <v>Bolivar</v>
          </cell>
          <cell r="D51">
            <v>0</v>
          </cell>
          <cell r="E51">
            <v>17089</v>
          </cell>
        </row>
        <row r="52">
          <cell r="C52" t="str">
            <v>LLNO</v>
          </cell>
          <cell r="D52">
            <v>0</v>
          </cell>
          <cell r="E52">
            <v>251741</v>
          </cell>
        </row>
        <row r="53">
          <cell r="B53" t="str">
            <v xml:space="preserve">TOTAL </v>
          </cell>
          <cell r="E53">
            <v>2825853</v>
          </cell>
          <cell r="H53">
            <v>2790343</v>
          </cell>
          <cell r="I53">
            <v>2874690</v>
          </cell>
          <cell r="J53">
            <v>2925670</v>
          </cell>
          <cell r="K53">
            <v>2977644</v>
          </cell>
          <cell r="L53">
            <v>3030634</v>
          </cell>
        </row>
        <row r="54">
          <cell r="D54">
            <v>795895</v>
          </cell>
          <cell r="H54">
            <v>-35510</v>
          </cell>
          <cell r="I54">
            <v>84347</v>
          </cell>
          <cell r="J54">
            <v>50980</v>
          </cell>
          <cell r="K54">
            <v>51974</v>
          </cell>
          <cell r="L54">
            <v>52990</v>
          </cell>
        </row>
        <row r="55">
          <cell r="B55" t="str">
            <v>Nº de Clientes Potenciales</v>
          </cell>
          <cell r="E55">
            <v>565170.6</v>
          </cell>
          <cell r="H55">
            <v>558068.6</v>
          </cell>
          <cell r="I55">
            <v>574938</v>
          </cell>
          <cell r="J55">
            <v>585134</v>
          </cell>
          <cell r="K55">
            <v>595528.80000000005</v>
          </cell>
          <cell r="L55">
            <v>606126.80000000005</v>
          </cell>
        </row>
        <row r="57">
          <cell r="J57" t="str">
            <v>(*)</v>
          </cell>
        </row>
        <row r="58">
          <cell r="B58" t="str">
            <v>Nº de Clientes Real /Estimados</v>
          </cell>
          <cell r="E58">
            <v>200031</v>
          </cell>
          <cell r="H58">
            <v>269895</v>
          </cell>
          <cell r="I58">
            <v>290300</v>
          </cell>
          <cell r="J58">
            <v>304269.68</v>
          </cell>
          <cell r="K58">
            <v>321585.55200000003</v>
          </cell>
          <cell r="L58">
            <v>339431.00800000003</v>
          </cell>
        </row>
        <row r="59">
          <cell r="B59" t="str">
            <v>AÑOS</v>
          </cell>
          <cell r="E59">
            <v>1993</v>
          </cell>
          <cell r="H59">
            <v>1996</v>
          </cell>
          <cell r="I59">
            <v>1997</v>
          </cell>
          <cell r="J59">
            <v>1998</v>
          </cell>
          <cell r="K59">
            <v>1999</v>
          </cell>
          <cell r="L59">
            <v>2000</v>
          </cell>
        </row>
        <row r="61">
          <cell r="B61" t="str">
            <v>GRADO DE ELECTRIFICACION</v>
          </cell>
          <cell r="E61">
            <v>0.35393029998375714</v>
          </cell>
          <cell r="H61">
            <v>0.48362333949625552</v>
          </cell>
          <cell r="I61">
            <v>0.5</v>
          </cell>
          <cell r="J61">
            <v>0.52</v>
          </cell>
          <cell r="K61">
            <v>0.54</v>
          </cell>
          <cell r="L61">
            <v>0.56000000000000005</v>
          </cell>
        </row>
        <row r="62">
          <cell r="B62" t="str">
            <v xml:space="preserve">INCREMENTO DE CLIENTES </v>
          </cell>
          <cell r="H62">
            <v>69864</v>
          </cell>
          <cell r="I62">
            <v>20405</v>
          </cell>
          <cell r="J62">
            <v>13969.679999999993</v>
          </cell>
          <cell r="K62">
            <v>17315.872000000032</v>
          </cell>
          <cell r="L62">
            <v>17845.456000000006</v>
          </cell>
        </row>
        <row r="65">
          <cell r="B65" t="str">
            <v>(*) Se incluye 37,000 exclientes</v>
          </cell>
        </row>
        <row r="70">
          <cell r="E70" t="str">
            <v>NUMERO DE HABITANTES</v>
          </cell>
        </row>
        <row r="71">
          <cell r="B71" t="str">
            <v>DEPARTAMENTO</v>
          </cell>
          <cell r="C71" t="str">
            <v>U.N.</v>
          </cell>
          <cell r="E71">
            <v>1993</v>
          </cell>
          <cell r="F71">
            <v>1994</v>
          </cell>
          <cell r="G71">
            <v>1995</v>
          </cell>
          <cell r="H71">
            <v>1996</v>
          </cell>
          <cell r="I71">
            <v>1997</v>
          </cell>
          <cell r="J71">
            <v>1998</v>
          </cell>
          <cell r="K71">
            <v>1999</v>
          </cell>
          <cell r="L71">
            <v>2000</v>
          </cell>
          <cell r="M71">
            <v>2001</v>
          </cell>
        </row>
        <row r="72">
          <cell r="D72" t="str">
            <v xml:space="preserve"> </v>
          </cell>
        </row>
        <row r="73">
          <cell r="B73" t="str">
            <v>ANCASH</v>
          </cell>
          <cell r="D73">
            <v>67420</v>
          </cell>
          <cell r="E73">
            <v>925230</v>
          </cell>
          <cell r="F73">
            <v>935407.52999999991</v>
          </cell>
          <cell r="G73">
            <v>945697.01282999979</v>
          </cell>
          <cell r="H73">
            <v>956099.67997112963</v>
          </cell>
          <cell r="I73">
            <v>966616.776450812</v>
          </cell>
          <cell r="J73">
            <v>977249.56099177082</v>
          </cell>
          <cell r="K73">
            <v>987999.30616268015</v>
          </cell>
          <cell r="L73">
            <v>998867.29853046953</v>
          </cell>
          <cell r="M73">
            <v>1010853.7061128352</v>
          </cell>
        </row>
        <row r="74">
          <cell r="C74" t="str">
            <v>ANCASH COSTA</v>
          </cell>
          <cell r="E74">
            <v>439392</v>
          </cell>
          <cell r="F74">
            <v>448995.61439999996</v>
          </cell>
          <cell r="G74">
            <v>453934.56615839986</v>
          </cell>
          <cell r="H74">
            <v>458927.84638614219</v>
          </cell>
          <cell r="I74">
            <v>463976.05269638973</v>
          </cell>
          <cell r="J74">
            <v>469079.78927605</v>
          </cell>
          <cell r="K74">
            <v>474239.66695808643</v>
          </cell>
          <cell r="L74">
            <v>479456.30329462537</v>
          </cell>
          <cell r="M74">
            <v>485209.77893416089</v>
          </cell>
        </row>
        <row r="75">
          <cell r="C75" t="str">
            <v>ANCASH SIERRA</v>
          </cell>
          <cell r="E75">
            <v>485838</v>
          </cell>
          <cell r="F75">
            <v>486411.91559999995</v>
          </cell>
          <cell r="G75">
            <v>491762.44667159993</v>
          </cell>
          <cell r="H75">
            <v>497171.83358498744</v>
          </cell>
          <cell r="I75">
            <v>502640.72375442227</v>
          </cell>
          <cell r="J75">
            <v>508169.77171572082</v>
          </cell>
          <cell r="K75">
            <v>513759.63920459372</v>
          </cell>
          <cell r="L75">
            <v>519410.99523584417</v>
          </cell>
          <cell r="M75">
            <v>525643.92717867438</v>
          </cell>
        </row>
        <row r="76">
          <cell r="B76" t="str">
            <v>CAJAMARCA</v>
          </cell>
          <cell r="D76">
            <v>63344</v>
          </cell>
          <cell r="E76">
            <v>565924</v>
          </cell>
          <cell r="F76">
            <v>575544.70799999998</v>
          </cell>
          <cell r="G76">
            <v>585328.96803599992</v>
          </cell>
          <cell r="H76">
            <v>595279.56049261184</v>
          </cell>
          <cell r="I76">
            <v>605399.31302098616</v>
          </cell>
          <cell r="J76">
            <v>615691.10134234291</v>
          </cell>
          <cell r="K76">
            <v>626157.85006516264</v>
          </cell>
          <cell r="L76">
            <v>636802.53351627034</v>
          </cell>
          <cell r="M76">
            <v>648264.97911956324</v>
          </cell>
        </row>
        <row r="77">
          <cell r="B77" t="str">
            <v>LA LIBERTAD</v>
          </cell>
          <cell r="D77">
            <v>54156</v>
          </cell>
          <cell r="E77">
            <v>1276383</v>
          </cell>
          <cell r="F77">
            <v>1304463.426</v>
          </cell>
          <cell r="G77">
            <v>1333161.6213720001</v>
          </cell>
          <cell r="H77">
            <v>1362491.1770421842</v>
          </cell>
          <cell r="I77">
            <v>1392465.9829371122</v>
          </cell>
          <cell r="J77">
            <v>1423100.2345617288</v>
          </cell>
          <cell r="K77">
            <v>1454408.4397220868</v>
          </cell>
          <cell r="L77">
            <v>1486405.4253959728</v>
          </cell>
          <cell r="M77">
            <v>1520592.7501800801</v>
          </cell>
        </row>
        <row r="78">
          <cell r="C78" t="str">
            <v>NOR OESTE</v>
          </cell>
          <cell r="E78">
            <v>251741</v>
          </cell>
          <cell r="F78">
            <v>260892.68520000001</v>
          </cell>
          <cell r="G78">
            <v>266632.32427440002</v>
          </cell>
          <cell r="H78">
            <v>272498.23540843686</v>
          </cell>
          <cell r="I78">
            <v>278493.19658742246</v>
          </cell>
          <cell r="J78">
            <v>284620.04691234574</v>
          </cell>
          <cell r="K78">
            <v>290881.68794441735</v>
          </cell>
          <cell r="L78">
            <v>297281.08507919457</v>
          </cell>
          <cell r="M78">
            <v>304118.55003601604</v>
          </cell>
        </row>
        <row r="79">
          <cell r="C79" t="str">
            <v>TRUJILLO</v>
          </cell>
          <cell r="E79">
            <v>1024642</v>
          </cell>
          <cell r="F79">
            <v>1043570.7408</v>
          </cell>
          <cell r="G79">
            <v>1066529.2970976001</v>
          </cell>
          <cell r="H79">
            <v>1089992.9416337474</v>
          </cell>
          <cell r="I79">
            <v>1113972.7863496898</v>
          </cell>
          <cell r="J79">
            <v>1138480.187649383</v>
          </cell>
          <cell r="K79">
            <v>1163526.7517776694</v>
          </cell>
          <cell r="L79">
            <v>1189124.3403167783</v>
          </cell>
          <cell r="M79">
            <v>1216474.2001440641</v>
          </cell>
        </row>
        <row r="80">
          <cell r="C80" t="str">
            <v>TOTAL</v>
          </cell>
          <cell r="E80">
            <v>2767537</v>
          </cell>
          <cell r="F80">
            <v>2815415.6639999999</v>
          </cell>
          <cell r="G80">
            <v>2864187.6022379994</v>
          </cell>
          <cell r="H80">
            <v>2913870.4175059255</v>
          </cell>
          <cell r="I80">
            <v>2964482.0724089104</v>
          </cell>
          <cell r="J80">
            <v>3016040.8968958426</v>
          </cell>
          <cell r="K80">
            <v>3068565.5959499297</v>
          </cell>
          <cell r="L80">
            <v>3122075.2574427128</v>
          </cell>
          <cell r="M80">
            <v>3179711.4354124786</v>
          </cell>
        </row>
        <row r="83">
          <cell r="B83" t="str">
            <v>NUMERO DE CLIENTES REALES/ESTIMADOS</v>
          </cell>
        </row>
        <row r="84">
          <cell r="B84" t="str">
            <v>ANCASH</v>
          </cell>
          <cell r="D84" t="str">
            <v>Total</v>
          </cell>
          <cell r="E84">
            <v>76130</v>
          </cell>
          <cell r="F84">
            <v>79596</v>
          </cell>
          <cell r="G84">
            <v>85385</v>
          </cell>
          <cell r="H84">
            <v>93211</v>
          </cell>
          <cell r="I84">
            <v>100352</v>
          </cell>
          <cell r="J84">
            <v>109612</v>
          </cell>
          <cell r="K84">
            <v>108007</v>
          </cell>
          <cell r="L84">
            <v>112838</v>
          </cell>
          <cell r="M84">
            <v>119002</v>
          </cell>
        </row>
        <row r="85">
          <cell r="D85" t="str">
            <v>Domiciliario</v>
          </cell>
          <cell r="E85">
            <v>71760</v>
          </cell>
          <cell r="F85">
            <v>75035</v>
          </cell>
          <cell r="G85">
            <v>79895</v>
          </cell>
          <cell r="H85">
            <v>86990</v>
          </cell>
          <cell r="I85">
            <v>93505</v>
          </cell>
          <cell r="J85">
            <v>102803</v>
          </cell>
          <cell r="K85">
            <v>100684</v>
          </cell>
          <cell r="L85">
            <v>105416</v>
          </cell>
          <cell r="M85">
            <v>110505</v>
          </cell>
        </row>
        <row r="86">
          <cell r="D86" t="str">
            <v>No Domicil.</v>
          </cell>
          <cell r="E86">
            <v>4370</v>
          </cell>
          <cell r="F86">
            <v>4561</v>
          </cell>
          <cell r="G86">
            <v>5490</v>
          </cell>
          <cell r="H86">
            <v>6221</v>
          </cell>
          <cell r="I86">
            <v>6847</v>
          </cell>
          <cell r="J86">
            <v>6809</v>
          </cell>
          <cell r="K86">
            <v>7323</v>
          </cell>
          <cell r="L86">
            <v>7422</v>
          </cell>
          <cell r="M86">
            <v>8497</v>
          </cell>
        </row>
        <row r="87">
          <cell r="C87" t="str">
            <v>ANCASH COSTA</v>
          </cell>
          <cell r="D87" t="str">
            <v>Total</v>
          </cell>
          <cell r="E87">
            <v>51740</v>
          </cell>
          <cell r="F87">
            <v>52876</v>
          </cell>
          <cell r="G87">
            <v>56721</v>
          </cell>
          <cell r="H87">
            <v>61893</v>
          </cell>
          <cell r="I87">
            <v>66993</v>
          </cell>
          <cell r="J87">
            <v>74426</v>
          </cell>
          <cell r="K87">
            <v>71174</v>
          </cell>
          <cell r="L87">
            <v>73874</v>
          </cell>
          <cell r="M87">
            <v>78081</v>
          </cell>
        </row>
        <row r="88">
          <cell r="D88" t="str">
            <v>Domiciliario</v>
          </cell>
          <cell r="E88">
            <v>49813</v>
          </cell>
          <cell r="F88">
            <v>50892</v>
          </cell>
          <cell r="G88">
            <v>53972</v>
          </cell>
          <cell r="H88">
            <v>58638</v>
          </cell>
          <cell r="I88">
            <v>63566</v>
          </cell>
          <cell r="J88">
            <v>70941</v>
          </cell>
          <cell r="K88">
            <v>67317</v>
          </cell>
          <cell r="L88">
            <v>70059</v>
          </cell>
          <cell r="M88">
            <v>73184</v>
          </cell>
        </row>
        <row r="89">
          <cell r="D89" t="str">
            <v>No Domicil.</v>
          </cell>
          <cell r="E89">
            <v>1927</v>
          </cell>
          <cell r="F89">
            <v>1984</v>
          </cell>
          <cell r="G89">
            <v>2749</v>
          </cell>
          <cell r="H89">
            <v>3255</v>
          </cell>
          <cell r="I89">
            <v>3427</v>
          </cell>
          <cell r="J89">
            <v>3485</v>
          </cell>
          <cell r="K89">
            <v>3857</v>
          </cell>
          <cell r="L89">
            <v>3815</v>
          </cell>
          <cell r="M89">
            <v>4897</v>
          </cell>
        </row>
        <row r="90">
          <cell r="C90" t="str">
            <v>ANCASH SIERRA</v>
          </cell>
          <cell r="D90" t="str">
            <v>Total</v>
          </cell>
          <cell r="E90">
            <v>24390</v>
          </cell>
          <cell r="F90">
            <v>26720</v>
          </cell>
          <cell r="G90">
            <v>28664</v>
          </cell>
          <cell r="H90">
            <v>31318</v>
          </cell>
          <cell r="I90">
            <v>33359</v>
          </cell>
          <cell r="J90">
            <v>35186</v>
          </cell>
          <cell r="K90">
            <v>36833</v>
          </cell>
          <cell r="L90">
            <v>38964</v>
          </cell>
          <cell r="M90">
            <v>40921</v>
          </cell>
        </row>
        <row r="91">
          <cell r="D91" t="str">
            <v>Domiciliario</v>
          </cell>
          <cell r="E91">
            <v>21947</v>
          </cell>
          <cell r="F91">
            <v>24143</v>
          </cell>
          <cell r="G91">
            <v>25923</v>
          </cell>
          <cell r="H91">
            <v>28352</v>
          </cell>
          <cell r="I91">
            <v>29939</v>
          </cell>
          <cell r="J91">
            <v>31862</v>
          </cell>
          <cell r="K91">
            <v>33367</v>
          </cell>
          <cell r="L91">
            <v>35357</v>
          </cell>
          <cell r="M91">
            <v>37321</v>
          </cell>
        </row>
        <row r="92">
          <cell r="D92" t="str">
            <v>No Domicil.</v>
          </cell>
          <cell r="E92">
            <v>2443</v>
          </cell>
          <cell r="F92">
            <v>2577</v>
          </cell>
          <cell r="G92">
            <v>2741</v>
          </cell>
          <cell r="H92">
            <v>2966</v>
          </cell>
          <cell r="I92">
            <v>3420</v>
          </cell>
          <cell r="J92">
            <v>3324</v>
          </cell>
          <cell r="K92">
            <v>3466</v>
          </cell>
          <cell r="L92">
            <v>3607</v>
          </cell>
          <cell r="M92">
            <v>3600</v>
          </cell>
        </row>
        <row r="93">
          <cell r="B93" t="str">
            <v>CAJAMARCA</v>
          </cell>
          <cell r="D93" t="str">
            <v>Total</v>
          </cell>
          <cell r="E93">
            <v>17231</v>
          </cell>
          <cell r="F93">
            <v>18126</v>
          </cell>
          <cell r="G93">
            <v>22563</v>
          </cell>
          <cell r="H93">
            <v>26776</v>
          </cell>
          <cell r="I93">
            <v>27104</v>
          </cell>
          <cell r="J93">
            <v>31894</v>
          </cell>
          <cell r="K93">
            <v>31090</v>
          </cell>
          <cell r="L93">
            <v>32715</v>
          </cell>
          <cell r="M93">
            <v>36950</v>
          </cell>
        </row>
        <row r="94">
          <cell r="D94" t="str">
            <v>Domiciliario</v>
          </cell>
          <cell r="E94">
            <v>15375</v>
          </cell>
          <cell r="F94">
            <v>16057</v>
          </cell>
          <cell r="G94">
            <v>20354</v>
          </cell>
          <cell r="H94">
            <v>24119</v>
          </cell>
          <cell r="I94">
            <v>24501</v>
          </cell>
          <cell r="J94">
            <v>29011</v>
          </cell>
          <cell r="K94">
            <v>28317</v>
          </cell>
          <cell r="L94">
            <v>29895</v>
          </cell>
          <cell r="M94">
            <v>34015</v>
          </cell>
        </row>
        <row r="95">
          <cell r="D95" t="str">
            <v>No Domicil.</v>
          </cell>
          <cell r="E95">
            <v>1856</v>
          </cell>
          <cell r="F95">
            <v>2069</v>
          </cell>
          <cell r="G95">
            <v>2209</v>
          </cell>
          <cell r="H95">
            <v>2657</v>
          </cell>
          <cell r="I95">
            <v>2603</v>
          </cell>
          <cell r="J95">
            <v>2883</v>
          </cell>
          <cell r="K95">
            <v>2773</v>
          </cell>
          <cell r="L95">
            <v>2820</v>
          </cell>
          <cell r="M95">
            <v>2935</v>
          </cell>
        </row>
        <row r="96">
          <cell r="B96" t="str">
            <v>LA LIBERTAD</v>
          </cell>
          <cell r="D96" t="str">
            <v>Total</v>
          </cell>
          <cell r="E96">
            <v>106670</v>
          </cell>
          <cell r="F96">
            <v>116630</v>
          </cell>
          <cell r="G96">
            <v>128567</v>
          </cell>
          <cell r="H96">
            <v>149818</v>
          </cell>
          <cell r="I96">
            <v>162844</v>
          </cell>
          <cell r="J96">
            <v>144607</v>
          </cell>
          <cell r="K96">
            <v>164810</v>
          </cell>
          <cell r="L96">
            <v>180066</v>
          </cell>
          <cell r="M96">
            <v>190717</v>
          </cell>
        </row>
        <row r="97">
          <cell r="D97" t="str">
            <v>Domiciliario</v>
          </cell>
          <cell r="E97">
            <v>95815</v>
          </cell>
          <cell r="F97">
            <v>105242</v>
          </cell>
          <cell r="G97">
            <v>116761</v>
          </cell>
          <cell r="H97">
            <v>137627</v>
          </cell>
          <cell r="I97">
            <v>150007</v>
          </cell>
          <cell r="J97">
            <v>131096</v>
          </cell>
          <cell r="K97">
            <v>151722</v>
          </cell>
          <cell r="L97">
            <v>166697</v>
          </cell>
          <cell r="M97">
            <v>175346</v>
          </cell>
        </row>
        <row r="98">
          <cell r="D98" t="str">
            <v>No Domicil.</v>
          </cell>
          <cell r="E98">
            <v>10855</v>
          </cell>
          <cell r="F98">
            <v>11388</v>
          </cell>
          <cell r="G98">
            <v>11806</v>
          </cell>
          <cell r="H98">
            <v>12191</v>
          </cell>
          <cell r="I98">
            <v>12837</v>
          </cell>
          <cell r="J98">
            <v>13511</v>
          </cell>
          <cell r="K98">
            <v>13088</v>
          </cell>
          <cell r="L98">
            <v>13369</v>
          </cell>
          <cell r="M98">
            <v>15371</v>
          </cell>
        </row>
        <row r="99">
          <cell r="C99" t="str">
            <v>NOR OESTE</v>
          </cell>
          <cell r="D99" t="str">
            <v>Total</v>
          </cell>
          <cell r="E99">
            <v>24727</v>
          </cell>
          <cell r="F99">
            <v>27035</v>
          </cell>
          <cell r="G99">
            <v>29802</v>
          </cell>
          <cell r="H99">
            <v>34728</v>
          </cell>
          <cell r="I99">
            <v>37747</v>
          </cell>
          <cell r="J99">
            <v>29563</v>
          </cell>
          <cell r="K99">
            <v>34894</v>
          </cell>
          <cell r="L99">
            <v>41755</v>
          </cell>
          <cell r="M99">
            <v>43491</v>
          </cell>
        </row>
        <row r="100">
          <cell r="D100" t="str">
            <v>Domiciliario</v>
          </cell>
          <cell r="E100">
            <v>24119</v>
          </cell>
          <cell r="F100">
            <v>26388</v>
          </cell>
          <cell r="G100">
            <v>29120</v>
          </cell>
          <cell r="H100">
            <v>34016</v>
          </cell>
          <cell r="I100">
            <v>36991</v>
          </cell>
          <cell r="J100">
            <v>28759</v>
          </cell>
          <cell r="K100">
            <v>34035</v>
          </cell>
          <cell r="L100">
            <v>40859</v>
          </cell>
          <cell r="M100">
            <v>42467</v>
          </cell>
        </row>
        <row r="101">
          <cell r="D101" t="str">
            <v>No Domicil.</v>
          </cell>
          <cell r="E101">
            <v>608</v>
          </cell>
          <cell r="F101">
            <v>647</v>
          </cell>
          <cell r="G101">
            <v>682</v>
          </cell>
          <cell r="H101">
            <v>712</v>
          </cell>
          <cell r="I101">
            <v>756</v>
          </cell>
          <cell r="J101">
            <v>804</v>
          </cell>
          <cell r="K101">
            <v>859</v>
          </cell>
          <cell r="L101">
            <v>896</v>
          </cell>
          <cell r="M101">
            <v>1024</v>
          </cell>
        </row>
        <row r="102">
          <cell r="C102" t="str">
            <v>TRUJILLO</v>
          </cell>
          <cell r="D102" t="str">
            <v>Total</v>
          </cell>
          <cell r="E102">
            <v>81943</v>
          </cell>
          <cell r="F102">
            <v>89595</v>
          </cell>
          <cell r="G102">
            <v>98765</v>
          </cell>
          <cell r="H102">
            <v>115090</v>
          </cell>
          <cell r="I102">
            <v>125097</v>
          </cell>
          <cell r="J102">
            <v>115044</v>
          </cell>
          <cell r="K102">
            <v>129916</v>
          </cell>
          <cell r="L102">
            <v>138311</v>
          </cell>
          <cell r="M102">
            <v>147226</v>
          </cell>
        </row>
        <row r="103">
          <cell r="D103" t="str">
            <v>Domiciliario</v>
          </cell>
          <cell r="E103">
            <v>71696</v>
          </cell>
          <cell r="F103">
            <v>78854</v>
          </cell>
          <cell r="G103">
            <v>87641</v>
          </cell>
          <cell r="H103">
            <v>103611</v>
          </cell>
          <cell r="I103">
            <v>113016</v>
          </cell>
          <cell r="J103">
            <v>102337</v>
          </cell>
          <cell r="K103">
            <v>117687</v>
          </cell>
          <cell r="L103">
            <v>125838</v>
          </cell>
          <cell r="M103">
            <v>132879</v>
          </cell>
        </row>
        <row r="104">
          <cell r="D104" t="str">
            <v>No Domicil.</v>
          </cell>
          <cell r="E104">
            <v>10247</v>
          </cell>
          <cell r="F104">
            <v>10741</v>
          </cell>
          <cell r="G104">
            <v>11124</v>
          </cell>
          <cell r="H104">
            <v>11479</v>
          </cell>
          <cell r="I104">
            <v>12081</v>
          </cell>
          <cell r="J104">
            <v>12707</v>
          </cell>
          <cell r="K104">
            <v>12229</v>
          </cell>
          <cell r="L104">
            <v>12473</v>
          </cell>
          <cell r="M104">
            <v>14347</v>
          </cell>
        </row>
        <row r="106">
          <cell r="B106" t="str">
            <v>HIDRANDINA S.A.</v>
          </cell>
          <cell r="D106" t="str">
            <v>Total</v>
          </cell>
          <cell r="E106">
            <v>200031</v>
          </cell>
          <cell r="F106">
            <v>214352</v>
          </cell>
          <cell r="G106">
            <v>236515</v>
          </cell>
          <cell r="H106">
            <v>269805</v>
          </cell>
          <cell r="I106">
            <v>290300</v>
          </cell>
          <cell r="J106">
            <v>286113</v>
          </cell>
          <cell r="K106">
            <v>303907</v>
          </cell>
          <cell r="L106">
            <v>325619</v>
          </cell>
          <cell r="M106">
            <v>346669</v>
          </cell>
        </row>
        <row r="107">
          <cell r="D107" t="str">
            <v>Domiciliario</v>
          </cell>
          <cell r="E107">
            <v>182950</v>
          </cell>
          <cell r="F107">
            <v>196334</v>
          </cell>
          <cell r="G107">
            <v>217010</v>
          </cell>
          <cell r="H107">
            <v>248736</v>
          </cell>
          <cell r="I107">
            <v>268013</v>
          </cell>
          <cell r="J107">
            <v>262910</v>
          </cell>
          <cell r="K107">
            <v>280723</v>
          </cell>
          <cell r="L107">
            <v>302008</v>
          </cell>
          <cell r="M107">
            <v>319866</v>
          </cell>
        </row>
        <row r="108">
          <cell r="D108" t="str">
            <v>No Domicil.</v>
          </cell>
          <cell r="E108">
            <v>17081</v>
          </cell>
          <cell r="F108">
            <v>18018</v>
          </cell>
          <cell r="G108">
            <v>19505</v>
          </cell>
          <cell r="H108">
            <v>21069</v>
          </cell>
          <cell r="I108">
            <v>22287</v>
          </cell>
          <cell r="J108">
            <v>23203</v>
          </cell>
          <cell r="K108">
            <v>23184</v>
          </cell>
          <cell r="L108">
            <v>23611</v>
          </cell>
          <cell r="M108">
            <v>26803</v>
          </cell>
        </row>
        <row r="111">
          <cell r="B111" t="str">
            <v>GRADO DE ELECTRIFICACION  ( % )</v>
          </cell>
        </row>
        <row r="112">
          <cell r="B112" t="str">
            <v>DEPARTAMENTO</v>
          </cell>
          <cell r="C112" t="str">
            <v>U.N.</v>
          </cell>
          <cell r="D112" t="str">
            <v>Eléctrico</v>
          </cell>
          <cell r="E112">
            <v>1993</v>
          </cell>
          <cell r="F112">
            <v>1994</v>
          </cell>
          <cell r="G112">
            <v>1995</v>
          </cell>
          <cell r="H112">
            <v>1996</v>
          </cell>
          <cell r="I112">
            <v>1997</v>
          </cell>
          <cell r="J112">
            <v>1998</v>
          </cell>
          <cell r="K112">
            <v>1999</v>
          </cell>
          <cell r="L112">
            <v>2000</v>
          </cell>
          <cell r="M112">
            <v>2001</v>
          </cell>
        </row>
        <row r="114">
          <cell r="B114" t="str">
            <v>ANCASH</v>
          </cell>
          <cell r="E114">
            <v>0.3925186169925316</v>
          </cell>
          <cell r="F114">
            <v>0.40595781819288973</v>
          </cell>
          <cell r="G114">
            <v>0.42821854622141781</v>
          </cell>
          <cell r="H114">
            <v>0.46142782938000942</v>
          </cell>
          <cell r="I114">
            <v>0.49075498331591316</v>
          </cell>
          <cell r="J114">
            <v>0.53294881961516249</v>
          </cell>
          <cell r="K114">
            <v>0.51694671930862979</v>
          </cell>
          <cell r="L114">
            <v>0.5351081177513346</v>
          </cell>
          <cell r="M114">
            <v>0.55499821250828618</v>
          </cell>
        </row>
        <row r="115">
          <cell r="C115" t="str">
            <v>ANCASH COSTA</v>
          </cell>
          <cell r="E115">
            <v>0.57122569368582043</v>
          </cell>
          <cell r="F115">
            <v>0.57115034484844629</v>
          </cell>
          <cell r="G115">
            <v>0.60054690768993668</v>
          </cell>
          <cell r="H115">
            <v>0.64595121506436326</v>
          </cell>
          <cell r="I115">
            <v>0.69239995929320031</v>
          </cell>
          <cell r="J115">
            <v>0.763601434529527</v>
          </cell>
          <cell r="K115">
            <v>0.71786909387756559</v>
          </cell>
          <cell r="L115">
            <v>0.73856574116703144</v>
          </cell>
          <cell r="M115">
            <v>0.76424057407613977</v>
          </cell>
        </row>
        <row r="116">
          <cell r="C116" t="str">
            <v>ANCASH SIERRA</v>
          </cell>
          <cell r="E116">
            <v>0.23089589533959878</v>
          </cell>
          <cell r="F116">
            <v>0.25347240897237594</v>
          </cell>
          <cell r="G116">
            <v>0.26914621255816967</v>
          </cell>
          <cell r="H116">
            <v>0.29109855028675974</v>
          </cell>
          <cell r="I116">
            <v>0.30462115933687889</v>
          </cell>
          <cell r="J116">
            <v>0.32003871354036451</v>
          </cell>
          <cell r="K116">
            <v>0.3314799120142275</v>
          </cell>
          <cell r="L116">
            <v>0.34730108075222987</v>
          </cell>
          <cell r="M116">
            <v>0.36185141721488284</v>
          </cell>
        </row>
        <row r="117">
          <cell r="B117" t="str">
            <v>CAJAMARCA</v>
          </cell>
          <cell r="E117">
            <v>0.13911938705550569</v>
          </cell>
          <cell r="F117">
            <v>0.14308879719557774</v>
          </cell>
          <cell r="G117">
            <v>0.17764198541016837</v>
          </cell>
          <cell r="H117">
            <v>0.20704893663408372</v>
          </cell>
          <cell r="I117">
            <v>0.20665368676370324</v>
          </cell>
          <cell r="J117">
            <v>0.24027958123393761</v>
          </cell>
          <cell r="K117">
            <v>0.2305457002335386</v>
          </cell>
          <cell r="L117">
            <v>0.23915576962149265</v>
          </cell>
          <cell r="M117">
            <v>0.26688160794212945</v>
          </cell>
        </row>
        <row r="118">
          <cell r="B118" t="str">
            <v>LA LIBERTAD</v>
          </cell>
          <cell r="E118">
            <v>0.38384246734718341</v>
          </cell>
          <cell r="F118">
            <v>0.4121219417001884</v>
          </cell>
          <cell r="G118">
            <v>0.44676578627206304</v>
          </cell>
          <cell r="H118">
            <v>0.51400406241186047</v>
          </cell>
          <cell r="I118">
            <v>0.54785683050646816</v>
          </cell>
          <cell r="J118">
            <v>0.4700940831522164</v>
          </cell>
          <cell r="K118">
            <v>0.53059235557479212</v>
          </cell>
          <cell r="L118">
            <v>0.56973285049360023</v>
          </cell>
          <cell r="M118">
            <v>0.58667976675171618</v>
          </cell>
        </row>
        <row r="119">
          <cell r="C119" t="str">
            <v>NOR OESTE</v>
          </cell>
          <cell r="E119">
            <v>0.48145911869739139</v>
          </cell>
          <cell r="F119">
            <v>0.5082051261742313</v>
          </cell>
          <cell r="G119">
            <v>0.54862815451234048</v>
          </cell>
          <cell r="H119">
            <v>0.62676369167677948</v>
          </cell>
          <cell r="I119">
            <v>0.66684214291641775</v>
          </cell>
          <cell r="J119">
            <v>0.50804221827892559</v>
          </cell>
          <cell r="K119">
            <v>0.58798476180694381</v>
          </cell>
          <cell r="L119">
            <v>0.69022554847489836</v>
          </cell>
          <cell r="M119">
            <v>0.7015652283451056</v>
          </cell>
        </row>
        <row r="120">
          <cell r="C120" t="str">
            <v>TRUJILLO</v>
          </cell>
          <cell r="E120">
            <v>0.35985934599596736</v>
          </cell>
          <cell r="F120">
            <v>0.38810114558167763</v>
          </cell>
          <cell r="G120">
            <v>0.42130019421199366</v>
          </cell>
          <cell r="H120">
            <v>0.48581415509563058</v>
          </cell>
          <cell r="I120">
            <v>0.51811050240398071</v>
          </cell>
          <cell r="J120">
            <v>0.46060704937053915</v>
          </cell>
          <cell r="K120">
            <v>0.51624425401675411</v>
          </cell>
          <cell r="L120">
            <v>0.5396096759982757</v>
          </cell>
          <cell r="M120">
            <v>0.55795840135336883</v>
          </cell>
        </row>
        <row r="121">
          <cell r="B121" t="str">
            <v>TOTAL</v>
          </cell>
          <cell r="E121">
            <v>0.33670046687722693</v>
          </cell>
          <cell r="F121">
            <v>0.35507652130474188</v>
          </cell>
          <cell r="G121">
            <v>0.38564338423116218</v>
          </cell>
          <cell r="H121">
            <v>0.43404435296835847</v>
          </cell>
          <cell r="I121">
            <v>0.45955818477693322</v>
          </cell>
          <cell r="J121">
            <v>0.44354604122803398</v>
          </cell>
          <cell r="K121">
            <v>0.46497262495648517</v>
          </cell>
          <cell r="L121">
            <v>0.49122806900440036</v>
          </cell>
          <cell r="M121">
            <v>0.51140898569906068</v>
          </cell>
        </row>
        <row r="122">
          <cell r="E122">
            <v>0.33670046687722693</v>
          </cell>
          <cell r="F122">
            <v>0.35507652130474188</v>
          </cell>
          <cell r="G122">
            <v>0.38564338423116218</v>
          </cell>
          <cell r="H122">
            <v>0.43404435296835847</v>
          </cell>
          <cell r="I122">
            <v>0.45955818477693322</v>
          </cell>
          <cell r="J122">
            <v>0.44354604122803398</v>
          </cell>
          <cell r="K122">
            <v>0.46497262495648517</v>
          </cell>
          <cell r="L122">
            <v>0.49122806900440036</v>
          </cell>
          <cell r="M122">
            <v>0.51140898569906068</v>
          </cell>
        </row>
        <row r="125">
          <cell r="B125" t="str">
            <v>GRADO DE ELECTRIFICACION =  (# CLIENTES RESID. * &amp;) + (# CLIENTES NO RESID.)</v>
          </cell>
        </row>
        <row r="126">
          <cell r="C126" t="str">
            <v xml:space="preserve">                        POBLACION TOTAL AREA DE INFLUENCIA</v>
          </cell>
        </row>
        <row r="128">
          <cell r="B128" t="str">
            <v xml:space="preserve"> &amp; = Coeficiente de habitabilidad  HIDRANDINA = 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Cta"/>
      <sheetName val="Idc"/>
      <sheetName val="Ifga"/>
      <sheetName val="Ifgb"/>
      <sheetName val="Idg"/>
      <sheetName val="Idg1"/>
      <sheetName val="Mdo"/>
      <sheetName val="Bde"/>
      <sheetName val="Pme"/>
      <sheetName val="Ppto"/>
      <sheetName val="Blg"/>
      <sheetName val="Gpn"/>
      <sheetName val="Gpd"/>
      <sheetName val="fdcd"/>
      <sheetName val="Adf"/>
      <sheetName val="Ivn"/>
      <sheetName val="Anexos"/>
      <sheetName val="Ape"/>
      <sheetName val="GradoElect_Conces"/>
      <sheetName val="GradoElec_Inf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FONAFE"/>
      <sheetName val="FORM1P"/>
      <sheetName val="FORM2aP"/>
      <sheetName val="FORM3aP"/>
      <sheetName val="FORM4P"/>
      <sheetName val="FORM5P"/>
      <sheetName val="FORM4P_ini"/>
      <sheetName val="FORM5P_14ene"/>
      <sheetName val="FORM5P_07ene"/>
      <sheetName val="FORM6P"/>
      <sheetName val="FORM6P_ini"/>
      <sheetName val="FORM5P__"/>
      <sheetName val="FORM6P_"/>
      <sheetName val="FORM7P_resumen"/>
      <sheetName val="FORM7P"/>
      <sheetName val="FORM7P_resumen_"/>
      <sheetName val="FORM7P_"/>
    </sheetNames>
    <sheetDataSet>
      <sheetData sheetId="0"/>
      <sheetData sheetId="1" refreshError="1">
        <row r="1">
          <cell r="A1" t="str">
            <v>FONDO NACIONAL DE FINANCIAMIENTO DE LA</v>
          </cell>
          <cell r="T1" t="str">
            <v>FORMATO 1P</v>
          </cell>
        </row>
        <row r="2">
          <cell r="A2" t="str">
            <v>ACTIVIDAD EMPRESARIAL DEL ESTADO</v>
          </cell>
        </row>
        <row r="3">
          <cell r="A3" t="str">
            <v>FONAFE</v>
          </cell>
        </row>
        <row r="6">
          <cell r="C6" t="str">
            <v>RAZON SOCIAL DE LA ENTIDAD</v>
          </cell>
          <cell r="F6" t="str">
            <v>HIDRANDINA S.A.</v>
          </cell>
        </row>
        <row r="9">
          <cell r="C9" t="str">
            <v>SITUACION DEL  PLAN ESTRATEGICO</v>
          </cell>
          <cell r="G9" t="str">
            <v>HORIZONTE DEL PLAN ESTRATEGICO</v>
          </cell>
          <cell r="J9" t="str">
            <v>VISION DE LA ENTIDAD</v>
          </cell>
        </row>
        <row r="10">
          <cell r="D10" t="str">
            <v>EN PROCESO DE MODIFICACION</v>
          </cell>
          <cell r="E10" t="str">
            <v>X</v>
          </cell>
          <cell r="G10" t="str">
            <v>DE</v>
          </cell>
          <cell r="H10">
            <v>2003</v>
          </cell>
          <cell r="J10" t="str">
            <v>Ser una empresa de distribución eléctrica rentable que se afianza en una permanente innovación tecnológica y está encaminada a brindar multiservicios de calidad en el ámbito nacional e internacional, con clientes satisfechos, reconocida por preservar el m</v>
          </cell>
        </row>
        <row r="11">
          <cell r="C11" t="str">
            <v>CULMINADO</v>
          </cell>
          <cell r="G11" t="str">
            <v>A</v>
          </cell>
          <cell r="H11">
            <v>2005</v>
          </cell>
        </row>
        <row r="12">
          <cell r="C12" t="str">
            <v xml:space="preserve">     EN PROCESO DE ELABORACION</v>
          </cell>
        </row>
        <row r="13">
          <cell r="C13" t="str">
            <v xml:space="preserve">     NO CUENTA CON PLAN ESTRATEGICO</v>
          </cell>
        </row>
        <row r="15">
          <cell r="C15" t="str">
            <v>MISION DE LA ENTIDAD</v>
          </cell>
          <cell r="E15" t="str">
            <v xml:space="preserve"> Atender las necesidades de nuestros clientes con una oferta integral de la mejor calidad y precio.</v>
          </cell>
        </row>
        <row r="20">
          <cell r="C20" t="str">
            <v>OBJETIVOS ESTRATEGICOS</v>
          </cell>
          <cell r="F20" t="str">
            <v>OBJETIVO ESPECIFICO DEL</v>
          </cell>
          <cell r="J20" t="str">
            <v>INDICADOR</v>
          </cell>
          <cell r="N20" t="str">
            <v>UNIDAD DE</v>
          </cell>
          <cell r="O20" t="str">
            <v>VALORES</v>
          </cell>
          <cell r="R20" t="str">
            <v>METAS PARA EL AÑO 2003</v>
          </cell>
        </row>
        <row r="21">
          <cell r="G21" t="str">
            <v>PLAN OPERATIVO</v>
          </cell>
          <cell r="N21" t="str">
            <v>MEDIDA</v>
          </cell>
          <cell r="O21" t="str">
            <v>AÑO 2002</v>
          </cell>
          <cell r="P21" t="str">
            <v xml:space="preserve"> I TRIM.</v>
          </cell>
          <cell r="Q21" t="str">
            <v>II TRIM.</v>
          </cell>
          <cell r="R21" t="str">
            <v>III TRIM.</v>
          </cell>
          <cell r="S21" t="str">
            <v xml:space="preserve"> IV TRIM.</v>
          </cell>
          <cell r="T21" t="str">
            <v>ANUAL</v>
          </cell>
        </row>
        <row r="22">
          <cell r="C22">
            <v>1</v>
          </cell>
          <cell r="D22" t="str">
            <v xml:space="preserve"> MAXIMIZAR  LA  RENTABILIDAD</v>
          </cell>
          <cell r="E22">
            <v>1</v>
          </cell>
          <cell r="F22" t="str">
            <v xml:space="preserve"> RENTABILIDAD COMPETITIVA</v>
          </cell>
          <cell r="J22" t="str">
            <v xml:space="preserve"> RENTABILIDAD PATRIMONIAL</v>
          </cell>
          <cell r="N22" t="str">
            <v>%</v>
          </cell>
          <cell r="O22">
            <v>3.5385041278195783E-3</v>
          </cell>
          <cell r="P22">
            <v>1.037752857887027E-2</v>
          </cell>
          <cell r="Q22">
            <v>1.8392647522984903E-2</v>
          </cell>
          <cell r="R22">
            <v>1.8554488762248248E-2</v>
          </cell>
          <cell r="S22">
            <v>2.269731916009397E-2</v>
          </cell>
          <cell r="T22">
            <v>2.269731916009397E-2</v>
          </cell>
        </row>
        <row r="23">
          <cell r="F23" t="str">
            <v>AUMENTAR FLUJO DE CAJA</v>
          </cell>
          <cell r="J23" t="str">
            <v>COBRABILIDAD</v>
          </cell>
          <cell r="N23" t="str">
            <v>%</v>
          </cell>
          <cell r="O23">
            <v>1.0049999999999999</v>
          </cell>
          <cell r="P23">
            <v>1.0109011559794809</v>
          </cell>
          <cell r="Q23">
            <v>1.0124919157908783</v>
          </cell>
          <cell r="R23">
            <v>1.008022325748009</v>
          </cell>
          <cell r="S23">
            <v>1.009533865391008</v>
          </cell>
          <cell r="T23">
            <v>1.009533865391008</v>
          </cell>
        </row>
        <row r="24">
          <cell r="F24" t="str">
            <v>CRECIMIENTO DE LOS INGRESOS</v>
          </cell>
          <cell r="J24" t="str">
            <v>APORTE DEL EFECTIVO NETO DE OPERACION  A LOS INGRESOS DE EFECTIVO DE OPERACIÓN</v>
          </cell>
          <cell r="N24" t="str">
            <v>%</v>
          </cell>
          <cell r="O24">
            <v>0.10441834054936466</v>
          </cell>
          <cell r="P24">
            <v>8.0017439871372317E-2</v>
          </cell>
          <cell r="Q24">
            <v>9.672445353986063E-2</v>
          </cell>
          <cell r="R24">
            <v>0.10816614541954972</v>
          </cell>
          <cell r="S24">
            <v>0.12053599601719336</v>
          </cell>
          <cell r="T24">
            <v>0.12053599601719336</v>
          </cell>
        </row>
        <row r="25">
          <cell r="F25" t="str">
            <v>FINANCIAMIENTO DE CLIENTES Y PROVEEDORES</v>
          </cell>
          <cell r="J25" t="str">
            <v>INDICE DEL GASTO FINANCIERO</v>
          </cell>
          <cell r="N25" t="str">
            <v>%</v>
          </cell>
          <cell r="O25">
            <v>9.3071265325157006E-3</v>
          </cell>
          <cell r="P25">
            <v>1.104215791326902E-2</v>
          </cell>
          <cell r="Q25">
            <v>1.2234168669804202E-2</v>
          </cell>
          <cell r="R25">
            <v>1.4022263124506528E-2</v>
          </cell>
          <cell r="S25">
            <v>1.53173656730406E-2</v>
          </cell>
          <cell r="T25">
            <v>1.53173656730406E-2</v>
          </cell>
        </row>
        <row r="26">
          <cell r="J26" t="str">
            <v>ENDEUDAMIENTO  TOTAL</v>
          </cell>
          <cell r="N26" t="str">
            <v>%</v>
          </cell>
          <cell r="O26">
            <v>0.13700000000000001</v>
          </cell>
          <cell r="P26">
            <v>0.14332815882811692</v>
          </cell>
          <cell r="Q26">
            <v>0.14687979159659972</v>
          </cell>
          <cell r="R26">
            <v>0.155666116395802</v>
          </cell>
          <cell r="S26">
            <v>0.1677736711225265</v>
          </cell>
          <cell r="T26">
            <v>0.1677736711225265</v>
          </cell>
        </row>
        <row r="27">
          <cell r="E27">
            <v>2</v>
          </cell>
          <cell r="F27" t="str">
            <v xml:space="preserve"> AUMENTO DE UTILIDAD (u.a.t.p.)</v>
          </cell>
          <cell r="J27" t="str">
            <v xml:space="preserve"> MARGEN DE U.A.T.P. A VENTAS</v>
          </cell>
          <cell r="N27" t="str">
            <v>%</v>
          </cell>
          <cell r="O27">
            <v>3.2380656251199631E-2</v>
          </cell>
          <cell r="P27">
            <v>3.9738510108981044E-2</v>
          </cell>
          <cell r="Q27">
            <v>6.8431444798539617E-2</v>
          </cell>
          <cell r="R27">
            <v>6.8899938613796854E-2</v>
          </cell>
          <cell r="S27">
            <v>8.3225645825109926E-2</v>
          </cell>
          <cell r="T27">
            <v>8.3225645825109926E-2</v>
          </cell>
        </row>
        <row r="28">
          <cell r="E28">
            <v>3</v>
          </cell>
          <cell r="F28" t="str">
            <v xml:space="preserve"> MEJORAR MARGEN OPERATIVO</v>
          </cell>
          <cell r="J28" t="str">
            <v xml:space="preserve"> MARGEN  OPERATIVO</v>
          </cell>
          <cell r="N28" t="str">
            <v>%</v>
          </cell>
          <cell r="O28">
            <v>6.7885209480495423E-2</v>
          </cell>
          <cell r="P28">
            <v>3.6301447821179202E-2</v>
          </cell>
          <cell r="Q28">
            <v>5.8758223219558259E-2</v>
          </cell>
          <cell r="R28">
            <v>5.8828521291485622E-2</v>
          </cell>
          <cell r="S28">
            <v>7.2423126485017933E-2</v>
          </cell>
          <cell r="T28">
            <v>7.2423126485017933E-2</v>
          </cell>
        </row>
        <row r="29">
          <cell r="F29" t="str">
            <v>PRIORIZAR INVERSIONES</v>
          </cell>
          <cell r="J29" t="str">
            <v>PARTICIPACION DE LAS INVERSIONES EN FLUJO DE EFECTIVO</v>
          </cell>
          <cell r="N29" t="str">
            <v>%</v>
          </cell>
          <cell r="O29">
            <v>0.12910560970368734</v>
          </cell>
          <cell r="P29">
            <v>0.13831389601577598</v>
          </cell>
          <cell r="Q29">
            <v>0.15160330091736213</v>
          </cell>
          <cell r="R29">
            <v>0.16588248647731252</v>
          </cell>
          <cell r="S29">
            <v>0.18271003368998939</v>
          </cell>
          <cell r="T29">
            <v>0.18271003368998939</v>
          </cell>
        </row>
        <row r="30">
          <cell r="J30" t="str">
            <v>GASTOS DE VENTA Y ADMINISTRACION ENTRE COSTOS DE DISTRIBUCION</v>
          </cell>
          <cell r="N30" t="str">
            <v>%</v>
          </cell>
          <cell r="O30">
            <v>0.48507409470617591</v>
          </cell>
          <cell r="P30">
            <v>0.51597969127137877</v>
          </cell>
          <cell r="Q30">
            <v>0.51209721105456718</v>
          </cell>
          <cell r="R30">
            <v>0.50780333667490518</v>
          </cell>
          <cell r="S30">
            <v>0.50301159197309675</v>
          </cell>
          <cell r="T30">
            <v>0.50301159197309675</v>
          </cell>
        </row>
        <row r="31">
          <cell r="D31" t="str">
            <v xml:space="preserve"> AUMENTAR SATISFACCIÓN DE CLIENTE</v>
          </cell>
          <cell r="E31">
            <v>1</v>
          </cell>
          <cell r="F31" t="str">
            <v xml:space="preserve"> REDUCCIÓN DEL CICLO DE COBRANZAS</v>
          </cell>
          <cell r="J31" t="str">
            <v xml:space="preserve"> ROTACION DE CUENTAS POR COBRAR COMERCIALES</v>
          </cell>
          <cell r="N31" t="str">
            <v>Días</v>
          </cell>
          <cell r="O31">
            <v>71.851299137712545</v>
          </cell>
          <cell r="P31">
            <v>77.1663504330877</v>
          </cell>
          <cell r="Q31">
            <v>72.625115220934219</v>
          </cell>
          <cell r="R31">
            <v>69.654655498209252</v>
          </cell>
          <cell r="S31">
            <v>64.000979504150209</v>
          </cell>
          <cell r="T31">
            <v>64.000979504150209</v>
          </cell>
        </row>
        <row r="32">
          <cell r="F32" t="str">
            <v>RELACION WIN/WIN CLIENTES LIBRES</v>
          </cell>
          <cell r="J32" t="str">
            <v>MARGEN BRUTO COMERCIAL DEL MERCADO LIBRE</v>
          </cell>
          <cell r="N32" t="str">
            <v>%</v>
          </cell>
          <cell r="O32">
            <v>0.25381596162232883</v>
          </cell>
          <cell r="P32">
            <v>0.25116353728140911</v>
          </cell>
          <cell r="Q32">
            <v>0.27833301462162197</v>
          </cell>
          <cell r="R32">
            <v>0.27700358466713171</v>
          </cell>
          <cell r="S32">
            <v>0.28708303134427698</v>
          </cell>
          <cell r="T32">
            <v>0.28708303134427698</v>
          </cell>
        </row>
        <row r="33">
          <cell r="F33" t="str">
            <v>MAXIMIZAR VENTAS</v>
          </cell>
          <cell r="J33" t="str">
            <v>MAXIMIZAR VENTAS EN HORAS FUERA DE PUNTA</v>
          </cell>
          <cell r="N33" t="str">
            <v>%</v>
          </cell>
          <cell r="O33">
            <v>0.74</v>
          </cell>
          <cell r="P33">
            <v>0.74299999999999988</v>
          </cell>
          <cell r="Q33">
            <v>0.74557330564653967</v>
          </cell>
          <cell r="R33">
            <v>0.74807728572809307</v>
          </cell>
          <cell r="S33">
            <v>0.75017002344387951</v>
          </cell>
          <cell r="T33">
            <v>0.75017002344387951</v>
          </cell>
        </row>
        <row r="34">
          <cell r="F34" t="str">
            <v>OPTIMIZAR CONTRATOS DE COMPRA PARA EL MERCADO REGULADO</v>
          </cell>
          <cell r="J34" t="str">
            <v>EFICIENCIA DE LA COMPRA</v>
          </cell>
          <cell r="N34" t="str">
            <v>%</v>
          </cell>
          <cell r="O34">
            <v>0.97971727105101403</v>
          </cell>
          <cell r="P34">
            <v>0.96977025392986693</v>
          </cell>
          <cell r="Q34">
            <v>0.96889157354273636</v>
          </cell>
          <cell r="R34">
            <v>0.96918429003021156</v>
          </cell>
          <cell r="S34">
            <v>0.96903790968131709</v>
          </cell>
          <cell r="T34">
            <v>0.96918429003021134</v>
          </cell>
        </row>
        <row r="35">
          <cell r="C35">
            <v>2</v>
          </cell>
          <cell r="E35">
            <v>2</v>
          </cell>
          <cell r="F35" t="str">
            <v xml:space="preserve"> CAPTACIÓN DE CLIENTES</v>
          </cell>
          <cell r="J35" t="str">
            <v xml:space="preserve"> COEFICIENTE DE ELETRIFICACIÓN</v>
          </cell>
          <cell r="N35" t="str">
            <v>%</v>
          </cell>
          <cell r="O35">
            <v>0.70799999999999996</v>
          </cell>
          <cell r="P35">
            <v>0.71599999999999997</v>
          </cell>
          <cell r="Q35">
            <v>0.72399999999999998</v>
          </cell>
          <cell r="R35">
            <v>0.73199999999999998</v>
          </cell>
          <cell r="S35">
            <v>0.74</v>
          </cell>
          <cell r="T35">
            <v>0.74</v>
          </cell>
        </row>
        <row r="36">
          <cell r="E36">
            <v>3</v>
          </cell>
          <cell r="F36" t="str">
            <v xml:space="preserve"> REFORZAR IMAGEN</v>
          </cell>
          <cell r="J36" t="str">
            <v xml:space="preserve"> GRADO DE APROBACION DEL CLIENTE </v>
          </cell>
          <cell r="N36" t="str">
            <v>%</v>
          </cell>
          <cell r="O36">
            <v>0.56899999999999995</v>
          </cell>
          <cell r="P36">
            <v>0.57699999999999996</v>
          </cell>
          <cell r="Q36">
            <v>0.58399999999999996</v>
          </cell>
          <cell r="R36">
            <v>0.59199999999999997</v>
          </cell>
          <cell r="S36">
            <v>0.6</v>
          </cell>
          <cell r="T36">
            <v>0.6</v>
          </cell>
        </row>
        <row r="37">
          <cell r="F37" t="str">
            <v>LOGRAR TARIFAS ADECUADAS</v>
          </cell>
          <cell r="J37" t="str">
            <v>INGRESOS ACORDE A AL INVERSION OPTIMA REALIZADA</v>
          </cell>
          <cell r="N37" t="str">
            <v>%</v>
          </cell>
          <cell r="O37">
            <v>0.38909079971565558</v>
          </cell>
          <cell r="P37">
            <v>0.38017569907944188</v>
          </cell>
          <cell r="Q37">
            <v>0.39250126770932781</v>
          </cell>
          <cell r="R37">
            <v>0.39610863600534935</v>
          </cell>
          <cell r="S37">
            <v>0.40610394739523686</v>
          </cell>
          <cell r="T37">
            <v>0.40610394633548813</v>
          </cell>
        </row>
        <row r="38">
          <cell r="F38" t="str">
            <v>CALIDAD DE MEDICION</v>
          </cell>
          <cell r="J38" t="str">
            <v>GRADO DE PRECISION DE LA MEDIDA</v>
          </cell>
          <cell r="N38" t="str">
            <v>%</v>
          </cell>
          <cell r="O38">
            <v>3.3653846153846152E-2</v>
          </cell>
          <cell r="P38">
            <v>4.5454545454545456E-2</v>
          </cell>
          <cell r="Q38">
            <v>4.5454545454545456E-2</v>
          </cell>
          <cell r="R38">
            <v>4.5454545454545456E-2</v>
          </cell>
          <cell r="S38">
            <v>4.5454545454545456E-2</v>
          </cell>
          <cell r="T38">
            <v>4.5454545454545456E-2</v>
          </cell>
        </row>
        <row r="39">
          <cell r="C39">
            <v>3</v>
          </cell>
          <cell r="F39" t="str">
            <v>NIVELAR DIAGRAMA DE CARGA</v>
          </cell>
          <cell r="J39" t="str">
            <v>FACTOR DE CARGA</v>
          </cell>
          <cell r="N39" t="str">
            <v>p.u.</v>
          </cell>
          <cell r="O39">
            <v>0.61735159817351604</v>
          </cell>
          <cell r="P39">
            <v>0.61289454328644144</v>
          </cell>
          <cell r="Q39">
            <v>0.62830082092168527</v>
          </cell>
          <cell r="R39">
            <v>0.62426729918533197</v>
          </cell>
          <cell r="S39">
            <v>0.63190740425717218</v>
          </cell>
          <cell r="T39">
            <v>0.63190740425717218</v>
          </cell>
        </row>
        <row r="40">
          <cell r="F40" t="str">
            <v>OPTIMIZAR EL DESPACHO</v>
          </cell>
          <cell r="J40" t="str">
            <v>FACTOR DE PLANTA</v>
          </cell>
          <cell r="N40" t="str">
            <v>p.u.</v>
          </cell>
          <cell r="O40">
            <v>0.27291249734973649</v>
          </cell>
          <cell r="P40">
            <v>0.39782190654039395</v>
          </cell>
          <cell r="Q40">
            <v>0.38883481569423356</v>
          </cell>
          <cell r="R40">
            <v>0.37027998012391766</v>
          </cell>
          <cell r="S40">
            <v>0.36685484045899219</v>
          </cell>
          <cell r="T40">
            <v>0.36685484045899219</v>
          </cell>
        </row>
        <row r="41">
          <cell r="F41" t="str">
            <v>CUIDADO DEL MEDIO AMBIENTE</v>
          </cell>
          <cell r="J41" t="str">
            <v>REDUCCION DE PRODUCCION EN CENTRALES TERMICAS</v>
          </cell>
          <cell r="N41" t="str">
            <v>MWh</v>
          </cell>
          <cell r="O41">
            <v>434.601</v>
          </cell>
          <cell r="P41">
            <v>6.19</v>
          </cell>
          <cell r="Q41">
            <v>6.91</v>
          </cell>
          <cell r="R41">
            <v>30.508999999999986</v>
          </cell>
          <cell r="S41">
            <v>42.35899999999998</v>
          </cell>
          <cell r="T41">
            <v>42.35899999999998</v>
          </cell>
        </row>
        <row r="42">
          <cell r="B42" t="str">
            <v xml:space="preserve"> </v>
          </cell>
          <cell r="J42" t="str">
            <v>DESACTIVACION DE POTENCIA INSTALADA EN CENTRALES TERMICAS</v>
          </cell>
          <cell r="N42" t="str">
            <v>MW</v>
          </cell>
          <cell r="O42">
            <v>0</v>
          </cell>
          <cell r="P42">
            <v>0</v>
          </cell>
          <cell r="Q42">
            <v>0</v>
          </cell>
          <cell r="R42">
            <v>-2.1020000000000003</v>
          </cell>
          <cell r="S42">
            <v>0</v>
          </cell>
          <cell r="T42">
            <v>2.1</v>
          </cell>
        </row>
        <row r="43">
          <cell r="C43">
            <v>3</v>
          </cell>
          <cell r="F43" t="str">
            <v>GARANTIZAR LA CALIDAD DEL SERVICIO</v>
          </cell>
          <cell r="J43" t="str">
            <v>DEK</v>
          </cell>
          <cell r="N43" t="str">
            <v>Horas</v>
          </cell>
          <cell r="O43">
            <v>59</v>
          </cell>
          <cell r="P43">
            <v>11</v>
          </cell>
          <cell r="Q43">
            <v>11</v>
          </cell>
          <cell r="R43">
            <v>10</v>
          </cell>
          <cell r="S43">
            <v>10</v>
          </cell>
          <cell r="T43">
            <v>42</v>
          </cell>
        </row>
        <row r="44">
          <cell r="J44" t="str">
            <v>FEK</v>
          </cell>
          <cell r="N44" t="str">
            <v>Veces</v>
          </cell>
          <cell r="O44">
            <v>24</v>
          </cell>
          <cell r="P44">
            <v>5</v>
          </cell>
          <cell r="Q44">
            <v>5</v>
          </cell>
          <cell r="R44">
            <v>5</v>
          </cell>
          <cell r="S44">
            <v>5</v>
          </cell>
          <cell r="T44">
            <v>20</v>
          </cell>
        </row>
        <row r="45">
          <cell r="J45" t="str">
            <v>CALIDAD DEL PRODUCTO</v>
          </cell>
          <cell r="N45" t="str">
            <v>%</v>
          </cell>
          <cell r="O45">
            <v>0.73166096541239067</v>
          </cell>
          <cell r="P45">
            <v>0.73333333333333328</v>
          </cell>
          <cell r="Q45">
            <v>0.74064837905236913</v>
          </cell>
          <cell r="R45">
            <v>0.74502212389380529</v>
          </cell>
          <cell r="S45">
            <v>0.75095057034220536</v>
          </cell>
          <cell r="T45">
            <v>0.75095057034220536</v>
          </cell>
        </row>
        <row r="46">
          <cell r="J46" t="str">
            <v>CALIDAD DEL ALUMBRADO PUBLICO</v>
          </cell>
          <cell r="N46" t="str">
            <v>%</v>
          </cell>
          <cell r="O46">
            <v>0.81012972229853397</v>
          </cell>
          <cell r="P46">
            <v>0.81491228070175425</v>
          </cell>
          <cell r="Q46">
            <v>0.81666666666666654</v>
          </cell>
          <cell r="R46">
            <v>0.81842105263157872</v>
          </cell>
          <cell r="S46">
            <v>0.82056892778993418</v>
          </cell>
          <cell r="T46">
            <v>0.82056892778993418</v>
          </cell>
        </row>
        <row r="47">
          <cell r="C47">
            <v>3</v>
          </cell>
          <cell r="D47" t="str">
            <v xml:space="preserve"> REDUCCIÓN DE PÉRDIDAS</v>
          </cell>
          <cell r="E47">
            <v>1</v>
          </cell>
          <cell r="F47" t="str">
            <v xml:space="preserve"> REDUCCIÓN DE PÉRDIDAS EN DISTRIBUCIÓN</v>
          </cell>
          <cell r="J47" t="str">
            <v xml:space="preserve"> PERDIDAS DE ENERGÍA EN DISTRIBUCIÓN</v>
          </cell>
          <cell r="N47" t="str">
            <v>%</v>
          </cell>
          <cell r="O47">
            <v>0.1076</v>
          </cell>
          <cell r="P47">
            <v>9.8299999999999998E-2</v>
          </cell>
          <cell r="Q47">
            <v>9.5799999999999996E-2</v>
          </cell>
          <cell r="R47">
            <v>9.2799999999999994E-2</v>
          </cell>
          <cell r="S47">
            <v>9.0399999999999994E-2</v>
          </cell>
          <cell r="T47">
            <v>9.4200000000000006E-2</v>
          </cell>
        </row>
        <row r="48">
          <cell r="F48" t="str">
            <v>ELIMINAR ROBO DE ELECTRICIDAD</v>
          </cell>
          <cell r="J48" t="str">
            <v>PERDIDAS COMERCIALES DE DISTRIBUCION (1)</v>
          </cell>
          <cell r="N48" t="str">
            <v>%</v>
          </cell>
          <cell r="O48">
            <v>2.6599999999999999E-2</v>
          </cell>
          <cell r="P48">
            <v>1.7799999999999996E-2</v>
          </cell>
          <cell r="Q48">
            <v>1.5799999999999995E-2</v>
          </cell>
          <cell r="R48">
            <v>1.3299999999999992E-2</v>
          </cell>
          <cell r="S48">
            <v>1.1399999999999993E-2</v>
          </cell>
          <cell r="T48">
            <v>1.5200000000000005E-2</v>
          </cell>
        </row>
        <row r="49">
          <cell r="F49" t="str">
            <v>REDUCCION DE PERDIDAS TECNICAS</v>
          </cell>
          <cell r="J49" t="str">
            <v>PERDIDAS DE TRANSMISION</v>
          </cell>
          <cell r="N49" t="str">
            <v>%</v>
          </cell>
          <cell r="O49">
            <v>4.7883496184989098E-2</v>
          </cell>
          <cell r="P49">
            <v>4.7480896187251154E-2</v>
          </cell>
          <cell r="Q49">
            <v>4.7379321810978078E-2</v>
          </cell>
          <cell r="R49">
            <v>4.6781975755239957E-2</v>
          </cell>
          <cell r="S49">
            <v>4.6344112431376774E-2</v>
          </cell>
          <cell r="T49">
            <v>4.6344112431376774E-2</v>
          </cell>
        </row>
        <row r="50">
          <cell r="J50" t="str">
            <v>PERDIDAS TECNICAS DE DISTRIBUCION (1)</v>
          </cell>
          <cell r="N50" t="str">
            <v>%</v>
          </cell>
          <cell r="O50">
            <v>8.1000000000000003E-2</v>
          </cell>
          <cell r="P50">
            <v>8.0500000000000002E-2</v>
          </cell>
          <cell r="Q50">
            <v>0.08</v>
          </cell>
          <cell r="R50">
            <v>7.9500000000000001E-2</v>
          </cell>
          <cell r="S50">
            <v>7.9000000000000001E-2</v>
          </cell>
          <cell r="T50">
            <v>7.9000000000000001E-2</v>
          </cell>
        </row>
        <row r="51">
          <cell r="C51">
            <v>4</v>
          </cell>
          <cell r="D51" t="str">
            <v xml:space="preserve"> INCREMENTAR LA PRODUCTIVIDAD:</v>
          </cell>
          <cell r="E51">
            <v>1</v>
          </cell>
          <cell r="F51" t="str">
            <v xml:space="preserve"> REDUCCIÓN DE COSTOS OPERATIVOS</v>
          </cell>
          <cell r="J51" t="str">
            <v xml:space="preserve"> REDUCCION DE COSTOS DE OPERATIVOS</v>
          </cell>
          <cell r="N51" t="str">
            <v>%</v>
          </cell>
          <cell r="O51">
            <v>-4.4895722634527901E-2</v>
          </cell>
          <cell r="P51">
            <v>-0.16987033660126838</v>
          </cell>
          <cell r="Q51">
            <v>-8.0922321368686267E-2</v>
          </cell>
          <cell r="R51">
            <v>6.5694935349669414E-4</v>
          </cell>
          <cell r="S51">
            <v>9.6672379717451795E-2</v>
          </cell>
          <cell r="T51">
            <v>-3.4369604714933333E-2</v>
          </cell>
        </row>
        <row r="52">
          <cell r="D52" t="str">
            <v xml:space="preserve"> REDUCCIÓN DE COSTOS</v>
          </cell>
          <cell r="E52">
            <v>2</v>
          </cell>
          <cell r="F52" t="str">
            <v xml:space="preserve"> REDUCCIÓN DE GASTOS DE ADM.Y VENTAS</v>
          </cell>
          <cell r="J52" t="str">
            <v xml:space="preserve"> GASTOS DE VENTA Y ADMINISTRACION ENTRE COSTOS DE
        DISTRIBUCION</v>
          </cell>
          <cell r="N52" t="str">
            <v>%</v>
          </cell>
          <cell r="O52">
            <v>0.51678155897319633</v>
          </cell>
          <cell r="P52">
            <v>0.50276024269672492</v>
          </cell>
          <cell r="Q52">
            <v>0.50286236929073291</v>
          </cell>
          <cell r="R52">
            <v>0.50263973128504424</v>
          </cell>
          <cell r="S52">
            <v>0.50292771343195586</v>
          </cell>
          <cell r="T52">
            <v>0.50292771343195586</v>
          </cell>
        </row>
        <row r="53">
          <cell r="F53" t="str">
            <v>INCREMETAR GENERACION HIDRAULICA</v>
          </cell>
          <cell r="J53" t="str">
            <v>INCREMENTO DE CAPACIDAD EFECTIVA DE CENTRALES HIDRAULICAS</v>
          </cell>
          <cell r="N53" t="str">
            <v>MW</v>
          </cell>
          <cell r="O53">
            <v>1.98</v>
          </cell>
          <cell r="P53">
            <v>0</v>
          </cell>
          <cell r="Q53">
            <v>0</v>
          </cell>
          <cell r="R53">
            <v>0</v>
          </cell>
          <cell r="S53">
            <v>0.56000000000000005</v>
          </cell>
          <cell r="T53">
            <v>0.56000000000000005</v>
          </cell>
        </row>
        <row r="54">
          <cell r="F54" t="str">
            <v>DISPONER DE CARTERA DE PROYECTOS</v>
          </cell>
          <cell r="J54" t="str">
            <v>PROYECTOS CON ESTUDIOS DEFINITIVOS</v>
          </cell>
          <cell r="N54" t="str">
            <v>%</v>
          </cell>
          <cell r="O54">
            <v>0.79731212287438291</v>
          </cell>
          <cell r="P54">
            <v>0.53318879252835216</v>
          </cell>
          <cell r="Q54">
            <v>0.61240827218145433</v>
          </cell>
          <cell r="R54">
            <v>0.68495663775850568</v>
          </cell>
          <cell r="S54">
            <v>0.74833222148098744</v>
          </cell>
          <cell r="T54">
            <v>0.74833222148098733</v>
          </cell>
        </row>
        <row r="55">
          <cell r="D55" t="str">
            <v xml:space="preserve"> INVERTIR APLICANDO NUEVA TECNOLOGÍA</v>
          </cell>
          <cell r="E55">
            <v>3</v>
          </cell>
          <cell r="F55" t="str">
            <v xml:space="preserve"> INCORPORACION DE NUEVAS TECNOLOGIAS</v>
          </cell>
          <cell r="J55" t="str">
            <v xml:space="preserve"> INVERSION EN NUEVAS TECNOLOGIAS</v>
          </cell>
          <cell r="N55" t="str">
            <v>%</v>
          </cell>
          <cell r="O55">
            <v>2.95474096311765E-2</v>
          </cell>
          <cell r="P55">
            <v>2.3739619159466492E-2</v>
          </cell>
          <cell r="Q55">
            <v>2.6568140230183893E-2</v>
          </cell>
          <cell r="R55">
            <v>2.7730832911544444E-2</v>
          </cell>
          <cell r="S55">
            <v>2.4555499635686238E-2</v>
          </cell>
          <cell r="T55">
            <v>2.4555499635686238E-2</v>
          </cell>
        </row>
        <row r="58">
          <cell r="C58" t="str">
            <v xml:space="preserve">PROGRAMA DE VENTAS </v>
          </cell>
          <cell r="G58" t="str">
            <v>EN VOLUMEN Y/O UNIDADES FISICAS</v>
          </cell>
          <cell r="O58" t="str">
            <v>EN  MILES  DE   SOLES</v>
          </cell>
        </row>
        <row r="59">
          <cell r="D59" t="str">
            <v>BIENES Y/O SERVICIOS</v>
          </cell>
          <cell r="G59" t="str">
            <v>UNIDAD DE</v>
          </cell>
          <cell r="H59">
            <v>2001</v>
          </cell>
          <cell r="I59">
            <v>2002</v>
          </cell>
          <cell r="K59" t="str">
            <v>PROGRAMACION 2003</v>
          </cell>
          <cell r="O59" t="str">
            <v xml:space="preserve"> </v>
          </cell>
          <cell r="P59" t="str">
            <v>PROGRAMACIÓN 2003</v>
          </cell>
        </row>
        <row r="60">
          <cell r="G60" t="str">
            <v>MEDIDA</v>
          </cell>
          <cell r="H60" t="str">
            <v>(REAL)</v>
          </cell>
          <cell r="I60" t="str">
            <v>(ESTIMADO)</v>
          </cell>
          <cell r="J60" t="str">
            <v>I TRIM.</v>
          </cell>
          <cell r="K60" t="str">
            <v>II TRIM.</v>
          </cell>
          <cell r="L60" t="str">
            <v>III TRIM.</v>
          </cell>
          <cell r="M60" t="str">
            <v>IV TRIM.</v>
          </cell>
          <cell r="N60" t="str">
            <v>ANUAL</v>
          </cell>
          <cell r="O60" t="str">
            <v>I TRIM.</v>
          </cell>
          <cell r="P60" t="str">
            <v>II TRIM.</v>
          </cell>
          <cell r="Q60" t="str">
            <v>III TRIM.</v>
          </cell>
          <cell r="R60" t="str">
            <v>IV TRIM.</v>
          </cell>
          <cell r="S60" t="str">
            <v xml:space="preserve">       ANUAL</v>
          </cell>
        </row>
        <row r="62">
          <cell r="C62">
            <v>1</v>
          </cell>
          <cell r="D62" t="str">
            <v>Produccion de Energia</v>
          </cell>
          <cell r="G62" t="str">
            <v>MWh</v>
          </cell>
          <cell r="H62">
            <v>14732.54</v>
          </cell>
          <cell r="I62">
            <v>20911.04</v>
          </cell>
          <cell r="J62">
            <v>7170.34</v>
          </cell>
          <cell r="K62">
            <v>6900.06</v>
          </cell>
          <cell r="L62">
            <v>6147.39</v>
          </cell>
          <cell r="M62">
            <v>8172.48</v>
          </cell>
          <cell r="N62">
            <v>28390.27</v>
          </cell>
          <cell r="O62">
            <v>1168.7654200000002</v>
          </cell>
          <cell r="P62">
            <v>1140.3499159999999</v>
          </cell>
          <cell r="Q62">
            <v>1016.573393</v>
          </cell>
          <cell r="R62">
            <v>1368.3455679999997</v>
          </cell>
          <cell r="S62">
            <v>4694.0342970000002</v>
          </cell>
        </row>
        <row r="63">
          <cell r="C63">
            <v>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 t="str">
            <v>.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 t="str">
            <v>.</v>
          </cell>
        </row>
        <row r="67">
          <cell r="C67" t="str">
            <v xml:space="preserve">PROGRAMA DE VENTAS </v>
          </cell>
          <cell r="G67" t="str">
            <v>EN VOLUMEN Y/O UNIDADES FISICAS</v>
          </cell>
          <cell r="O67" t="str">
            <v>EN  MILES  DE   SOLES</v>
          </cell>
        </row>
        <row r="68">
          <cell r="D68" t="str">
            <v>BIENES Y/O SERVICIOS</v>
          </cell>
          <cell r="G68" t="str">
            <v>UNIDAD DE</v>
          </cell>
          <cell r="H68">
            <v>2001</v>
          </cell>
          <cell r="I68">
            <v>2002</v>
          </cell>
          <cell r="K68" t="str">
            <v>PROGRAMACION 2003</v>
          </cell>
          <cell r="O68" t="str">
            <v xml:space="preserve"> </v>
          </cell>
          <cell r="P68" t="str">
            <v>PROGRAMACIÓN 2003</v>
          </cell>
        </row>
        <row r="69">
          <cell r="G69" t="str">
            <v>MEDIDA</v>
          </cell>
          <cell r="H69" t="str">
            <v>(REAL)</v>
          </cell>
          <cell r="I69" t="str">
            <v>(ESTIMADO)</v>
          </cell>
          <cell r="J69" t="str">
            <v>I TRIM.</v>
          </cell>
          <cell r="K69" t="str">
            <v>II TRIM.</v>
          </cell>
          <cell r="L69" t="str">
            <v>III TRIM.</v>
          </cell>
          <cell r="M69" t="str">
            <v>IV TRIM.</v>
          </cell>
          <cell r="N69" t="str">
            <v>ANUAL</v>
          </cell>
          <cell r="O69" t="str">
            <v>I TRIM.</v>
          </cell>
          <cell r="P69" t="str">
            <v>II TRIM.</v>
          </cell>
          <cell r="Q69" t="str">
            <v>III TRIM.</v>
          </cell>
          <cell r="R69" t="str">
            <v>IV TRIM.</v>
          </cell>
          <cell r="S69" t="str">
            <v xml:space="preserve">    ANUAL</v>
          </cell>
        </row>
        <row r="71">
          <cell r="C71">
            <v>1</v>
          </cell>
          <cell r="D71" t="str">
            <v>Venta de Energia</v>
          </cell>
          <cell r="G71" t="str">
            <v>MWh</v>
          </cell>
          <cell r="H71">
            <v>742938.4</v>
          </cell>
          <cell r="I71">
            <v>711800.24</v>
          </cell>
          <cell r="J71">
            <v>176857.25</v>
          </cell>
          <cell r="K71">
            <v>187055.34</v>
          </cell>
          <cell r="L71">
            <v>184272.61</v>
          </cell>
          <cell r="M71">
            <v>193804.48</v>
          </cell>
          <cell r="N71">
            <v>741989.67999999993</v>
          </cell>
          <cell r="O71">
            <v>52312.552608371421</v>
          </cell>
          <cell r="P71">
            <v>56089.277268371428</v>
          </cell>
          <cell r="Q71">
            <v>55297.182898371422</v>
          </cell>
          <cell r="R71">
            <v>59327.899368371422</v>
          </cell>
          <cell r="S71">
            <v>223026.91214348568</v>
          </cell>
        </row>
        <row r="72">
          <cell r="C72">
            <v>2</v>
          </cell>
          <cell r="D72" t="str">
            <v>Otros Servicios Complementarios</v>
          </cell>
          <cell r="G72" t="str">
            <v>Miles S/.</v>
          </cell>
          <cell r="H72">
            <v>20451.487412748429</v>
          </cell>
          <cell r="I72">
            <v>17269.359464137298</v>
          </cell>
          <cell r="O72">
            <v>4102.5062261679623</v>
          </cell>
          <cell r="P72">
            <v>5224.7524610603768</v>
          </cell>
          <cell r="Q72">
            <v>5097.8859823867806</v>
          </cell>
          <cell r="R72">
            <v>4378.9674493589564</v>
          </cell>
          <cell r="S72">
            <v>18804.112118974077</v>
          </cell>
        </row>
        <row r="73">
          <cell r="C73" t="str">
            <v>.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 t="str">
            <v>.</v>
          </cell>
        </row>
        <row r="76">
          <cell r="C76" t="str">
            <v xml:space="preserve">PROGRAMA DE COMPRA DE INSUMOS </v>
          </cell>
          <cell r="G76" t="str">
            <v>EN VOLUMEN Y/O UNIDADES FISICAS</v>
          </cell>
          <cell r="O76" t="str">
            <v>EN  MILES  DE   SOLES</v>
          </cell>
        </row>
        <row r="77">
          <cell r="D77" t="str">
            <v>BIENES Y/O SERVICIOS</v>
          </cell>
          <cell r="G77" t="str">
            <v>UNIDAD DE</v>
          </cell>
          <cell r="H77">
            <v>2001</v>
          </cell>
          <cell r="I77">
            <v>2002</v>
          </cell>
          <cell r="K77" t="str">
            <v>PROGRAMACION 2003</v>
          </cell>
          <cell r="O77" t="str">
            <v xml:space="preserve"> </v>
          </cell>
          <cell r="P77" t="str">
            <v>PROGRAMACIÓN 2003</v>
          </cell>
        </row>
        <row r="78">
          <cell r="G78" t="str">
            <v>MEDIDA</v>
          </cell>
          <cell r="H78" t="str">
            <v>(REAL)</v>
          </cell>
          <cell r="I78" t="str">
            <v>(ESTIMADO)</v>
          </cell>
          <cell r="J78" t="str">
            <v>I TRIM.</v>
          </cell>
          <cell r="K78" t="str">
            <v>II TRIM.</v>
          </cell>
          <cell r="L78" t="str">
            <v>III TRIM.</v>
          </cell>
          <cell r="M78" t="str">
            <v>IV TRIM.</v>
          </cell>
          <cell r="N78" t="str">
            <v>ANUAL</v>
          </cell>
          <cell r="O78" t="str">
            <v>I TRIM.</v>
          </cell>
          <cell r="P78" t="str">
            <v>II TRIM.</v>
          </cell>
          <cell r="Q78" t="str">
            <v>III TRIM.</v>
          </cell>
          <cell r="R78" t="str">
            <v>IV TRIM.</v>
          </cell>
          <cell r="S78" t="str">
            <v xml:space="preserve">    ANUAL</v>
          </cell>
        </row>
        <row r="80">
          <cell r="C80">
            <v>1</v>
          </cell>
          <cell r="D80" t="str">
            <v>Compra de Energia</v>
          </cell>
          <cell r="G80" t="str">
            <v>MWh</v>
          </cell>
          <cell r="H80">
            <v>854995.63</v>
          </cell>
          <cell r="I80">
            <v>812341.09</v>
          </cell>
          <cell r="J80">
            <v>197372.49</v>
          </cell>
          <cell r="K80">
            <v>208936.38</v>
          </cell>
          <cell r="L80">
            <v>205439.14</v>
          </cell>
          <cell r="M80">
            <v>213706.07</v>
          </cell>
          <cell r="N80">
            <v>825454.08000000007</v>
          </cell>
          <cell r="O80">
            <v>32180.396820000005</v>
          </cell>
          <cell r="P80">
            <v>34531.994830000003</v>
          </cell>
          <cell r="Q80">
            <v>33967.187129999991</v>
          </cell>
          <cell r="R80">
            <v>35780.424339999998</v>
          </cell>
          <cell r="S80">
            <v>136460.00312000001</v>
          </cell>
        </row>
        <row r="81">
          <cell r="C81">
            <v>2</v>
          </cell>
          <cell r="D81" t="str">
            <v>Suministros Diversos</v>
          </cell>
          <cell r="G81" t="str">
            <v>Miles S/.</v>
          </cell>
          <cell r="H81">
            <v>12460.109</v>
          </cell>
          <cell r="I81">
            <v>10893.473</v>
          </cell>
          <cell r="N81">
            <v>0</v>
          </cell>
          <cell r="O81">
            <v>3560.5199753237493</v>
          </cell>
          <cell r="P81">
            <v>2733.6366218631824</v>
          </cell>
          <cell r="Q81">
            <v>3960.7974767897003</v>
          </cell>
          <cell r="R81">
            <v>2175.5950003179664</v>
          </cell>
          <cell r="S81">
            <v>12430.549074294597</v>
          </cell>
        </row>
        <row r="82">
          <cell r="C82">
            <v>3</v>
          </cell>
          <cell r="D82" t="str">
            <v>Combustibles y Lubricantes</v>
          </cell>
          <cell r="G82" t="str">
            <v>Miles S/.</v>
          </cell>
          <cell r="H82">
            <v>185.22800000000001</v>
          </cell>
          <cell r="I82">
            <v>84.424000000000007</v>
          </cell>
          <cell r="N82">
            <v>0</v>
          </cell>
          <cell r="O82">
            <v>27.075699999999998</v>
          </cell>
          <cell r="P82">
            <v>9.3072499999999998</v>
          </cell>
          <cell r="Q82">
            <v>8.0776000000000003</v>
          </cell>
          <cell r="R82">
            <v>16.69125</v>
          </cell>
          <cell r="S82">
            <v>61.151799999999994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FONAFE"/>
      <sheetName val="FORM1P"/>
      <sheetName val="FORM2aP"/>
      <sheetName val="FORM3aP"/>
      <sheetName val="FORM4P"/>
      <sheetName val="FORM5P"/>
      <sheetName val="FORM5P_14ene"/>
      <sheetName val="FORM5P_07ene"/>
      <sheetName val="FORM6P"/>
      <sheetName val="FORM5P__"/>
      <sheetName val="FORM6P_"/>
      <sheetName val="FORM7P_resumen"/>
      <sheetName val="FORM7P"/>
      <sheetName val="FORM7P_resumen_"/>
      <sheetName val="FORM7P_"/>
    </sheetNames>
    <sheetDataSet>
      <sheetData sheetId="0" refreshError="1"/>
      <sheetData sheetId="1" refreshError="1">
        <row r="1">
          <cell r="A1" t="str">
            <v>FONDO NACIONAL DE FINANCIAMIENTO DE LA</v>
          </cell>
          <cell r="T1" t="str">
            <v>FORMATO 1P</v>
          </cell>
        </row>
        <row r="2">
          <cell r="A2" t="str">
            <v>ACTIVIDAD EMPRESARIAL DEL ESTADO</v>
          </cell>
        </row>
        <row r="3">
          <cell r="A3" t="str">
            <v>FONAFE</v>
          </cell>
        </row>
        <row r="6">
          <cell r="C6" t="str">
            <v>RAZON SOCIAL DE LA ENTIDAD</v>
          </cell>
          <cell r="F6" t="str">
            <v>HIDRANDINA S.A.</v>
          </cell>
        </row>
        <row r="9">
          <cell r="C9" t="str">
            <v>SITUACION DEL  PLAN ESTRATEGICO</v>
          </cell>
          <cell r="G9" t="str">
            <v>HORIZONTE DEL PLAN ESTRATEGICO</v>
          </cell>
          <cell r="J9" t="str">
            <v>VISION DE LA ENTIDAD</v>
          </cell>
        </row>
        <row r="10">
          <cell r="D10" t="str">
            <v>EN PROCESO DE MODIFICACION</v>
          </cell>
          <cell r="E10" t="str">
            <v>X</v>
          </cell>
          <cell r="G10" t="str">
            <v>DE</v>
          </cell>
          <cell r="H10">
            <v>2003</v>
          </cell>
          <cell r="J10" t="str">
            <v>Ser una empresa de distribución eléctrica rentable que se afianza en una permanente innovación tecnológica y está encaminada a brindar multiservicios de calidad en el ámbito nacional e internacional, con clientes satisfechos, reconocida por preservar el m</v>
          </cell>
        </row>
        <row r="11">
          <cell r="C11" t="str">
            <v>CULMINADO</v>
          </cell>
          <cell r="G11" t="str">
            <v>A</v>
          </cell>
          <cell r="H11">
            <v>2005</v>
          </cell>
        </row>
        <row r="12">
          <cell r="C12" t="str">
            <v xml:space="preserve">     EN PROCESO DE ELABORACION</v>
          </cell>
        </row>
        <row r="13">
          <cell r="C13" t="str">
            <v xml:space="preserve">     NO CUENTA CON PLAN ESTRATEGICO</v>
          </cell>
        </row>
        <row r="15">
          <cell r="C15" t="str">
            <v>MISION DE LA ENTIDAD</v>
          </cell>
          <cell r="E15" t="str">
            <v xml:space="preserve"> Atender las necesidades de nuestros clientes con una oferta integral de la mejor calidad y precio.</v>
          </cell>
        </row>
        <row r="20">
          <cell r="C20" t="str">
            <v>OBJETIVOS ESTRATEGICOS</v>
          </cell>
          <cell r="F20" t="str">
            <v>OBJETIVO ESPECIFICO DEL</v>
          </cell>
          <cell r="J20" t="str">
            <v>INDICADOR</v>
          </cell>
          <cell r="N20" t="str">
            <v>UNIDAD DE</v>
          </cell>
          <cell r="O20" t="str">
            <v>VALORES</v>
          </cell>
          <cell r="R20" t="str">
            <v>METAS PARA EL AÑO 2003</v>
          </cell>
        </row>
        <row r="21">
          <cell r="G21" t="str">
            <v>PLAN OPERATIVO</v>
          </cell>
          <cell r="N21" t="str">
            <v>MEDIDA</v>
          </cell>
          <cell r="O21" t="str">
            <v>AÑO 2002</v>
          </cell>
          <cell r="P21" t="str">
            <v xml:space="preserve"> I TRIM.</v>
          </cell>
          <cell r="Q21" t="str">
            <v>II TRIM.</v>
          </cell>
          <cell r="R21" t="str">
            <v>III TRIM.</v>
          </cell>
          <cell r="S21" t="str">
            <v xml:space="preserve"> IV TRIM.</v>
          </cell>
          <cell r="T21" t="str">
            <v>ANUAL</v>
          </cell>
        </row>
        <row r="22">
          <cell r="C22">
            <v>1</v>
          </cell>
          <cell r="D22" t="str">
            <v xml:space="preserve"> MAXIMIZAR  LA  RENTABILIDAD</v>
          </cell>
          <cell r="E22">
            <v>1</v>
          </cell>
          <cell r="F22" t="str">
            <v xml:space="preserve"> RENTABILIDAD COMPETITIVA</v>
          </cell>
          <cell r="J22" t="str">
            <v xml:space="preserve"> RENTABILIDAD PATRIMONIAL</v>
          </cell>
          <cell r="N22" t="str">
            <v>%</v>
          </cell>
          <cell r="O22">
            <v>3.5385041278195783E-3</v>
          </cell>
          <cell r="P22">
            <v>1.037752857887027E-2</v>
          </cell>
          <cell r="Q22">
            <v>1.8392647522984903E-2</v>
          </cell>
          <cell r="R22">
            <v>1.8554488762248248E-2</v>
          </cell>
          <cell r="S22">
            <v>2.269731916009397E-2</v>
          </cell>
          <cell r="T22">
            <v>2.269731916009397E-2</v>
          </cell>
        </row>
        <row r="23">
          <cell r="F23" t="str">
            <v>AUMENTAR FLUJO DE CAJA</v>
          </cell>
          <cell r="J23" t="str">
            <v>COBRABILIDAD</v>
          </cell>
          <cell r="N23" t="str">
            <v>%</v>
          </cell>
          <cell r="O23">
            <v>1.0049999999999999</v>
          </cell>
          <cell r="P23">
            <v>1.0109011559794809</v>
          </cell>
          <cell r="Q23">
            <v>1.0124919157908783</v>
          </cell>
          <cell r="R23">
            <v>1.008022325748009</v>
          </cell>
          <cell r="S23">
            <v>1.009533865391008</v>
          </cell>
          <cell r="T23">
            <v>1.009533865391008</v>
          </cell>
        </row>
        <row r="24">
          <cell r="F24" t="str">
            <v>CRECIMIENTO DE LOS INGRESOS</v>
          </cell>
          <cell r="J24" t="str">
            <v>APORTE DEL EFECTIVO NETO DE OPERACION  A LOS INGRESOS DE EFECTIVO DE OPERACIÓN</v>
          </cell>
          <cell r="N24" t="str">
            <v>%</v>
          </cell>
          <cell r="O24">
            <v>0.10441834054936466</v>
          </cell>
          <cell r="P24">
            <v>8.0017439871372317E-2</v>
          </cell>
          <cell r="Q24">
            <v>9.672445353986063E-2</v>
          </cell>
          <cell r="R24">
            <v>0.10816614541954972</v>
          </cell>
          <cell r="S24">
            <v>0.12053599601719336</v>
          </cell>
          <cell r="T24">
            <v>0.12053599601719336</v>
          </cell>
        </row>
        <row r="25">
          <cell r="F25" t="str">
            <v>FINANCIAMIENTO DE CLIENTES Y PROVEEDORES</v>
          </cell>
          <cell r="J25" t="str">
            <v>INDICE DEL GASTO FINANCIERO</v>
          </cell>
          <cell r="N25" t="str">
            <v>%</v>
          </cell>
          <cell r="O25">
            <v>9.3071265325157006E-3</v>
          </cell>
          <cell r="P25">
            <v>1.104215791326902E-2</v>
          </cell>
          <cell r="Q25">
            <v>1.2234168669804202E-2</v>
          </cell>
          <cell r="R25">
            <v>1.4022263124506528E-2</v>
          </cell>
          <cell r="S25">
            <v>1.53173656730406E-2</v>
          </cell>
          <cell r="T25">
            <v>1.53173656730406E-2</v>
          </cell>
        </row>
        <row r="26">
          <cell r="J26" t="str">
            <v>ENDEUDAMIENTO  TOTAL</v>
          </cell>
          <cell r="N26" t="str">
            <v>%</v>
          </cell>
          <cell r="O26">
            <v>0.13700000000000001</v>
          </cell>
          <cell r="P26">
            <v>0.14332815882811692</v>
          </cell>
          <cell r="Q26">
            <v>0.14687979159659972</v>
          </cell>
          <cell r="R26">
            <v>0.155666116395802</v>
          </cell>
          <cell r="S26">
            <v>0.1677736711225265</v>
          </cell>
          <cell r="T26">
            <v>0.1677736711225265</v>
          </cell>
        </row>
        <row r="27">
          <cell r="E27">
            <v>2</v>
          </cell>
          <cell r="F27" t="str">
            <v xml:space="preserve"> AUMENTO DE UTILIDAD (u.a.t.p.)</v>
          </cell>
          <cell r="J27" t="str">
            <v xml:space="preserve"> MARGEN DE U.A.T.P. A VENTAS</v>
          </cell>
          <cell r="N27" t="str">
            <v>%</v>
          </cell>
          <cell r="O27">
            <v>3.2380656251199631E-2</v>
          </cell>
          <cell r="P27">
            <v>3.9738510108981044E-2</v>
          </cell>
          <cell r="Q27">
            <v>6.8431444798539617E-2</v>
          </cell>
          <cell r="R27">
            <v>6.8899938613796854E-2</v>
          </cell>
          <cell r="S27">
            <v>8.3225645825109926E-2</v>
          </cell>
          <cell r="T27">
            <v>8.3225645825109926E-2</v>
          </cell>
        </row>
        <row r="28">
          <cell r="E28">
            <v>3</v>
          </cell>
          <cell r="F28" t="str">
            <v xml:space="preserve"> MEJORAR MARGEN OPERATIVO</v>
          </cell>
          <cell r="J28" t="str">
            <v xml:space="preserve"> MARGEN  OPERATIVO</v>
          </cell>
          <cell r="N28" t="str">
            <v>%</v>
          </cell>
          <cell r="O28">
            <v>6.7885209480495423E-2</v>
          </cell>
          <cell r="P28">
            <v>3.6301447821179202E-2</v>
          </cell>
          <cell r="Q28">
            <v>5.8758223219558259E-2</v>
          </cell>
          <cell r="R28">
            <v>5.8828521291485622E-2</v>
          </cell>
          <cell r="S28">
            <v>7.2423126485017933E-2</v>
          </cell>
          <cell r="T28">
            <v>7.2423126485017933E-2</v>
          </cell>
        </row>
        <row r="29">
          <cell r="F29" t="str">
            <v>PRIORIZAR INVERSIONES</v>
          </cell>
          <cell r="J29" t="str">
            <v>PARTICIPACION DE LAS INVERSIONES EN FLUJO DE EFECTIVO</v>
          </cell>
          <cell r="N29" t="str">
            <v>%</v>
          </cell>
          <cell r="O29">
            <v>0.12910560970368734</v>
          </cell>
          <cell r="P29">
            <v>0.13831389601577598</v>
          </cell>
          <cell r="Q29">
            <v>0.15160330091736213</v>
          </cell>
          <cell r="R29">
            <v>0.16588248647731252</v>
          </cell>
          <cell r="S29">
            <v>0.18271003368998939</v>
          </cell>
          <cell r="T29">
            <v>0.18271003368998939</v>
          </cell>
        </row>
        <row r="30">
          <cell r="J30" t="str">
            <v>GASTOS DE VENTA Y ADMINISTRACION ENTRE COSTOS DE DISTRIBUCION</v>
          </cell>
          <cell r="N30" t="str">
            <v>%</v>
          </cell>
          <cell r="O30">
            <v>0.48507409470617591</v>
          </cell>
          <cell r="P30">
            <v>0.51597969127137877</v>
          </cell>
          <cell r="Q30">
            <v>0.51209721105456718</v>
          </cell>
          <cell r="R30">
            <v>0.50780333667490518</v>
          </cell>
          <cell r="S30">
            <v>0.50301159197309675</v>
          </cell>
          <cell r="T30">
            <v>0.50301159197309675</v>
          </cell>
        </row>
        <row r="31">
          <cell r="D31" t="str">
            <v xml:space="preserve"> AUMENTAR SATISFACCIÓN DE CLIENTE</v>
          </cell>
          <cell r="E31">
            <v>1</v>
          </cell>
          <cell r="F31" t="str">
            <v xml:space="preserve"> REDUCCIÓN DEL CICLO DE COBRANZAS</v>
          </cell>
          <cell r="J31" t="str">
            <v xml:space="preserve"> ROTACION DE CUENTAS POR COBRAR COMERCIALES</v>
          </cell>
          <cell r="N31" t="str">
            <v>Días</v>
          </cell>
          <cell r="O31">
            <v>71.851299137712545</v>
          </cell>
          <cell r="P31">
            <v>77.1663504330877</v>
          </cell>
          <cell r="Q31">
            <v>72.625115220934219</v>
          </cell>
          <cell r="R31">
            <v>69.654655498209252</v>
          </cell>
          <cell r="S31">
            <v>64.000979504150209</v>
          </cell>
          <cell r="T31">
            <v>64.000979504150209</v>
          </cell>
        </row>
        <row r="32">
          <cell r="F32" t="str">
            <v>RELACION WIN/WIN CLIENTES LIBRES</v>
          </cell>
          <cell r="J32" t="str">
            <v>MARGEN BRUTO COMERCIAL DEL MERCADO LIBRE</v>
          </cell>
          <cell r="N32" t="str">
            <v>%</v>
          </cell>
          <cell r="O32">
            <v>0.25381596162232883</v>
          </cell>
          <cell r="P32">
            <v>0.25116353728140911</v>
          </cell>
          <cell r="Q32">
            <v>0.27833301462162197</v>
          </cell>
          <cell r="R32">
            <v>0.27700358466713171</v>
          </cell>
          <cell r="S32">
            <v>0.28708303134427698</v>
          </cell>
          <cell r="T32">
            <v>0.28708303134427698</v>
          </cell>
        </row>
        <row r="33">
          <cell r="F33" t="str">
            <v>MAXIMIZAR VENTAS</v>
          </cell>
          <cell r="J33" t="str">
            <v>MAXIMIZAR VENTAS EN HORAS FUERA DE PUNTA</v>
          </cell>
          <cell r="N33" t="str">
            <v>%</v>
          </cell>
          <cell r="O33">
            <v>0.74</v>
          </cell>
          <cell r="P33">
            <v>0.74299999999999988</v>
          </cell>
          <cell r="Q33">
            <v>0.74557330564653967</v>
          </cell>
          <cell r="R33">
            <v>0.74807728572809307</v>
          </cell>
          <cell r="S33">
            <v>0.75017002344387951</v>
          </cell>
          <cell r="T33">
            <v>0.75017002344387951</v>
          </cell>
        </row>
        <row r="34">
          <cell r="F34" t="str">
            <v>OPTIMIZAR CONTRATOS DE COMPRA PARA EL MERCADO REGULADO</v>
          </cell>
          <cell r="J34" t="str">
            <v>EFICIENCIA DE LA COMPRA</v>
          </cell>
          <cell r="N34" t="str">
            <v>%</v>
          </cell>
          <cell r="O34">
            <v>0.97971727105101403</v>
          </cell>
          <cell r="P34">
            <v>0.96977025392986693</v>
          </cell>
          <cell r="Q34">
            <v>0.96889157354273636</v>
          </cell>
          <cell r="R34">
            <v>0.96918429003021156</v>
          </cell>
          <cell r="S34">
            <v>0.96903790968131709</v>
          </cell>
          <cell r="T34">
            <v>0.96918429003021134</v>
          </cell>
        </row>
        <row r="35">
          <cell r="C35">
            <v>2</v>
          </cell>
          <cell r="E35">
            <v>2</v>
          </cell>
          <cell r="F35" t="str">
            <v xml:space="preserve"> CAPTACIÓN DE CLIENTES</v>
          </cell>
          <cell r="J35" t="str">
            <v xml:space="preserve"> COEFICIENTE DE ELETRIFICACIÓN</v>
          </cell>
          <cell r="N35" t="str">
            <v>%</v>
          </cell>
          <cell r="O35">
            <v>0.70799999999999996</v>
          </cell>
          <cell r="P35">
            <v>0.71599999999999997</v>
          </cell>
          <cell r="Q35">
            <v>0.72399999999999998</v>
          </cell>
          <cell r="R35">
            <v>0.73199999999999998</v>
          </cell>
          <cell r="S35">
            <v>0.74</v>
          </cell>
          <cell r="T35">
            <v>0.74</v>
          </cell>
        </row>
        <row r="36">
          <cell r="E36">
            <v>3</v>
          </cell>
          <cell r="F36" t="str">
            <v xml:space="preserve"> REFORZAR IMAGEN</v>
          </cell>
          <cell r="J36" t="str">
            <v xml:space="preserve"> GRADO DE APROBACION DEL CLIENTE </v>
          </cell>
          <cell r="N36" t="str">
            <v>%</v>
          </cell>
          <cell r="O36">
            <v>0.56899999999999995</v>
          </cell>
          <cell r="P36">
            <v>0.57699999999999996</v>
          </cell>
          <cell r="Q36">
            <v>0.58399999999999996</v>
          </cell>
          <cell r="R36">
            <v>0.59199999999999997</v>
          </cell>
          <cell r="S36">
            <v>0.6</v>
          </cell>
          <cell r="T36">
            <v>0.6</v>
          </cell>
        </row>
        <row r="37">
          <cell r="F37" t="str">
            <v>LOGRAR TARIFAS ADECUADAS</v>
          </cell>
          <cell r="J37" t="str">
            <v>INGRESOS ACORDE A AL INVERSION OPTIMA REALIZADA</v>
          </cell>
          <cell r="N37" t="str">
            <v>%</v>
          </cell>
          <cell r="O37">
            <v>0.38909079971565558</v>
          </cell>
          <cell r="P37">
            <v>0.38017569907944188</v>
          </cell>
          <cell r="Q37">
            <v>0.39250126770932781</v>
          </cell>
          <cell r="R37">
            <v>0.39610863600534935</v>
          </cell>
          <cell r="S37">
            <v>0.40610394739523686</v>
          </cell>
          <cell r="T37">
            <v>0.40610394633548813</v>
          </cell>
        </row>
        <row r="38">
          <cell r="F38" t="str">
            <v>CALIDAD DE MEDICION</v>
          </cell>
          <cell r="J38" t="str">
            <v>GRADO DE PRECISION DE LA MEDIDA</v>
          </cell>
          <cell r="N38" t="str">
            <v>%</v>
          </cell>
          <cell r="O38">
            <v>3.3653846153846152E-2</v>
          </cell>
          <cell r="P38">
            <v>4.5454545454545456E-2</v>
          </cell>
          <cell r="Q38">
            <v>4.5454545454545456E-2</v>
          </cell>
          <cell r="R38">
            <v>4.5454545454545456E-2</v>
          </cell>
          <cell r="S38">
            <v>4.5454545454545456E-2</v>
          </cell>
          <cell r="T38">
            <v>4.5454545454545456E-2</v>
          </cell>
        </row>
        <row r="39">
          <cell r="C39">
            <v>3</v>
          </cell>
          <cell r="F39" t="str">
            <v>NIVELAR DIAGRAMA DE CARGA</v>
          </cell>
          <cell r="J39" t="str">
            <v>FACTOR DE CARGA</v>
          </cell>
          <cell r="N39" t="str">
            <v>p.u.</v>
          </cell>
          <cell r="O39">
            <v>0.61735159817351604</v>
          </cell>
          <cell r="P39">
            <v>0.61289454328644144</v>
          </cell>
          <cell r="Q39">
            <v>0.62830082092168527</v>
          </cell>
          <cell r="R39">
            <v>0.62426729918533197</v>
          </cell>
          <cell r="S39">
            <v>0.63190740425717218</v>
          </cell>
          <cell r="T39">
            <v>0.63190740425717218</v>
          </cell>
        </row>
        <row r="40">
          <cell r="F40" t="str">
            <v>OPTIMIZAR EL DESPACHO</v>
          </cell>
          <cell r="J40" t="str">
            <v>FACTOR DE PLANTA</v>
          </cell>
          <cell r="N40" t="str">
            <v>p.u.</v>
          </cell>
          <cell r="O40">
            <v>0.27291249734973649</v>
          </cell>
          <cell r="P40">
            <v>0.39782190654039395</v>
          </cell>
          <cell r="Q40">
            <v>0.38883481569423356</v>
          </cell>
          <cell r="R40">
            <v>0.37027998012391766</v>
          </cell>
          <cell r="S40">
            <v>0.36685484045899219</v>
          </cell>
          <cell r="T40">
            <v>0.36685484045899219</v>
          </cell>
        </row>
        <row r="41">
          <cell r="F41" t="str">
            <v>CUIDADO DEL MEDIO AMBIENTE</v>
          </cell>
          <cell r="J41" t="str">
            <v>REDUCCION DE PRODUCCION EN CENTRALES TERMICAS</v>
          </cell>
          <cell r="N41" t="str">
            <v>MWh</v>
          </cell>
          <cell r="O41">
            <v>434.601</v>
          </cell>
          <cell r="P41">
            <v>6.19</v>
          </cell>
          <cell r="Q41">
            <v>6.91</v>
          </cell>
          <cell r="R41">
            <v>30.508999999999986</v>
          </cell>
          <cell r="S41">
            <v>42.35899999999998</v>
          </cell>
          <cell r="T41">
            <v>42.35899999999998</v>
          </cell>
        </row>
        <row r="42">
          <cell r="B42" t="str">
            <v xml:space="preserve"> </v>
          </cell>
          <cell r="J42" t="str">
            <v>DESACTIVACION DE POTENCIA INSTALADA EN CENTRALES TERMICAS</v>
          </cell>
          <cell r="N42" t="str">
            <v>MW</v>
          </cell>
          <cell r="O42">
            <v>0</v>
          </cell>
          <cell r="P42">
            <v>0</v>
          </cell>
          <cell r="Q42">
            <v>0</v>
          </cell>
          <cell r="R42">
            <v>-2.1020000000000003</v>
          </cell>
          <cell r="S42">
            <v>0</v>
          </cell>
          <cell r="T42">
            <v>2.1</v>
          </cell>
        </row>
        <row r="43">
          <cell r="C43">
            <v>3</v>
          </cell>
          <cell r="F43" t="str">
            <v>GARANTIZAR LA CALIDAD DEL SERVICIO</v>
          </cell>
          <cell r="J43" t="str">
            <v>DEK</v>
          </cell>
          <cell r="N43" t="str">
            <v>Horas</v>
          </cell>
          <cell r="O43">
            <v>59</v>
          </cell>
          <cell r="P43">
            <v>11</v>
          </cell>
          <cell r="Q43">
            <v>11</v>
          </cell>
          <cell r="R43">
            <v>10</v>
          </cell>
          <cell r="S43">
            <v>10</v>
          </cell>
          <cell r="T43">
            <v>42</v>
          </cell>
        </row>
        <row r="44">
          <cell r="J44" t="str">
            <v>FEK</v>
          </cell>
          <cell r="N44" t="str">
            <v>Veces</v>
          </cell>
          <cell r="O44">
            <v>24</v>
          </cell>
          <cell r="P44">
            <v>5</v>
          </cell>
          <cell r="Q44">
            <v>5</v>
          </cell>
          <cell r="R44">
            <v>5</v>
          </cell>
          <cell r="S44">
            <v>5</v>
          </cell>
          <cell r="T44">
            <v>20</v>
          </cell>
        </row>
        <row r="45">
          <cell r="J45" t="str">
            <v>CALIDAD DEL PRODUCTO</v>
          </cell>
          <cell r="N45" t="str">
            <v>%</v>
          </cell>
          <cell r="O45">
            <v>0.73166096541239067</v>
          </cell>
          <cell r="P45">
            <v>0.73333333333333328</v>
          </cell>
          <cell r="Q45">
            <v>0.74064837905236913</v>
          </cell>
          <cell r="R45">
            <v>0.74502212389380529</v>
          </cell>
          <cell r="S45">
            <v>0.75095057034220536</v>
          </cell>
          <cell r="T45">
            <v>0.75095057034220536</v>
          </cell>
        </row>
        <row r="46">
          <cell r="J46" t="str">
            <v>CALIDAD DEL ALUMBRADO PUBLICO</v>
          </cell>
          <cell r="N46" t="str">
            <v>%</v>
          </cell>
          <cell r="O46">
            <v>0.81012972229853397</v>
          </cell>
          <cell r="P46">
            <v>0.81491228070175425</v>
          </cell>
          <cell r="Q46">
            <v>0.81666666666666654</v>
          </cell>
          <cell r="R46">
            <v>0.81842105263157872</v>
          </cell>
          <cell r="S46">
            <v>0.82056892778993418</v>
          </cell>
          <cell r="T46">
            <v>0.82056892778993418</v>
          </cell>
        </row>
        <row r="47">
          <cell r="C47">
            <v>3</v>
          </cell>
          <cell r="D47" t="str">
            <v xml:space="preserve"> REDUCCIÓN DE PÉRDIDAS</v>
          </cell>
          <cell r="E47">
            <v>1</v>
          </cell>
          <cell r="F47" t="str">
            <v xml:space="preserve"> REDUCCIÓN DE PÉRDIDAS EN DISTRIBUCIÓN</v>
          </cell>
          <cell r="J47" t="str">
            <v xml:space="preserve"> PERDIDAS DE ENERGÍA EN DISTRIBUCIÓN</v>
          </cell>
          <cell r="N47" t="str">
            <v>%</v>
          </cell>
          <cell r="O47">
            <v>0.1076</v>
          </cell>
          <cell r="P47">
            <v>9.8299999999999998E-2</v>
          </cell>
          <cell r="Q47">
            <v>9.5799999999999996E-2</v>
          </cell>
          <cell r="R47">
            <v>9.2799999999999994E-2</v>
          </cell>
          <cell r="S47">
            <v>9.0399999999999994E-2</v>
          </cell>
          <cell r="T47">
            <v>9.4200000000000006E-2</v>
          </cell>
        </row>
        <row r="48">
          <cell r="F48" t="str">
            <v>ELIMINAR ROBO DE ELECTRICIDAD</v>
          </cell>
          <cell r="J48" t="str">
            <v>PERDIDAS COMERCIALES DE DISTRIBUCION (1)</v>
          </cell>
          <cell r="N48" t="str">
            <v>%</v>
          </cell>
          <cell r="O48">
            <v>2.6599999999999999E-2</v>
          </cell>
          <cell r="P48">
            <v>1.7799999999999996E-2</v>
          </cell>
          <cell r="Q48">
            <v>1.5799999999999995E-2</v>
          </cell>
          <cell r="R48">
            <v>1.3299999999999992E-2</v>
          </cell>
          <cell r="S48">
            <v>1.1399999999999993E-2</v>
          </cell>
          <cell r="T48">
            <v>1.5200000000000005E-2</v>
          </cell>
        </row>
        <row r="49">
          <cell r="F49" t="str">
            <v>REDUCCION DE PERDIDAS TECNICAS</v>
          </cell>
          <cell r="J49" t="str">
            <v>PERDIDAS DE TRANSMISION</v>
          </cell>
          <cell r="N49" t="str">
            <v>%</v>
          </cell>
          <cell r="O49">
            <v>4.7883496184989098E-2</v>
          </cell>
          <cell r="P49">
            <v>4.7480896187251154E-2</v>
          </cell>
          <cell r="Q49">
            <v>4.7379321810978078E-2</v>
          </cell>
          <cell r="R49">
            <v>4.6781975755239957E-2</v>
          </cell>
          <cell r="S49">
            <v>4.6344112431376774E-2</v>
          </cell>
          <cell r="T49">
            <v>4.6344112431376774E-2</v>
          </cell>
        </row>
        <row r="50">
          <cell r="J50" t="str">
            <v>PERDIDAS TECNICAS DE DISTRIBUCION (1)</v>
          </cell>
          <cell r="N50" t="str">
            <v>%</v>
          </cell>
          <cell r="O50">
            <v>8.1000000000000003E-2</v>
          </cell>
          <cell r="P50">
            <v>8.0500000000000002E-2</v>
          </cell>
          <cell r="Q50">
            <v>0.08</v>
          </cell>
          <cell r="R50">
            <v>7.9500000000000001E-2</v>
          </cell>
          <cell r="S50">
            <v>7.9000000000000001E-2</v>
          </cell>
          <cell r="T50">
            <v>7.9000000000000001E-2</v>
          </cell>
        </row>
        <row r="51">
          <cell r="C51">
            <v>4</v>
          </cell>
          <cell r="D51" t="str">
            <v xml:space="preserve"> INCREMENTAR LA PRODUCTIVIDAD:</v>
          </cell>
          <cell r="E51">
            <v>1</v>
          </cell>
          <cell r="F51" t="str">
            <v xml:space="preserve"> REDUCCIÓN DE COSTOS OPERATIVOS</v>
          </cell>
          <cell r="J51" t="str">
            <v xml:space="preserve"> REDUCCION DE COSTOS DE OPERATIVOS</v>
          </cell>
          <cell r="N51" t="str">
            <v>%</v>
          </cell>
          <cell r="O51">
            <v>-4.4895722634527901E-2</v>
          </cell>
          <cell r="P51">
            <v>-0.16987033660126838</v>
          </cell>
          <cell r="Q51">
            <v>-8.0922321368686267E-2</v>
          </cell>
          <cell r="R51">
            <v>6.5694935349669414E-4</v>
          </cell>
          <cell r="S51">
            <v>9.6672379717451795E-2</v>
          </cell>
          <cell r="T51">
            <v>-3.4369604714933333E-2</v>
          </cell>
        </row>
        <row r="52">
          <cell r="D52" t="str">
            <v xml:space="preserve"> REDUCCIÓN DE COSTOS</v>
          </cell>
          <cell r="E52">
            <v>2</v>
          </cell>
          <cell r="F52" t="str">
            <v xml:space="preserve"> REDUCCIÓN DE GASTOS DE ADM.Y VENTAS</v>
          </cell>
          <cell r="J52" t="str">
            <v xml:space="preserve"> GASTOS DE VENTA Y ADMINISTRACION ENTRE COSTOS DE
        DISTRIBUCION</v>
          </cell>
          <cell r="N52" t="str">
            <v>%</v>
          </cell>
          <cell r="O52">
            <v>0.51784927024248839</v>
          </cell>
          <cell r="P52">
            <v>0.50274207032177143</v>
          </cell>
          <cell r="Q52">
            <v>0.50285322508707386</v>
          </cell>
          <cell r="R52">
            <v>0.50263371163953607</v>
          </cell>
          <cell r="S52">
            <v>0.50292312308139309</v>
          </cell>
          <cell r="T52">
            <v>0.50292312308139309</v>
          </cell>
        </row>
        <row r="53">
          <cell r="F53" t="str">
            <v>INCREMETAR GENERACION HIDRAULICA</v>
          </cell>
          <cell r="J53" t="str">
            <v>INCREMENTO DE CAPACIDAD EFECTIVA DE CENTRALES HIDRAULICAS</v>
          </cell>
          <cell r="N53" t="str">
            <v>MW</v>
          </cell>
          <cell r="O53">
            <v>1.98</v>
          </cell>
          <cell r="P53">
            <v>0</v>
          </cell>
          <cell r="Q53">
            <v>0</v>
          </cell>
          <cell r="R53">
            <v>0</v>
          </cell>
          <cell r="S53">
            <v>0.56000000000000005</v>
          </cell>
          <cell r="T53">
            <v>0.56000000000000005</v>
          </cell>
        </row>
        <row r="54">
          <cell r="F54" t="str">
            <v>DISPONER DE CARTERA DE PROYECTOS</v>
          </cell>
          <cell r="J54" t="str">
            <v>PROYECTOS CON ESTUDIOS DEFINITIVOS</v>
          </cell>
          <cell r="N54" t="str">
            <v>%</v>
          </cell>
          <cell r="O54">
            <v>0.79731212287438291</v>
          </cell>
          <cell r="P54">
            <v>0.53318879252835216</v>
          </cell>
          <cell r="Q54">
            <v>0.61240827218145433</v>
          </cell>
          <cell r="R54">
            <v>0.68495663775850568</v>
          </cell>
          <cell r="S54">
            <v>0.74833222148098744</v>
          </cell>
          <cell r="T54">
            <v>0.74833222148098733</v>
          </cell>
        </row>
        <row r="55">
          <cell r="D55" t="str">
            <v xml:space="preserve"> INVERTIR APLICANDO NUEVA TECNOLOGÍA</v>
          </cell>
          <cell r="E55">
            <v>3</v>
          </cell>
          <cell r="F55" t="str">
            <v xml:space="preserve"> INCORPORACION DE NUEVAS TECNOLOGIAS</v>
          </cell>
          <cell r="J55" t="str">
            <v xml:space="preserve"> INVERSION EN NUEVAS TECNOLOGIAS</v>
          </cell>
          <cell r="N55" t="str">
            <v>%</v>
          </cell>
          <cell r="O55">
            <v>2.95474096311765E-2</v>
          </cell>
          <cell r="P55">
            <v>2.3739619159466492E-2</v>
          </cell>
          <cell r="Q55">
            <v>2.6568140230183893E-2</v>
          </cell>
          <cell r="R55">
            <v>2.7730832911544444E-2</v>
          </cell>
          <cell r="S55">
            <v>2.4555499635686238E-2</v>
          </cell>
          <cell r="T55">
            <v>2.4555499635686238E-2</v>
          </cell>
        </row>
        <row r="58">
          <cell r="C58" t="str">
            <v xml:space="preserve">PROGRAMA DE VENTAS </v>
          </cell>
          <cell r="G58" t="str">
            <v>EN VOLUMEN Y/O UNIDADES FISICAS</v>
          </cell>
          <cell r="O58" t="str">
            <v>EN  MILES  DE   SOLES</v>
          </cell>
        </row>
        <row r="59">
          <cell r="D59" t="str">
            <v>BIENES Y/O SERVICIOS</v>
          </cell>
          <cell r="G59" t="str">
            <v>UNIDAD DE</v>
          </cell>
          <cell r="H59">
            <v>2001</v>
          </cell>
          <cell r="I59">
            <v>2002</v>
          </cell>
          <cell r="K59" t="str">
            <v>PROGRAMACION 2003</v>
          </cell>
          <cell r="O59" t="str">
            <v xml:space="preserve"> </v>
          </cell>
          <cell r="P59" t="str">
            <v>PROGRAMACIÓN 2003</v>
          </cell>
        </row>
        <row r="60">
          <cell r="G60" t="str">
            <v>MEDIDA</v>
          </cell>
          <cell r="H60" t="str">
            <v>(REAL)</v>
          </cell>
          <cell r="I60" t="str">
            <v>(ESTIMADO)</v>
          </cell>
          <cell r="J60" t="str">
            <v>I TRIM.</v>
          </cell>
          <cell r="K60" t="str">
            <v>II TRIM.</v>
          </cell>
          <cell r="L60" t="str">
            <v>III TRIM.</v>
          </cell>
          <cell r="M60" t="str">
            <v>IV TRIM.</v>
          </cell>
          <cell r="N60" t="str">
            <v>ANUAL</v>
          </cell>
          <cell r="O60" t="str">
            <v>I TRIM.</v>
          </cell>
          <cell r="P60" t="str">
            <v>II TRIM.</v>
          </cell>
          <cell r="Q60" t="str">
            <v>III TRIM.</v>
          </cell>
          <cell r="R60" t="str">
            <v>IV TRIM.</v>
          </cell>
          <cell r="S60" t="str">
            <v xml:space="preserve">       ANUAL</v>
          </cell>
        </row>
        <row r="62">
          <cell r="C62">
            <v>1</v>
          </cell>
          <cell r="D62" t="str">
            <v>Produccion de Energia</v>
          </cell>
          <cell r="G62" t="str">
            <v>MWh</v>
          </cell>
          <cell r="H62">
            <v>14732.54</v>
          </cell>
          <cell r="I62">
            <v>20911.04</v>
          </cell>
          <cell r="J62">
            <v>7170.34</v>
          </cell>
          <cell r="K62">
            <v>6900.06</v>
          </cell>
          <cell r="L62">
            <v>6147.39</v>
          </cell>
          <cell r="M62">
            <v>8172.48</v>
          </cell>
          <cell r="N62">
            <v>28390.27</v>
          </cell>
          <cell r="O62">
            <v>1168.7654200000002</v>
          </cell>
          <cell r="P62">
            <v>1140.3499159999999</v>
          </cell>
          <cell r="Q62">
            <v>1016.573393</v>
          </cell>
          <cell r="R62">
            <v>1368.3455679999997</v>
          </cell>
          <cell r="S62">
            <v>4694.0342970000002</v>
          </cell>
        </row>
        <row r="63">
          <cell r="C63">
            <v>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 t="str">
            <v>.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 t="str">
            <v>.</v>
          </cell>
        </row>
        <row r="67">
          <cell r="C67" t="str">
            <v xml:space="preserve">PROGRAMA DE VENTAS </v>
          </cell>
          <cell r="G67" t="str">
            <v>EN VOLUMEN Y/O UNIDADES FISICAS</v>
          </cell>
          <cell r="O67" t="str">
            <v>EN  MILES  DE   SOLES</v>
          </cell>
        </row>
        <row r="68">
          <cell r="D68" t="str">
            <v>BIENES Y/O SERVICIOS</v>
          </cell>
          <cell r="G68" t="str">
            <v>UNIDAD DE</v>
          </cell>
          <cell r="H68">
            <v>2001</v>
          </cell>
          <cell r="I68">
            <v>2002</v>
          </cell>
          <cell r="K68" t="str">
            <v>PROGRAMACION 2003</v>
          </cell>
          <cell r="O68" t="str">
            <v xml:space="preserve"> </v>
          </cell>
          <cell r="P68" t="str">
            <v>PROGRAMACIÓN 2003</v>
          </cell>
        </row>
        <row r="69">
          <cell r="G69" t="str">
            <v>MEDIDA</v>
          </cell>
          <cell r="H69" t="str">
            <v>(REAL)</v>
          </cell>
          <cell r="I69" t="str">
            <v>(ESTIMADO)</v>
          </cell>
          <cell r="J69" t="str">
            <v>I TRIM.</v>
          </cell>
          <cell r="K69" t="str">
            <v>II TRIM.</v>
          </cell>
          <cell r="L69" t="str">
            <v>III TRIM.</v>
          </cell>
          <cell r="M69" t="str">
            <v>IV TRIM.</v>
          </cell>
          <cell r="N69" t="str">
            <v>ANUAL</v>
          </cell>
          <cell r="O69" t="str">
            <v>I TRIM.</v>
          </cell>
          <cell r="P69" t="str">
            <v>II TRIM.</v>
          </cell>
          <cell r="Q69" t="str">
            <v>III TRIM.</v>
          </cell>
          <cell r="R69" t="str">
            <v>IV TRIM.</v>
          </cell>
          <cell r="S69" t="str">
            <v xml:space="preserve">    ANUAL</v>
          </cell>
        </row>
        <row r="71">
          <cell r="C71">
            <v>1</v>
          </cell>
          <cell r="D71" t="str">
            <v>Venta de Energia</v>
          </cell>
          <cell r="G71" t="str">
            <v>MWh</v>
          </cell>
          <cell r="H71">
            <v>742938.4</v>
          </cell>
          <cell r="I71">
            <v>711800.24</v>
          </cell>
          <cell r="J71">
            <v>176857.25</v>
          </cell>
          <cell r="K71">
            <v>187055.34</v>
          </cell>
          <cell r="L71">
            <v>184272.61</v>
          </cell>
          <cell r="M71">
            <v>193804.48</v>
          </cell>
          <cell r="N71">
            <v>741989.67999999993</v>
          </cell>
          <cell r="O71">
            <v>52312.552608371421</v>
          </cell>
          <cell r="P71">
            <v>56089.277268371428</v>
          </cell>
          <cell r="Q71">
            <v>55297.182898371422</v>
          </cell>
          <cell r="R71">
            <v>59327.899368371422</v>
          </cell>
          <cell r="S71">
            <v>223026.91214348568</v>
          </cell>
        </row>
        <row r="72">
          <cell r="C72">
            <v>2</v>
          </cell>
          <cell r="D72" t="str">
            <v>Otros Servicios Complementarios</v>
          </cell>
          <cell r="G72" t="str">
            <v>Miles S/.</v>
          </cell>
          <cell r="H72">
            <v>20451.487412748429</v>
          </cell>
          <cell r="I72">
            <v>17269.359464137298</v>
          </cell>
          <cell r="O72">
            <v>4102.5062261679623</v>
          </cell>
          <cell r="P72">
            <v>5224.7524610603768</v>
          </cell>
          <cell r="Q72">
            <v>5097.8859823867806</v>
          </cell>
          <cell r="R72">
            <v>4378.9674493589564</v>
          </cell>
          <cell r="S72">
            <v>18804.112118974077</v>
          </cell>
        </row>
        <row r="73">
          <cell r="C73" t="str">
            <v>.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 t="str">
            <v>.</v>
          </cell>
        </row>
        <row r="76">
          <cell r="C76" t="str">
            <v xml:space="preserve">PROGRAMA DE COMPRA DE INSUMOS </v>
          </cell>
          <cell r="G76" t="str">
            <v>EN VOLUMEN Y/O UNIDADES FISICAS</v>
          </cell>
          <cell r="O76" t="str">
            <v>EN  MILES  DE   SOLES</v>
          </cell>
        </row>
        <row r="77">
          <cell r="D77" t="str">
            <v>BIENES Y/O SERVICIOS</v>
          </cell>
          <cell r="G77" t="str">
            <v>UNIDAD DE</v>
          </cell>
          <cell r="H77">
            <v>2001</v>
          </cell>
          <cell r="I77">
            <v>2002</v>
          </cell>
          <cell r="K77" t="str">
            <v>PROGRAMACION 2003</v>
          </cell>
          <cell r="O77" t="str">
            <v xml:space="preserve"> </v>
          </cell>
          <cell r="P77" t="str">
            <v>PROGRAMACIÓN 2003</v>
          </cell>
        </row>
        <row r="78">
          <cell r="G78" t="str">
            <v>MEDIDA</v>
          </cell>
          <cell r="H78" t="str">
            <v>(REAL)</v>
          </cell>
          <cell r="I78" t="str">
            <v>(ESTIMADO)</v>
          </cell>
          <cell r="J78" t="str">
            <v>I TRIM.</v>
          </cell>
          <cell r="K78" t="str">
            <v>II TRIM.</v>
          </cell>
          <cell r="L78" t="str">
            <v>III TRIM.</v>
          </cell>
          <cell r="M78" t="str">
            <v>IV TRIM.</v>
          </cell>
          <cell r="N78" t="str">
            <v>ANUAL</v>
          </cell>
          <cell r="O78" t="str">
            <v>I TRIM.</v>
          </cell>
          <cell r="P78" t="str">
            <v>II TRIM.</v>
          </cell>
          <cell r="Q78" t="str">
            <v>III TRIM.</v>
          </cell>
          <cell r="R78" t="str">
            <v>IV TRIM.</v>
          </cell>
          <cell r="S78" t="str">
            <v xml:space="preserve">    ANUAL</v>
          </cell>
        </row>
        <row r="80">
          <cell r="C80">
            <v>1</v>
          </cell>
          <cell r="D80" t="str">
            <v>Compra de Energia</v>
          </cell>
          <cell r="G80" t="str">
            <v>MWh</v>
          </cell>
          <cell r="H80">
            <v>854995.63</v>
          </cell>
          <cell r="I80">
            <v>812341.09</v>
          </cell>
          <cell r="J80">
            <v>197372.49</v>
          </cell>
          <cell r="K80">
            <v>208936.38</v>
          </cell>
          <cell r="L80">
            <v>205439.14</v>
          </cell>
          <cell r="M80">
            <v>213706.07</v>
          </cell>
          <cell r="N80">
            <v>825454.08000000007</v>
          </cell>
          <cell r="O80">
            <v>32180.396820000005</v>
          </cell>
          <cell r="P80">
            <v>34531.994830000003</v>
          </cell>
          <cell r="Q80">
            <v>33967.187129999991</v>
          </cell>
          <cell r="R80">
            <v>35780.424339999998</v>
          </cell>
          <cell r="S80">
            <v>136460.00312000001</v>
          </cell>
        </row>
        <row r="81">
          <cell r="C81">
            <v>2</v>
          </cell>
          <cell r="D81" t="str">
            <v>Suministros Diversos</v>
          </cell>
          <cell r="G81" t="str">
            <v>Miles S/.</v>
          </cell>
          <cell r="H81">
            <v>12460.109</v>
          </cell>
          <cell r="I81">
            <v>10893.473</v>
          </cell>
          <cell r="N81">
            <v>0</v>
          </cell>
          <cell r="O81">
            <v>3560.5199753237493</v>
          </cell>
          <cell r="P81">
            <v>2733.6366218631824</v>
          </cell>
          <cell r="Q81">
            <v>3960.7974767897003</v>
          </cell>
          <cell r="R81">
            <v>2175.5950003179664</v>
          </cell>
          <cell r="S81">
            <v>12430.549074294597</v>
          </cell>
        </row>
        <row r="82">
          <cell r="C82">
            <v>3</v>
          </cell>
          <cell r="D82" t="str">
            <v>Combustibles y Lubricantes</v>
          </cell>
          <cell r="G82" t="str">
            <v>Miles S/.</v>
          </cell>
          <cell r="H82">
            <v>185.22800000000001</v>
          </cell>
          <cell r="I82">
            <v>84.424000000000007</v>
          </cell>
          <cell r="N82">
            <v>0</v>
          </cell>
          <cell r="O82">
            <v>27.075699999999998</v>
          </cell>
          <cell r="P82">
            <v>9.3072499999999998</v>
          </cell>
          <cell r="Q82">
            <v>8.0776000000000003</v>
          </cell>
          <cell r="R82">
            <v>16.69125</v>
          </cell>
          <cell r="S82">
            <v>61.151799999999994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Electronorte2"/>
      <sheetName val="#¡REF"/>
      <sheetName val="Ídc"/>
      <sheetName val="Solicitud API"/>
      <sheetName val="Pme"/>
      <sheetName val="BD-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Cta"/>
      <sheetName val="Idc"/>
      <sheetName val="Ifg"/>
      <sheetName val="Idg"/>
      <sheetName val="Mdo"/>
      <sheetName val="deuda"/>
      <sheetName val="Pme"/>
      <sheetName val="Bde"/>
      <sheetName val="Blg"/>
      <sheetName val="Gpn"/>
      <sheetName val="Gpd"/>
      <sheetName val="flujo 2002"/>
      <sheetName val="Aportes de Capital MEM"/>
      <sheetName val="Inv"/>
      <sheetName val="Ape"/>
    </sheetNames>
    <sheetDataSet>
      <sheetData sheetId="0" refreshError="1"/>
      <sheetData sheetId="1" refreshError="1"/>
      <sheetData sheetId="2" refreshError="1">
        <row r="1">
          <cell r="B1" t="str">
            <v>Electronorte Medio S.A.</v>
          </cell>
        </row>
        <row r="2">
          <cell r="B2" t="str">
            <v>Presupuesto y Plan Operativo 2001</v>
          </cell>
        </row>
        <row r="5">
          <cell r="B5" t="str">
            <v>INFORMACION GENERAL (1)</v>
          </cell>
        </row>
        <row r="8">
          <cell r="B8" t="str">
            <v>UBICACIÓN GEOGRÁFICA</v>
          </cell>
        </row>
        <row r="10">
          <cell r="B10" t="str">
            <v>UNIDADES DE NEGOCIO</v>
          </cell>
          <cell r="E10" t="str">
            <v xml:space="preserve">       DEPARTAMENTOS</v>
          </cell>
          <cell r="H10" t="str">
            <v>EXTENSIÓN ( KM2)</v>
          </cell>
          <cell r="J10" t="str">
            <v>PROVINCIA(S)</v>
          </cell>
          <cell r="L10" t="str">
            <v>NÚMERO</v>
          </cell>
          <cell r="N10" t="str">
            <v>POBLACION (2)</v>
          </cell>
          <cell r="P10" t="str">
            <v>INDICE DE</v>
          </cell>
        </row>
        <row r="11">
          <cell r="H11" t="str">
            <v>GEOGRÁFICA</v>
          </cell>
          <cell r="I11" t="str">
            <v>CONCESIÓN</v>
          </cell>
          <cell r="J11" t="str">
            <v>PROVINCIA</v>
          </cell>
          <cell r="K11" t="str">
            <v>NUMERO</v>
          </cell>
          <cell r="L11" t="str">
            <v>DISTRITOS</v>
          </cell>
          <cell r="N11" t="str">
            <v>(MILES)</v>
          </cell>
          <cell r="P11" t="str">
            <v>ELECTRIFICACION</v>
          </cell>
        </row>
        <row r="13">
          <cell r="B13" t="str">
            <v xml:space="preserve">  La Libertad</v>
          </cell>
          <cell r="E13" t="str">
            <v xml:space="preserve">  La Libertad</v>
          </cell>
          <cell r="H13">
            <v>25500</v>
          </cell>
          <cell r="I13">
            <v>541</v>
          </cell>
          <cell r="J13" t="str">
            <v>Trujillo</v>
          </cell>
          <cell r="K13">
            <v>12</v>
          </cell>
          <cell r="M13">
            <v>49</v>
          </cell>
          <cell r="O13">
            <v>1349.2529999999999</v>
          </cell>
          <cell r="P13">
            <v>0.66963349349603074</v>
          </cell>
        </row>
        <row r="14">
          <cell r="B14" t="str">
            <v xml:space="preserve">  Cajamarca</v>
          </cell>
          <cell r="E14" t="str">
            <v xml:space="preserve">  Cajamarca</v>
          </cell>
          <cell r="H14">
            <v>13376</v>
          </cell>
          <cell r="I14">
            <v>107</v>
          </cell>
          <cell r="J14" t="str">
            <v>Cajamarca</v>
          </cell>
          <cell r="K14">
            <v>7</v>
          </cell>
          <cell r="M14">
            <v>21</v>
          </cell>
          <cell r="O14">
            <v>344.702</v>
          </cell>
          <cell r="P14">
            <v>0.46277654321703965</v>
          </cell>
        </row>
        <row r="15">
          <cell r="B15" t="str">
            <v xml:space="preserve">  Chimbote</v>
          </cell>
          <cell r="E15" t="str">
            <v xml:space="preserve">  Ancash</v>
          </cell>
          <cell r="H15">
            <v>12276</v>
          </cell>
          <cell r="I15">
            <v>108</v>
          </cell>
          <cell r="J15" t="str">
            <v>Chimbote</v>
          </cell>
          <cell r="K15">
            <v>4</v>
          </cell>
          <cell r="M15">
            <v>12</v>
          </cell>
          <cell r="O15">
            <v>402.63099999999997</v>
          </cell>
          <cell r="P15">
            <v>0.97422950542804709</v>
          </cell>
        </row>
        <row r="16">
          <cell r="B16" t="str">
            <v xml:space="preserve">   Huaraz</v>
          </cell>
          <cell r="E16" t="str">
            <v xml:space="preserve">  Ancash</v>
          </cell>
          <cell r="H16">
            <v>23601</v>
          </cell>
          <cell r="I16">
            <v>141</v>
          </cell>
          <cell r="J16" t="str">
            <v>Huaraz</v>
          </cell>
          <cell r="K16">
            <v>14</v>
          </cell>
          <cell r="M16">
            <v>48</v>
          </cell>
          <cell r="O16">
            <v>248.72499999999999</v>
          </cell>
          <cell r="P16">
            <v>0.77185646798673235</v>
          </cell>
        </row>
        <row r="23">
          <cell r="C23" t="str">
            <v>TOTAL :</v>
          </cell>
          <cell r="H23">
            <v>74753</v>
          </cell>
          <cell r="I23">
            <v>897</v>
          </cell>
          <cell r="K23">
            <v>37</v>
          </cell>
          <cell r="M23">
            <v>130</v>
          </cell>
          <cell r="O23">
            <v>2345.3109999999997</v>
          </cell>
          <cell r="P23">
            <v>0.70236314075190887</v>
          </cell>
        </row>
        <row r="25">
          <cell r="B25" t="str">
            <v>(2) según el INEI</v>
          </cell>
        </row>
        <row r="29">
          <cell r="B29" t="str">
            <v xml:space="preserve">TAMAÑO DE LAS UNIDADES DE NEGOCIO </v>
          </cell>
        </row>
        <row r="32">
          <cell r="D32" t="str">
            <v>FUERZA</v>
          </cell>
          <cell r="E32" t="str">
            <v>SUB ESTACIONES</v>
          </cell>
          <cell r="G32" t="str">
            <v>LONGITUD DE REDES</v>
          </cell>
          <cell r="I32" t="str">
            <v>CENTRALES</v>
          </cell>
          <cell r="K32" t="str">
            <v>MERCADO</v>
          </cell>
        </row>
        <row r="33">
          <cell r="B33" t="str">
            <v>UNIDADES DE</v>
          </cell>
          <cell r="D33" t="str">
            <v>LABORAL</v>
          </cell>
          <cell r="E33" t="str">
            <v>DISTRIBUCION</v>
          </cell>
          <cell r="G33" t="str">
            <v>( KM )</v>
          </cell>
          <cell r="I33" t="str">
            <v>ELECTRICAS</v>
          </cell>
          <cell r="K33" t="str">
            <v>CLIENTES</v>
          </cell>
          <cell r="N33" t="str">
            <v>MWH  FACTURADOS</v>
          </cell>
        </row>
        <row r="34">
          <cell r="B34" t="str">
            <v>NEGOCIO</v>
          </cell>
          <cell r="E34" t="str">
            <v>NUMERO</v>
          </cell>
          <cell r="F34" t="str">
            <v>(KVA)</v>
          </cell>
          <cell r="G34" t="str">
            <v>MT</v>
          </cell>
          <cell r="H34" t="str">
            <v>BT</v>
          </cell>
          <cell r="I34" t="str">
            <v>NUMERO</v>
          </cell>
          <cell r="J34" t="str">
            <v>MW</v>
          </cell>
          <cell r="K34" t="str">
            <v>LIBRES</v>
          </cell>
          <cell r="L34" t="str">
            <v>REGULADOS</v>
          </cell>
          <cell r="N34" t="str">
            <v>LIBRES</v>
          </cell>
          <cell r="O34" t="str">
            <v>REGULADOS</v>
          </cell>
        </row>
        <row r="35">
          <cell r="L35" t="str">
            <v>MT</v>
          </cell>
          <cell r="M35" t="str">
            <v>BT</v>
          </cell>
          <cell r="O35" t="str">
            <v>MT</v>
          </cell>
          <cell r="P35" t="str">
            <v>BT</v>
          </cell>
        </row>
        <row r="37">
          <cell r="B37" t="str">
            <v xml:space="preserve">  La Libertad</v>
          </cell>
          <cell r="D37">
            <v>184</v>
          </cell>
          <cell r="E37">
            <v>1225</v>
          </cell>
          <cell r="F37">
            <v>179260</v>
          </cell>
          <cell r="G37">
            <v>1050</v>
          </cell>
          <cell r="H37">
            <v>1981</v>
          </cell>
          <cell r="I37">
            <v>6</v>
          </cell>
          <cell r="J37">
            <v>2.99</v>
          </cell>
          <cell r="K37">
            <v>5</v>
          </cell>
          <cell r="L37">
            <v>592</v>
          </cell>
          <cell r="M37">
            <v>180104</v>
          </cell>
          <cell r="N37">
            <v>134195</v>
          </cell>
          <cell r="O37">
            <v>100307</v>
          </cell>
          <cell r="P37">
            <v>218497</v>
          </cell>
        </row>
        <row r="38">
          <cell r="B38" t="str">
            <v xml:space="preserve">  Cajamarca</v>
          </cell>
          <cell r="D38">
            <v>61</v>
          </cell>
          <cell r="E38">
            <v>302</v>
          </cell>
          <cell r="F38">
            <v>29520</v>
          </cell>
          <cell r="G38">
            <v>299</v>
          </cell>
          <cell r="H38">
            <v>446</v>
          </cell>
          <cell r="I38">
            <v>9</v>
          </cell>
          <cell r="J38">
            <v>8.67</v>
          </cell>
          <cell r="K38">
            <v>1</v>
          </cell>
          <cell r="L38">
            <v>59</v>
          </cell>
          <cell r="M38">
            <v>31844</v>
          </cell>
          <cell r="N38">
            <v>42597</v>
          </cell>
          <cell r="O38">
            <v>11171</v>
          </cell>
          <cell r="P38">
            <v>35624</v>
          </cell>
        </row>
        <row r="39">
          <cell r="B39" t="str">
            <v xml:space="preserve">  Chimbote</v>
          </cell>
          <cell r="D39">
            <v>55</v>
          </cell>
          <cell r="E39">
            <v>692</v>
          </cell>
          <cell r="F39">
            <v>67150</v>
          </cell>
          <cell r="G39">
            <v>676</v>
          </cell>
          <cell r="H39">
            <v>904</v>
          </cell>
          <cell r="I39">
            <v>1</v>
          </cell>
          <cell r="J39">
            <v>0.23</v>
          </cell>
          <cell r="K39">
            <v>5</v>
          </cell>
          <cell r="L39">
            <v>296</v>
          </cell>
          <cell r="M39">
            <v>78150</v>
          </cell>
          <cell r="N39">
            <v>17287</v>
          </cell>
          <cell r="O39">
            <v>60972</v>
          </cell>
          <cell r="P39">
            <v>82180</v>
          </cell>
        </row>
        <row r="40">
          <cell r="B40" t="str">
            <v xml:space="preserve">   Huaraz</v>
          </cell>
          <cell r="D40">
            <v>50</v>
          </cell>
          <cell r="E40">
            <v>537</v>
          </cell>
          <cell r="F40">
            <v>39110</v>
          </cell>
          <cell r="G40">
            <v>736</v>
          </cell>
          <cell r="H40">
            <v>974</v>
          </cell>
          <cell r="I40">
            <v>6</v>
          </cell>
          <cell r="J40">
            <v>5.29</v>
          </cell>
          <cell r="K40">
            <v>0</v>
          </cell>
          <cell r="L40">
            <v>131</v>
          </cell>
          <cell r="M40">
            <v>38265</v>
          </cell>
          <cell r="O40">
            <v>6983</v>
          </cell>
          <cell r="P40">
            <v>38639</v>
          </cell>
        </row>
        <row r="46">
          <cell r="C46" t="str">
            <v>TOTAL</v>
          </cell>
          <cell r="D46">
            <v>350</v>
          </cell>
          <cell r="E46">
            <v>2756</v>
          </cell>
          <cell r="F46">
            <v>315040</v>
          </cell>
          <cell r="G46">
            <v>2761</v>
          </cell>
          <cell r="H46">
            <v>4305</v>
          </cell>
          <cell r="I46">
            <v>22</v>
          </cell>
          <cell r="J46">
            <v>17.18</v>
          </cell>
          <cell r="K46">
            <v>11</v>
          </cell>
          <cell r="L46">
            <v>1078</v>
          </cell>
          <cell r="M46">
            <v>328363</v>
          </cell>
          <cell r="N46">
            <v>194079</v>
          </cell>
          <cell r="O46">
            <v>179433</v>
          </cell>
          <cell r="P46">
            <v>374940</v>
          </cell>
        </row>
        <row r="49">
          <cell r="B49" t="str">
            <v>DESCRIPCIÓN DE LA GESTIÓN</v>
          </cell>
        </row>
        <row r="52">
          <cell r="B52" t="str">
            <v xml:space="preserve">OBJETIVOS </v>
          </cell>
          <cell r="E52" t="str">
            <v>ESTRATEGIAS</v>
          </cell>
          <cell r="K52" t="str">
            <v xml:space="preserve">              RESULTADOS</v>
          </cell>
        </row>
        <row r="53">
          <cell r="B53" t="str">
            <v>ESTRATEGICOS</v>
          </cell>
          <cell r="I53" t="str">
            <v>PRELIMINAR 2000</v>
          </cell>
          <cell r="M53" t="str">
            <v>PROGRAMADO  2,001</v>
          </cell>
        </row>
        <row r="55">
          <cell r="B55" t="str">
            <v>Calidad del Servicio y Seguridad Industrial</v>
          </cell>
          <cell r="E55" t="str">
            <v>a)  Optimizar la atención comercial</v>
          </cell>
          <cell r="I55" t="str">
            <v xml:space="preserve">  - Mejores aplicaciones del sistema comercial para atencion al cliente  80%</v>
          </cell>
          <cell r="M55" t="str">
            <v xml:space="preserve">  - Mejores aplicacionespara atencion al cliente  100%</v>
          </cell>
        </row>
        <row r="56">
          <cell r="E56" t="str">
            <v>b)  Reducción de indicadores de mala calidad</v>
          </cell>
          <cell r="I56" t="str">
            <v xml:space="preserve">  - Para Producto: 35%</v>
          </cell>
          <cell r="M56" t="str">
            <v xml:space="preserve">  - Para Producto: 10%</v>
          </cell>
        </row>
        <row r="57">
          <cell r="I57" t="str">
            <v xml:space="preserve">  - Para Suministro:   N=28    D=40     (MT)</v>
          </cell>
          <cell r="M57" t="str">
            <v xml:space="preserve">  - Para Suministro:   N=12    D=20     (MT)</v>
          </cell>
        </row>
        <row r="58">
          <cell r="I58" t="str">
            <v xml:space="preserve">  - Para Alumbrado Público:    9%</v>
          </cell>
          <cell r="M58" t="str">
            <v xml:space="preserve">  - Para Alumbrado Público:    8%</v>
          </cell>
        </row>
        <row r="59">
          <cell r="E59" t="str">
            <v>c)  Adquirir equipos de medición y control</v>
          </cell>
          <cell r="I59" t="str">
            <v xml:space="preserve">  - Adquisición al 80 %  </v>
          </cell>
          <cell r="M59" t="str">
            <v xml:space="preserve">  - Adquisición al 80 %  </v>
          </cell>
        </row>
        <row r="60">
          <cell r="E60" t="str">
            <v>d)  Diagnósticar y Optimizar el uso de las instalaciones eléctricas</v>
          </cell>
          <cell r="M60" t="str">
            <v xml:space="preserve">    Adquisición de Software de Calculos de Ingeniería</v>
          </cell>
        </row>
        <row r="61">
          <cell r="E61" t="str">
            <v>e)  Disminuir el número de observaciones de OSINERG</v>
          </cell>
          <cell r="I61" t="str">
            <v xml:space="preserve">  -  0.90%</v>
          </cell>
          <cell r="M61" t="str">
            <v xml:space="preserve">  -  0.25 %</v>
          </cell>
        </row>
        <row r="63">
          <cell r="B63" t="str">
            <v>Mejorar la rentabilidad del negocio</v>
          </cell>
        </row>
        <row r="64">
          <cell r="E64" t="str">
            <v xml:space="preserve">a)  Optimizar los procesos operativos / comerciales y revisión de costos </v>
          </cell>
          <cell r="I64" t="str">
            <v xml:space="preserve">   -  Venta en MWh                                =   748,451 </v>
          </cell>
          <cell r="M64" t="str">
            <v xml:space="preserve">   -  Venta en MWh                                =   915,671</v>
          </cell>
        </row>
        <row r="65">
          <cell r="E65" t="str">
            <v xml:space="preserve">      unitarios de bienes y servicios.</v>
          </cell>
          <cell r="I65" t="str">
            <v xml:space="preserve">   -  Facturación en Miles de soles        =   212,972</v>
          </cell>
          <cell r="M65" t="str">
            <v xml:space="preserve">   -  Facturación en Miles de soles        =   264,573</v>
          </cell>
        </row>
        <row r="66">
          <cell r="E66" t="str">
            <v>b)  Incrementar la cobertura del servicio eléctrico.</v>
          </cell>
          <cell r="I66" t="str">
            <v xml:space="preserve">   -  Costo del servicio en Miles Soles   =   85,433</v>
          </cell>
          <cell r="M66" t="str">
            <v xml:space="preserve">   -  Costo del servicio en Miles Soles   =     88,269</v>
          </cell>
        </row>
        <row r="67">
          <cell r="I67" t="str">
            <v xml:space="preserve">    - Margen Operativo                           =   12,852    </v>
          </cell>
          <cell r="M67" t="str">
            <v xml:space="preserve">   -  Margen Operativo                           =     24,520</v>
          </cell>
        </row>
        <row r="69">
          <cell r="E69" t="str">
            <v>c)  Optimizar los procesos comerciales y administrativos</v>
          </cell>
          <cell r="I69" t="str">
            <v xml:space="preserve">    -  MWh / trabajador                          =   2,138</v>
          </cell>
          <cell r="M69" t="str">
            <v xml:space="preserve">    -  MWh / trabajador                          =    2,616</v>
          </cell>
        </row>
        <row r="70">
          <cell r="E70" t="str">
            <v xml:space="preserve">d)  Obtener información oportuna y confiable e implementar programa de </v>
          </cell>
          <cell r="I70" t="str">
            <v xml:space="preserve">    -  Miles Soles Venta / trabajador      =      607</v>
          </cell>
          <cell r="M70" t="str">
            <v xml:space="preserve">    -  Miles Soles Venta / trabajador      =       779</v>
          </cell>
        </row>
        <row r="71">
          <cell r="E71" t="str">
            <v xml:space="preserve">       evaluación y control.</v>
          </cell>
          <cell r="I71" t="str">
            <v xml:space="preserve">    -  Numero de clientes / trabajador    =      941</v>
          </cell>
          <cell r="M71" t="str">
            <v xml:space="preserve">    -  Numero de clientes / trabajador    =     1,074</v>
          </cell>
        </row>
        <row r="73">
          <cell r="E73" t="str">
            <v>e)  Reducir el índice de morosidad y la cartera pesada</v>
          </cell>
          <cell r="I73" t="str">
            <v xml:space="preserve">   - Saneamiento de las carteras de cobranza dudosa :  S/. 4.6 Mio</v>
          </cell>
          <cell r="M73" t="str">
            <v xml:space="preserve">   - Recupero del 65% en cartera pesada</v>
          </cell>
        </row>
        <row r="74">
          <cell r="E74" t="str">
            <v>f)  Ejercer presion a los morosos mediante los cortes, cobranza pre-judicial y</v>
          </cell>
          <cell r="I74" t="str">
            <v xml:space="preserve">   - Deuda de cartera morosa : S/. 25.7 Mio.</v>
          </cell>
          <cell r="M74" t="str">
            <v xml:space="preserve">   - Deuda de Cartera Morosa : S/. 9.0 Mio.</v>
          </cell>
        </row>
        <row r="75">
          <cell r="E75" t="str">
            <v xml:space="preserve">     judicial, ejecucion de embargos, publicidad y facilidades.</v>
          </cell>
        </row>
        <row r="76">
          <cell r="E76" t="str">
            <v>g)  Mejorar la recaudación de la cartera activa.</v>
          </cell>
          <cell r="I76" t="str">
            <v xml:space="preserve">   - Indice de recaudacion :   91 %</v>
          </cell>
          <cell r="M76" t="str">
            <v xml:space="preserve">   - Indice de recaudacion : 95 %</v>
          </cell>
        </row>
        <row r="78">
          <cell r="E78" t="str">
            <v xml:space="preserve">h)  Aplicación de modulo balances de energía en sistema comercial </v>
          </cell>
        </row>
        <row r="79">
          <cell r="E79" t="str">
            <v>i)  Reducir el nivel de pérdidas de energía</v>
          </cell>
          <cell r="I79" t="str">
            <v xml:space="preserve">   - Pérdidas de distribución diciembre 2000 = 11.37 %</v>
          </cell>
          <cell r="M79" t="str">
            <v xml:space="preserve">   - Pérdidas de distribución diciembre 2001 =  7.17 %</v>
          </cell>
        </row>
        <row r="80">
          <cell r="E80" t="str">
            <v>j)  Reducir la vulnerabilidad de las instalaciones eléctricas</v>
          </cell>
          <cell r="I80" t="str">
            <v xml:space="preserve">   - Promedio acumulado anual                     =  12.65 %</v>
          </cell>
          <cell r="M80" t="str">
            <v xml:space="preserve">   - Promedio acumulado anual                     =  9.04 %</v>
          </cell>
        </row>
        <row r="81">
          <cell r="E81" t="str">
            <v>k)  Renovar, efectuar mantenimiento y contraste de medidores</v>
          </cell>
        </row>
        <row r="82">
          <cell r="E82" t="str">
            <v>l)  Aplicación de tecnologías de vanguardia</v>
          </cell>
          <cell r="I82" t="str">
            <v xml:space="preserve">   -  Implementación de proeyctos piloto de telemedición y telecontrol</v>
          </cell>
        </row>
        <row r="85">
          <cell r="B85" t="str">
            <v>(1)   Las cifras del año 2000 son anualizadas sobre la base de  la ejecución al mes de octubre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IST.STGOCAO"/>
      <sheetName val="SIST.TRUJILLO"/>
      <sheetName val="SIST.CHEPEN"/>
      <sheetName val="SIST.VIRU"/>
      <sheetName val="SIST.PACASMAYO"/>
      <sheetName val="SIST.OTUZCO"/>
      <sheetName val="SIST.HUAMACHUCO"/>
      <sheetName val="SIST.STGO. DE CHUCO"/>
      <sheetName val="TAYABAMBA"/>
      <sheetName val="BD_LL"/>
      <sheetName val="CLIENTES_LL"/>
      <sheetName val="TOTALES"/>
      <sheetName val="DATA"/>
      <sheetName val="Hoja1"/>
      <sheetName val="Ayacucho"/>
      <sheetName val="AyacuchoR"/>
      <sheetName val="HuantaC"/>
      <sheetName val="HuantaR"/>
      <sheetName val="Churcampa"/>
      <sheetName val="LLusita"/>
      <sheetName val="SFrancisco"/>
      <sheetName val="AyaRural (SER)"/>
      <sheetName val="AyaRural (SER2)"/>
      <sheetName val="AyaRural (SER3)"/>
      <sheetName val="EGRES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SIST.STGOCAO"/>
      <sheetName val="SIST.TRUJILLO"/>
      <sheetName val="SIST.CHEPEN"/>
      <sheetName val="SIST.VIRU"/>
      <sheetName val="SIST.PACASMAYO"/>
      <sheetName val="SIST.OTUZCO"/>
      <sheetName val="SIST.HUAMACHUCO"/>
      <sheetName val="SIST.STGO. DE CHUCO"/>
      <sheetName val="TAYABAMBA"/>
      <sheetName val="BD_LL"/>
      <sheetName val="CLIENTES_LL"/>
      <sheetName val="TOT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FORM1P"/>
      <sheetName val="FORM2aP"/>
      <sheetName val="FORM3aP"/>
      <sheetName val="FORM5P_ini"/>
      <sheetName val="FORM4P"/>
      <sheetName val="FORM5P"/>
      <sheetName val="FORM6P"/>
      <sheetName val="FORM7P_resumen"/>
      <sheetName val="FORM7P"/>
      <sheetName val="FORM7P_ini"/>
      <sheetName val="FORM7P_Resumen_ini"/>
      <sheetName val="Formato7P_priorizado_ini"/>
      <sheetName val="BalanceGeneral"/>
      <sheetName val="EGPnaturaleza"/>
      <sheetName val="EGPfuncion"/>
      <sheetName val="Flujo de efectivo"/>
    </sheetNames>
    <sheetDataSet>
      <sheetData sheetId="0" refreshError="1">
        <row r="1">
          <cell r="A1" t="str">
            <v>FONDO NACIONAL DE FINANCIAMIENTO DE LA</v>
          </cell>
          <cell r="T1" t="str">
            <v>FORMATO 1P</v>
          </cell>
        </row>
        <row r="2">
          <cell r="A2" t="str">
            <v>ACTIVIDAD EMPRESARIAL DEL ESTADO</v>
          </cell>
        </row>
        <row r="3">
          <cell r="A3" t="str">
            <v>FONAFE</v>
          </cell>
        </row>
        <row r="6">
          <cell r="C6" t="str">
            <v>RAZON SOCIAL DE LA ENTIDAD</v>
          </cell>
          <cell r="F6" t="str">
            <v>HIDRANDINA S.A.</v>
          </cell>
        </row>
        <row r="9">
          <cell r="C9" t="str">
            <v>SITUACION DEL  PLAN ESTRATEGICO</v>
          </cell>
          <cell r="G9" t="str">
            <v>HORIZONTE DEL PLAN ESTRATEGICO</v>
          </cell>
          <cell r="J9" t="str">
            <v>VISION DE LA ENTIDAD</v>
          </cell>
        </row>
        <row r="10">
          <cell r="D10" t="str">
            <v>EN PROCESO DE MODIFICACION</v>
          </cell>
          <cell r="E10" t="str">
            <v>X</v>
          </cell>
          <cell r="G10" t="str">
            <v>DE</v>
          </cell>
          <cell r="H10">
            <v>2003</v>
          </cell>
          <cell r="J10" t="str">
            <v>Ser una empresa de distribución eléctrica rentable que se afianza en una permanente innovación tecnológica y está encaminada a brindar multiservicios de calidad en el ámbito nacional e internacional, con clientes satisfechos, reconocida por preservar el m</v>
          </cell>
        </row>
        <row r="11">
          <cell r="C11" t="str">
            <v>CULMINADO</v>
          </cell>
          <cell r="G11" t="str">
            <v>A</v>
          </cell>
          <cell r="H11">
            <v>2005</v>
          </cell>
        </row>
        <row r="12">
          <cell r="C12" t="str">
            <v xml:space="preserve">     EN PROCESO DE ELABORACION</v>
          </cell>
        </row>
        <row r="13">
          <cell r="C13" t="str">
            <v xml:space="preserve">     NO CUENTA CON PLAN ESTRATEGICO</v>
          </cell>
        </row>
        <row r="15">
          <cell r="C15" t="str">
            <v>MISION DE LA ENTIDAD</v>
          </cell>
          <cell r="E15" t="str">
            <v xml:space="preserve"> Atender las necesidades de nuestros clientes con una oferta integral de la mejor calidad y precio.</v>
          </cell>
        </row>
        <row r="20">
          <cell r="C20" t="str">
            <v>OBJETIVOS ESTRATEGICOS</v>
          </cell>
          <cell r="F20" t="str">
            <v>OBJETIVO ESPECIFICO DEL</v>
          </cell>
          <cell r="J20" t="str">
            <v>INDICADOR</v>
          </cell>
          <cell r="N20" t="str">
            <v>UNIDAD DE</v>
          </cell>
          <cell r="O20" t="str">
            <v>VALORES</v>
          </cell>
          <cell r="R20" t="str">
            <v>METAS PARA EL AÑO 2003</v>
          </cell>
        </row>
        <row r="21">
          <cell r="G21" t="str">
            <v>PLAN OPERATIVO</v>
          </cell>
          <cell r="N21" t="str">
            <v>MEDIDA</v>
          </cell>
          <cell r="O21" t="str">
            <v>AÑO 2002</v>
          </cell>
          <cell r="P21" t="str">
            <v xml:space="preserve"> DEL I TRIM.</v>
          </cell>
          <cell r="Q21" t="str">
            <v>DEL II TRIM.</v>
          </cell>
          <cell r="R21" t="str">
            <v>DEL III TRIM.</v>
          </cell>
          <cell r="S21" t="str">
            <v>DEL IV TRIMESTE</v>
          </cell>
          <cell r="T21" t="str">
            <v>ANUAL</v>
          </cell>
        </row>
        <row r="22">
          <cell r="C22">
            <v>1</v>
          </cell>
          <cell r="D22" t="str">
            <v>MAXIMIZAR  LA  RENTABILIDAD</v>
          </cell>
          <cell r="E22">
            <v>1</v>
          </cell>
          <cell r="F22" t="str">
            <v>RENTABILIDAD COMPETITIVA</v>
          </cell>
          <cell r="J22" t="str">
            <v>RENTABILIDAD PATRIMONIAL</v>
          </cell>
          <cell r="N22" t="str">
            <v>%</v>
          </cell>
          <cell r="O22">
            <v>1.6E-2</v>
          </cell>
          <cell r="P22">
            <v>2.5758903553026375E-3</v>
          </cell>
          <cell r="Q22">
            <v>8.0000000000000002E-3</v>
          </cell>
          <cell r="R22">
            <v>1.4999999999999999E-2</v>
          </cell>
          <cell r="S22">
            <v>2.5999999999999999E-2</v>
          </cell>
          <cell r="T22">
            <v>2.6464050568551299E-2</v>
          </cell>
        </row>
        <row r="23">
          <cell r="F23" t="str">
            <v>AUMENTAR FLUJO DE CAJA</v>
          </cell>
          <cell r="J23" t="str">
            <v>COBRABILIDAD</v>
          </cell>
          <cell r="N23" t="str">
            <v>%</v>
          </cell>
          <cell r="O23">
            <v>1.0049999999999999</v>
          </cell>
          <cell r="P23">
            <v>1.0109011559794809</v>
          </cell>
          <cell r="Q23">
            <v>1.0124919157908783</v>
          </cell>
          <cell r="R23">
            <v>1.008022325748009</v>
          </cell>
          <cell r="S23">
            <v>1.009533865391008</v>
          </cell>
          <cell r="T23">
            <v>1.009533865391008</v>
          </cell>
        </row>
        <row r="24">
          <cell r="F24" t="str">
            <v>CRECIMIENTO DE LOS INGRESOS</v>
          </cell>
          <cell r="J24" t="str">
            <v>APORTE DEL EFECTIVO NETO DE OPERACION  A LOS INGRESOS DE EFECTIVO DE OPERACIÓN</v>
          </cell>
          <cell r="N24" t="str">
            <v>%</v>
          </cell>
          <cell r="O24">
            <v>0.10441834054936466</v>
          </cell>
          <cell r="P24">
            <v>8.0017439871372317E-2</v>
          </cell>
          <cell r="Q24">
            <v>9.672445353986063E-2</v>
          </cell>
          <cell r="R24">
            <v>0.10816614541954972</v>
          </cell>
          <cell r="S24">
            <v>0.12053599601719336</v>
          </cell>
          <cell r="T24">
            <v>0.12053599601719336</v>
          </cell>
        </row>
        <row r="25">
          <cell r="F25" t="str">
            <v>FINANCIAMIENTO DE CLIENTES Y PROVEEDORES</v>
          </cell>
          <cell r="J25" t="str">
            <v>INDICE DEL GASTO FINANCIERO</v>
          </cell>
          <cell r="N25" t="str">
            <v>%</v>
          </cell>
          <cell r="O25">
            <v>9.3071265325157006E-3</v>
          </cell>
          <cell r="P25">
            <v>1.104215791326902E-2</v>
          </cell>
          <cell r="Q25">
            <v>1.2234168669804202E-2</v>
          </cell>
          <cell r="R25">
            <v>1.4022263124506528E-2</v>
          </cell>
          <cell r="S25">
            <v>1.53173656730406E-2</v>
          </cell>
          <cell r="T25">
            <v>1.53173656730406E-2</v>
          </cell>
        </row>
        <row r="26">
          <cell r="J26" t="str">
            <v>ENDEUDAMIENTO  TOTAL</v>
          </cell>
          <cell r="N26" t="str">
            <v>%</v>
          </cell>
          <cell r="O26">
            <v>0.13700000000000001</v>
          </cell>
          <cell r="P26">
            <v>0.14332815882811692</v>
          </cell>
          <cell r="Q26">
            <v>0.14687979159659972</v>
          </cell>
          <cell r="R26">
            <v>0.155666116395802</v>
          </cell>
          <cell r="S26">
            <v>0.1677736711225265</v>
          </cell>
          <cell r="T26">
            <v>0.1677736711225265</v>
          </cell>
        </row>
        <row r="27">
          <cell r="E27">
            <v>2</v>
          </cell>
          <cell r="F27" t="str">
            <v>AUMENTO DE UTILIDAD (u.a.t.p.)</v>
          </cell>
          <cell r="J27" t="str">
            <v>MARGEN DE U.A.T.P. A VENTAS</v>
          </cell>
          <cell r="N27" t="str">
            <v>%</v>
          </cell>
          <cell r="O27">
            <v>6.4520298968014367E-2</v>
          </cell>
          <cell r="P27">
            <v>5.496306053582542E-2</v>
          </cell>
          <cell r="Q27">
            <v>6.8000000000000005E-2</v>
          </cell>
          <cell r="R27">
            <v>0.08</v>
          </cell>
          <cell r="S27">
            <v>9.6000000000000002E-2</v>
          </cell>
          <cell r="T27">
            <v>9.615496360152799E-2</v>
          </cell>
        </row>
        <row r="28">
          <cell r="E28">
            <v>3</v>
          </cell>
          <cell r="F28" t="str">
            <v>MEJORAR MARGEN OPERATIVO</v>
          </cell>
          <cell r="J28" t="str">
            <v>MARGEN  OPERATIVO</v>
          </cell>
          <cell r="N28" t="str">
            <v>%</v>
          </cell>
          <cell r="O28">
            <v>9.1363311433583991E-2</v>
          </cell>
          <cell r="P28">
            <v>6.3574544970174535E-2</v>
          </cell>
          <cell r="Q28">
            <v>7.4999999999999997E-2</v>
          </cell>
          <cell r="R28">
            <v>8.5999999999999993E-2</v>
          </cell>
          <cell r="S28">
            <v>0.10299999999999999</v>
          </cell>
          <cell r="T28">
            <v>0.10290209012283766</v>
          </cell>
        </row>
        <row r="29">
          <cell r="F29" t="str">
            <v>PRIORIZAR INVERSIONES</v>
          </cell>
          <cell r="J29" t="str">
            <v>PARTICIPACION DE LAS INVERSIONES EN FLUJO DE EFECTIVO</v>
          </cell>
          <cell r="N29" t="str">
            <v>%</v>
          </cell>
          <cell r="O29">
            <v>0.12910560970368734</v>
          </cell>
          <cell r="P29">
            <v>0.13831389601577598</v>
          </cell>
          <cell r="Q29">
            <v>0.15160330091736213</v>
          </cell>
          <cell r="R29">
            <v>0.16588248647731252</v>
          </cell>
          <cell r="S29">
            <v>0.18271003368998939</v>
          </cell>
          <cell r="T29">
            <v>0.18271003368998939</v>
          </cell>
        </row>
        <row r="30">
          <cell r="J30" t="str">
            <v>GASTOS DE VENTA Y ADMINISTRACION ENTRE COSTOS DE DISTRIBUCION</v>
          </cell>
          <cell r="N30" t="str">
            <v>%</v>
          </cell>
          <cell r="O30">
            <v>0.48507409470617591</v>
          </cell>
          <cell r="P30">
            <v>0.51597969127137877</v>
          </cell>
          <cell r="Q30">
            <v>0.51209721105456718</v>
          </cell>
          <cell r="R30">
            <v>0.50780333667490518</v>
          </cell>
          <cell r="S30">
            <v>0.50301159197309675</v>
          </cell>
          <cell r="T30">
            <v>0.50301159197309675</v>
          </cell>
        </row>
        <row r="31">
          <cell r="D31" t="str">
            <v>AUMENTAR SATISFACCIÓN DE CLIENTE</v>
          </cell>
          <cell r="E31">
            <v>1</v>
          </cell>
          <cell r="F31" t="str">
            <v>REDUCCIÓN DEL CICLO DE COBRANZAS</v>
          </cell>
          <cell r="J31" t="str">
            <v>ROTACION DE CUENTAS POR COBRAR COMERCIALES</v>
          </cell>
          <cell r="N31" t="str">
            <v>Días</v>
          </cell>
          <cell r="O31">
            <v>71</v>
          </cell>
          <cell r="P31">
            <v>71</v>
          </cell>
          <cell r="Q31">
            <v>71</v>
          </cell>
          <cell r="R31">
            <v>73</v>
          </cell>
          <cell r="S31">
            <v>74</v>
          </cell>
          <cell r="T31">
            <v>74</v>
          </cell>
        </row>
        <row r="32">
          <cell r="F32" t="str">
            <v>RELACION WIN/WIN CLIENTES LIBRES</v>
          </cell>
          <cell r="J32" t="str">
            <v>MARGEN BRUTO COMERCIAL DEL MERCADO LIBRE</v>
          </cell>
          <cell r="N32" t="str">
            <v>%</v>
          </cell>
          <cell r="O32">
            <v>0.25381596162232883</v>
          </cell>
          <cell r="P32">
            <v>0.25116353728140911</v>
          </cell>
          <cell r="Q32">
            <v>0.27833301462162197</v>
          </cell>
          <cell r="R32">
            <v>0.27700358466713171</v>
          </cell>
          <cell r="S32">
            <v>0.28708303134427698</v>
          </cell>
          <cell r="T32">
            <v>0.28708303134427698</v>
          </cell>
        </row>
        <row r="33">
          <cell r="F33" t="str">
            <v>MAXIMIZAR VENTAS</v>
          </cell>
          <cell r="J33" t="str">
            <v>MAXIMIZAR VENTAS EN HORAS FUERA DE PUNTA</v>
          </cell>
          <cell r="N33" t="str">
            <v>%</v>
          </cell>
          <cell r="O33">
            <v>0.74</v>
          </cell>
          <cell r="P33">
            <v>0.74299999999999988</v>
          </cell>
          <cell r="Q33">
            <v>0.74557330564653967</v>
          </cell>
          <cell r="R33">
            <v>0.74807728572809307</v>
          </cell>
          <cell r="S33">
            <v>0.75017002344387951</v>
          </cell>
          <cell r="T33">
            <v>0.75017002344387951</v>
          </cell>
        </row>
        <row r="34">
          <cell r="F34" t="str">
            <v>OPTIMIZAR CONTRATOS DE COMPRA PARA EL MERCADO REGULADO</v>
          </cell>
          <cell r="J34" t="str">
            <v>EFICIENCIA DE LA COMPRA</v>
          </cell>
          <cell r="N34" t="str">
            <v>%</v>
          </cell>
          <cell r="O34">
            <v>0.97971727105101403</v>
          </cell>
          <cell r="P34">
            <v>0.96977025392986693</v>
          </cell>
          <cell r="Q34">
            <v>0.96889157354273636</v>
          </cell>
          <cell r="R34">
            <v>0.96918429003021156</v>
          </cell>
          <cell r="S34">
            <v>0.96903790968131709</v>
          </cell>
          <cell r="T34">
            <v>0.96918429003021134</v>
          </cell>
        </row>
        <row r="35">
          <cell r="C35">
            <v>2</v>
          </cell>
          <cell r="E35">
            <v>2</v>
          </cell>
          <cell r="F35" t="str">
            <v>CAPTACIÓN DE CLIENTES</v>
          </cell>
          <cell r="J35" t="str">
            <v>COEFICIENTE DE ELETRIFICACIÓN</v>
          </cell>
          <cell r="N35" t="str">
            <v>%</v>
          </cell>
          <cell r="O35">
            <v>0.72068745047000471</v>
          </cell>
          <cell r="P35">
            <v>0.73016237040581256</v>
          </cell>
          <cell r="Q35">
            <v>0.73957345338308</v>
          </cell>
          <cell r="R35">
            <v>0.74892500988626187</v>
          </cell>
          <cell r="S35">
            <v>0.75821435063118192</v>
          </cell>
          <cell r="T35">
            <v>0.75821435063118192</v>
          </cell>
        </row>
        <row r="36">
          <cell r="E36">
            <v>3</v>
          </cell>
          <cell r="F36" t="str">
            <v>REFORZAR IMAGEN</v>
          </cell>
          <cell r="J36" t="str">
            <v xml:space="preserve">GRADO DE APROBACION DEL CLIENTE </v>
          </cell>
          <cell r="N36" t="str">
            <v>%</v>
          </cell>
          <cell r="O36">
            <v>0.56899999999999995</v>
          </cell>
          <cell r="P36">
            <v>0.57699999999999996</v>
          </cell>
          <cell r="Q36">
            <v>0.58399999999999996</v>
          </cell>
          <cell r="R36">
            <v>0.59199999999999997</v>
          </cell>
          <cell r="S36">
            <v>0.6</v>
          </cell>
          <cell r="T36">
            <v>0.6</v>
          </cell>
        </row>
        <row r="37">
          <cell r="F37" t="str">
            <v>LOGRAR TARIFAS ADECUADAS</v>
          </cell>
          <cell r="J37" t="str">
            <v>INGRESOS ACORDE A AL INVERSION OPTIMA REALIZADA</v>
          </cell>
          <cell r="N37" t="str">
            <v>%</v>
          </cell>
          <cell r="O37">
            <v>0.38909079971565558</v>
          </cell>
          <cell r="P37">
            <v>0.38017569907944188</v>
          </cell>
          <cell r="Q37">
            <v>0.39250126770932781</v>
          </cell>
          <cell r="R37">
            <v>0.39610863600534935</v>
          </cell>
          <cell r="S37">
            <v>0.40610394739523686</v>
          </cell>
          <cell r="T37">
            <v>0.40610394633548813</v>
          </cell>
        </row>
        <row r="38">
          <cell r="F38" t="str">
            <v>CALIDAD DE MEDICION</v>
          </cell>
          <cell r="J38" t="str">
            <v>GRADO DE PRECISION DE LA MEDIDA</v>
          </cell>
          <cell r="N38" t="str">
            <v>%</v>
          </cell>
          <cell r="O38">
            <v>3.3653846153846152E-2</v>
          </cell>
          <cell r="P38">
            <v>4.5454545454545456E-2</v>
          </cell>
          <cell r="Q38">
            <v>4.5454545454545456E-2</v>
          </cell>
          <cell r="R38">
            <v>4.5454545454545456E-2</v>
          </cell>
          <cell r="S38">
            <v>4.5454545454545456E-2</v>
          </cell>
          <cell r="T38">
            <v>4.5454545454545456E-2</v>
          </cell>
        </row>
        <row r="39">
          <cell r="C39">
            <v>3</v>
          </cell>
          <cell r="F39" t="str">
            <v>NIVELAR DIAGRAMA DE CARGA</v>
          </cell>
          <cell r="J39" t="str">
            <v>FACTOR DE CARGA</v>
          </cell>
          <cell r="N39" t="str">
            <v>p.u.</v>
          </cell>
          <cell r="O39">
            <v>0.61735159817351604</v>
          </cell>
          <cell r="P39">
            <v>0.61289454328644144</v>
          </cell>
          <cell r="Q39">
            <v>0.62830082092168527</v>
          </cell>
          <cell r="R39">
            <v>0.62426729918533197</v>
          </cell>
          <cell r="S39">
            <v>0.63190740425717218</v>
          </cell>
          <cell r="T39">
            <v>0.63190740425717218</v>
          </cell>
        </row>
        <row r="40">
          <cell r="F40" t="str">
            <v>OPTIMIZAR EL DESPACHO</v>
          </cell>
          <cell r="J40" t="str">
            <v>FACTOR DE PLANTA</v>
          </cell>
          <cell r="N40" t="str">
            <v>p.u.</v>
          </cell>
          <cell r="O40">
            <v>0.27291249734973649</v>
          </cell>
          <cell r="P40">
            <v>0.39782190654039395</v>
          </cell>
          <cell r="Q40">
            <v>0.38883481569423356</v>
          </cell>
          <cell r="R40">
            <v>0.37027998012391766</v>
          </cell>
          <cell r="S40">
            <v>0.36685484045899219</v>
          </cell>
          <cell r="T40">
            <v>0.36685484045899219</v>
          </cell>
        </row>
        <row r="41">
          <cell r="F41" t="str">
            <v>CUIDADO DEL MEDIO AMBIENTE</v>
          </cell>
          <cell r="J41" t="str">
            <v>REDUCCION DE PRODUCCION EN CENTRALES TERMICAS</v>
          </cell>
          <cell r="N41" t="str">
            <v>MWh</v>
          </cell>
          <cell r="O41">
            <v>434.601</v>
          </cell>
          <cell r="P41">
            <v>6.19</v>
          </cell>
          <cell r="Q41">
            <v>6.91</v>
          </cell>
          <cell r="R41">
            <v>30.508999999999986</v>
          </cell>
          <cell r="S41">
            <v>42.35899999999998</v>
          </cell>
          <cell r="T41">
            <v>42.35899999999998</v>
          </cell>
        </row>
        <row r="42">
          <cell r="J42" t="str">
            <v>DESACTIVACION DE POTENCIA INSTALADA EN CENTRALES TERMICAS</v>
          </cell>
          <cell r="N42" t="str">
            <v>MW</v>
          </cell>
          <cell r="O42">
            <v>0</v>
          </cell>
          <cell r="P42">
            <v>0</v>
          </cell>
          <cell r="Q42">
            <v>0</v>
          </cell>
          <cell r="R42">
            <v>-2.1020000000000003</v>
          </cell>
          <cell r="S42">
            <v>0</v>
          </cell>
          <cell r="T42">
            <v>2.1</v>
          </cell>
        </row>
        <row r="43">
          <cell r="C43">
            <v>3</v>
          </cell>
          <cell r="F43" t="str">
            <v>GARANTIZAR LA CALIDAD DEL SERVICIO</v>
          </cell>
          <cell r="J43" t="str">
            <v>DEK</v>
          </cell>
          <cell r="N43" t="str">
            <v>Horas</v>
          </cell>
          <cell r="O43">
            <v>59</v>
          </cell>
          <cell r="P43">
            <v>11</v>
          </cell>
          <cell r="Q43">
            <v>11</v>
          </cell>
          <cell r="R43">
            <v>10</v>
          </cell>
          <cell r="S43">
            <v>10</v>
          </cell>
          <cell r="T43">
            <v>42</v>
          </cell>
        </row>
        <row r="44">
          <cell r="J44" t="str">
            <v>FEK</v>
          </cell>
          <cell r="N44" t="str">
            <v>Veces</v>
          </cell>
          <cell r="O44">
            <v>24</v>
          </cell>
          <cell r="P44">
            <v>5</v>
          </cell>
          <cell r="Q44">
            <v>5</v>
          </cell>
          <cell r="R44">
            <v>5</v>
          </cell>
          <cell r="S44">
            <v>5</v>
          </cell>
          <cell r="T44">
            <v>20</v>
          </cell>
        </row>
        <row r="45">
          <cell r="J45" t="str">
            <v>CALIDAD DEL PRODUCTO</v>
          </cell>
          <cell r="N45" t="str">
            <v>%</v>
          </cell>
          <cell r="O45">
            <v>0.73166096541239067</v>
          </cell>
          <cell r="P45">
            <v>0.73333333333333328</v>
          </cell>
          <cell r="Q45">
            <v>0.74064837905236913</v>
          </cell>
          <cell r="R45">
            <v>0.74502212389380529</v>
          </cell>
          <cell r="S45">
            <v>0.75095057034220536</v>
          </cell>
          <cell r="T45">
            <v>0.75095057034220536</v>
          </cell>
        </row>
        <row r="46">
          <cell r="J46" t="str">
            <v>CALIDAD DEL ALUMBRADO PUBLICO</v>
          </cell>
          <cell r="N46" t="str">
            <v>%</v>
          </cell>
          <cell r="O46">
            <v>0.81012972229853397</v>
          </cell>
          <cell r="P46">
            <v>0.81491228070175425</v>
          </cell>
          <cell r="Q46">
            <v>0.81666666666666654</v>
          </cell>
          <cell r="R46">
            <v>0.81842105263157872</v>
          </cell>
          <cell r="S46">
            <v>0.82056892778993418</v>
          </cell>
          <cell r="T46">
            <v>0.82056892778993418</v>
          </cell>
        </row>
        <row r="47">
          <cell r="C47">
            <v>3</v>
          </cell>
          <cell r="D47" t="str">
            <v>REDUCCIÓN DE PÉRDIDAS</v>
          </cell>
          <cell r="E47">
            <v>1</v>
          </cell>
          <cell r="F47" t="str">
            <v>REDUCCIÓN DE PÉRDIDAS EN DISTRIBUCIÓN</v>
          </cell>
          <cell r="J47" t="str">
            <v>PERDIDAS DE ENERGÍA EN DISTRIBUCIÓN</v>
          </cell>
          <cell r="N47" t="str">
            <v>%</v>
          </cell>
          <cell r="O47">
            <v>0.1076</v>
          </cell>
          <cell r="P47">
            <v>9.8299999999999998E-2</v>
          </cell>
          <cell r="Q47">
            <v>9.5799999999999996E-2</v>
          </cell>
          <cell r="R47">
            <v>9.2799999999999994E-2</v>
          </cell>
          <cell r="S47">
            <v>9.0399999999999994E-2</v>
          </cell>
          <cell r="T47">
            <v>9.4200000000000006E-2</v>
          </cell>
        </row>
        <row r="48">
          <cell r="F48" t="str">
            <v>ELIMINAR ROBO DE ELECTRICIDAD</v>
          </cell>
          <cell r="J48" t="str">
            <v>PERDIDAS COMERCIALES DE DISTRIBUCION (1)</v>
          </cell>
          <cell r="N48" t="str">
            <v>%</v>
          </cell>
          <cell r="O48">
            <v>2.6599999999999999E-2</v>
          </cell>
          <cell r="P48">
            <v>1.7799999999999996E-2</v>
          </cell>
          <cell r="Q48">
            <v>1.5799999999999995E-2</v>
          </cell>
          <cell r="R48">
            <v>1.3299999999999992E-2</v>
          </cell>
          <cell r="S48">
            <v>1.1399999999999993E-2</v>
          </cell>
          <cell r="T48">
            <v>1.5200000000000005E-2</v>
          </cell>
        </row>
        <row r="49">
          <cell r="F49" t="str">
            <v>REDUCCION DE PERDIDAS TECNICAS</v>
          </cell>
          <cell r="J49" t="str">
            <v>PERDIDAS DE TRANSMISION</v>
          </cell>
          <cell r="N49" t="str">
            <v>%</v>
          </cell>
          <cell r="O49">
            <v>4.7883496184989098E-2</v>
          </cell>
          <cell r="P49">
            <v>4.7480896187251154E-2</v>
          </cell>
          <cell r="Q49">
            <v>4.7379321810978078E-2</v>
          </cell>
          <cell r="R49">
            <v>4.6781975755239957E-2</v>
          </cell>
          <cell r="S49">
            <v>4.6344112431376774E-2</v>
          </cell>
          <cell r="T49">
            <v>4.6344112431376774E-2</v>
          </cell>
        </row>
        <row r="50">
          <cell r="J50" t="str">
            <v>PERDIDAS TECNICAS DE DISTRIBUCION (1)</v>
          </cell>
          <cell r="N50" t="str">
            <v>%</v>
          </cell>
          <cell r="O50">
            <v>8.1000000000000003E-2</v>
          </cell>
          <cell r="P50">
            <v>8.0500000000000002E-2</v>
          </cell>
          <cell r="Q50">
            <v>0.08</v>
          </cell>
          <cell r="R50">
            <v>7.9500000000000001E-2</v>
          </cell>
          <cell r="S50">
            <v>7.9000000000000001E-2</v>
          </cell>
          <cell r="T50">
            <v>7.9000000000000001E-2</v>
          </cell>
        </row>
        <row r="51">
          <cell r="C51">
            <v>4</v>
          </cell>
          <cell r="D51" t="str">
            <v>INCREMENTAR LA PRODUCTIVIDAD:</v>
          </cell>
          <cell r="E51">
            <v>1</v>
          </cell>
          <cell r="F51" t="str">
            <v>REDUCCIÓN DE COSTOS OPERATIVOS</v>
          </cell>
          <cell r="J51" t="str">
            <v>REDUCCION DE COSTOS DE OPERATIVOS</v>
          </cell>
          <cell r="N51" t="str">
            <v>%</v>
          </cell>
          <cell r="O51">
            <v>-1.8815235304889155E-2</v>
          </cell>
          <cell r="P51">
            <v>-0.12395318042800918</v>
          </cell>
          <cell r="Q51">
            <v>-7.986262203743788E-2</v>
          </cell>
          <cell r="R51">
            <v>-5.0446787383557679E-2</v>
          </cell>
          <cell r="S51">
            <v>-1.7010697641874239E-2</v>
          </cell>
          <cell r="T51">
            <v>-1.7013148542999179E-2</v>
          </cell>
        </row>
        <row r="52">
          <cell r="D52" t="str">
            <v>REDUCCIÓN DE COSTOS</v>
          </cell>
          <cell r="E52">
            <v>2</v>
          </cell>
          <cell r="F52" t="str">
            <v>REDUCCIÓN DE GASTOS DE ADM.Y VENTAS</v>
          </cell>
          <cell r="J52" t="str">
            <v>GASTOS DE VENTA Y ADMINISTRACION ENTRE COSTOS DE DISTRIBUCION</v>
          </cell>
          <cell r="N52" t="str">
            <v>%</v>
          </cell>
          <cell r="O52">
            <v>0.51787679200000003</v>
          </cell>
          <cell r="P52">
            <v>0.51597969127137877</v>
          </cell>
          <cell r="Q52">
            <v>0.51209721105456718</v>
          </cell>
          <cell r="R52">
            <v>0.50780333667490518</v>
          </cell>
          <cell r="S52">
            <v>0.50301159197309675</v>
          </cell>
          <cell r="T52">
            <v>0.50301159197309675</v>
          </cell>
        </row>
        <row r="53">
          <cell r="F53" t="str">
            <v>INCREMETAR GENERACION HIDRAULICA</v>
          </cell>
          <cell r="J53" t="str">
            <v>INCREMENTO DE CAPACIDAD EFECTIVA DE CENTRALES HIDRAULICAS</v>
          </cell>
          <cell r="N53" t="str">
            <v>MW</v>
          </cell>
          <cell r="O53">
            <v>1.98</v>
          </cell>
          <cell r="P53">
            <v>0</v>
          </cell>
          <cell r="Q53">
            <v>0</v>
          </cell>
          <cell r="R53">
            <v>0</v>
          </cell>
          <cell r="S53">
            <v>0.56000000000000005</v>
          </cell>
          <cell r="T53">
            <v>0.56000000000000005</v>
          </cell>
        </row>
        <row r="54">
          <cell r="F54" t="str">
            <v>DISPONER DE CARTERA DE PROYECTOS</v>
          </cell>
          <cell r="J54" t="str">
            <v>PROYECTOS CON ESTUDIOS DEFINITIVOS</v>
          </cell>
          <cell r="N54" t="str">
            <v>%</v>
          </cell>
          <cell r="O54">
            <v>0.79731212287438291</v>
          </cell>
          <cell r="P54">
            <v>0.53318879252835216</v>
          </cell>
          <cell r="Q54">
            <v>0.61240827218145433</v>
          </cell>
          <cell r="R54">
            <v>0.68495663775850568</v>
          </cell>
          <cell r="S54">
            <v>0.74833222148098744</v>
          </cell>
          <cell r="T54">
            <v>0.74833222148098733</v>
          </cell>
        </row>
        <row r="55">
          <cell r="D55" t="str">
            <v>INVERTIR APLICANDO NUEVA TECNOLOGÍA</v>
          </cell>
          <cell r="E55">
            <v>3</v>
          </cell>
          <cell r="F55" t="str">
            <v>INCORPORACION DE NUEVAS TECNOLOGIAS</v>
          </cell>
          <cell r="J55" t="str">
            <v>INVERSION EN NUEVAS TECNOLOGIAS</v>
          </cell>
          <cell r="N55" t="str">
            <v>%</v>
          </cell>
          <cell r="O55">
            <v>0.03</v>
          </cell>
          <cell r="P55">
            <v>2.3739619159466492E-2</v>
          </cell>
          <cell r="Q55">
            <v>2.6568140230183893E-2</v>
          </cell>
          <cell r="R55">
            <v>2.7730832911544444E-2</v>
          </cell>
          <cell r="S55">
            <v>2.4555499635686238E-2</v>
          </cell>
          <cell r="T55">
            <v>2.4555499635686238E-2</v>
          </cell>
        </row>
        <row r="58">
          <cell r="C58" t="str">
            <v xml:space="preserve">PROGRAMA DE VENTAS </v>
          </cell>
          <cell r="G58" t="str">
            <v>EN VOLUMEN Y/O UNIDADES FISICAS</v>
          </cell>
          <cell r="O58" t="str">
            <v>EN  MILES  DE   SOLES</v>
          </cell>
        </row>
        <row r="59">
          <cell r="D59" t="str">
            <v>BIENES Y/O SERVICIOS</v>
          </cell>
          <cell r="G59" t="str">
            <v>UNIDAD DE</v>
          </cell>
          <cell r="H59">
            <v>2001</v>
          </cell>
          <cell r="I59">
            <v>2002</v>
          </cell>
          <cell r="K59" t="str">
            <v>PROGRAMACION 2003</v>
          </cell>
          <cell r="O59" t="str">
            <v xml:space="preserve"> </v>
          </cell>
          <cell r="P59" t="str">
            <v>PROGRAMACIÓN 2003</v>
          </cell>
        </row>
        <row r="60">
          <cell r="G60" t="str">
            <v>MEDIDA</v>
          </cell>
          <cell r="H60" t="str">
            <v>(REAL)</v>
          </cell>
          <cell r="I60" t="str">
            <v>(ESTIMADO)</v>
          </cell>
          <cell r="J60" t="str">
            <v>I TRIM.</v>
          </cell>
          <cell r="K60" t="str">
            <v>II TRIM.</v>
          </cell>
          <cell r="L60" t="str">
            <v>III TRIM.</v>
          </cell>
          <cell r="M60" t="str">
            <v>IV TRIM.</v>
          </cell>
          <cell r="N60" t="str">
            <v>ANUAL</v>
          </cell>
          <cell r="O60" t="str">
            <v>I TRIM.</v>
          </cell>
          <cell r="P60" t="str">
            <v>II TRIM.</v>
          </cell>
          <cell r="Q60" t="str">
            <v>III TRIM.</v>
          </cell>
          <cell r="R60" t="str">
            <v>IV TRIM.</v>
          </cell>
          <cell r="S60" t="str">
            <v xml:space="preserve">       ANUAL</v>
          </cell>
        </row>
        <row r="62">
          <cell r="C62">
            <v>1</v>
          </cell>
          <cell r="D62" t="str">
            <v>Produccion de Energia</v>
          </cell>
          <cell r="G62" t="str">
            <v>MWh</v>
          </cell>
          <cell r="H62">
            <v>14732.54</v>
          </cell>
          <cell r="I62">
            <v>21365.18</v>
          </cell>
          <cell r="J62">
            <v>7227.12</v>
          </cell>
          <cell r="K62">
            <v>6959.5</v>
          </cell>
          <cell r="L62">
            <v>6186.96</v>
          </cell>
          <cell r="M62">
            <v>8252.25</v>
          </cell>
          <cell r="N62">
            <v>28625.83</v>
          </cell>
          <cell r="O62">
            <v>1159.2300479999999</v>
          </cell>
          <cell r="P62">
            <v>1116.3037999999999</v>
          </cell>
          <cell r="Q62">
            <v>992.38838399999997</v>
          </cell>
          <cell r="R62">
            <v>1323.6608999999999</v>
          </cell>
          <cell r="S62">
            <v>4591.5831319999998</v>
          </cell>
        </row>
        <row r="63">
          <cell r="C63">
            <v>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 t="str">
            <v>.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 t="str">
            <v>.</v>
          </cell>
        </row>
        <row r="67">
          <cell r="C67" t="str">
            <v xml:space="preserve">PROGRAMA DE VENTAS </v>
          </cell>
          <cell r="G67" t="str">
            <v>EN VOLUMEN Y/O UNIDADES FISICAS</v>
          </cell>
          <cell r="O67" t="str">
            <v>EN  MILES  DE   SOLES</v>
          </cell>
        </row>
        <row r="68">
          <cell r="D68" t="str">
            <v>BIENES Y/O SERVICIOS</v>
          </cell>
          <cell r="G68" t="str">
            <v>UNIDAD DE</v>
          </cell>
          <cell r="H68">
            <v>2001</v>
          </cell>
          <cell r="I68">
            <v>2002</v>
          </cell>
          <cell r="K68" t="str">
            <v>PROGRAMACION 2003</v>
          </cell>
          <cell r="O68" t="str">
            <v xml:space="preserve"> </v>
          </cell>
          <cell r="P68" t="str">
            <v>PROGRAMACIÓN 2003</v>
          </cell>
        </row>
        <row r="69">
          <cell r="G69" t="str">
            <v>MEDIDA</v>
          </cell>
          <cell r="H69" t="str">
            <v>(REAL)</v>
          </cell>
          <cell r="I69" t="str">
            <v>(ESTIMADO)</v>
          </cell>
          <cell r="J69" t="str">
            <v>I TRIM.</v>
          </cell>
          <cell r="K69" t="str">
            <v>II TRIM.</v>
          </cell>
          <cell r="L69" t="str">
            <v>III TRIM.</v>
          </cell>
          <cell r="M69" t="str">
            <v>IV TRIM.</v>
          </cell>
          <cell r="N69" t="str">
            <v>ANUAL</v>
          </cell>
          <cell r="O69" t="str">
            <v>I TRIM.</v>
          </cell>
          <cell r="P69" t="str">
            <v>II TRIM.</v>
          </cell>
          <cell r="Q69" t="str">
            <v>III TRIM.</v>
          </cell>
          <cell r="R69" t="str">
            <v>IV TRIM.</v>
          </cell>
          <cell r="S69" t="str">
            <v xml:space="preserve">    ANUAL</v>
          </cell>
        </row>
        <row r="71">
          <cell r="C71">
            <v>1</v>
          </cell>
          <cell r="D71" t="str">
            <v>Venta de Energia</v>
          </cell>
          <cell r="G71" t="str">
            <v>MWh</v>
          </cell>
          <cell r="H71">
            <v>742938.4</v>
          </cell>
          <cell r="I71">
            <v>721507</v>
          </cell>
          <cell r="J71">
            <v>179737.25</v>
          </cell>
          <cell r="K71">
            <v>190595.34</v>
          </cell>
          <cell r="L71">
            <v>188372.61</v>
          </cell>
          <cell r="M71">
            <v>200554.48</v>
          </cell>
          <cell r="N71">
            <v>759259.68</v>
          </cell>
          <cell r="O71">
            <v>52967.065368371419</v>
          </cell>
          <cell r="P71">
            <v>56472.702558371413</v>
          </cell>
          <cell r="Q71">
            <v>56251.691388371415</v>
          </cell>
          <cell r="R71">
            <v>60913.388678371419</v>
          </cell>
          <cell r="S71">
            <v>226604.84799348566</v>
          </cell>
        </row>
        <row r="72">
          <cell r="C72">
            <v>2</v>
          </cell>
          <cell r="D72" t="str">
            <v>Otros Servicios Complementarios</v>
          </cell>
          <cell r="G72" t="str">
            <v>Miles S/.</v>
          </cell>
          <cell r="H72">
            <v>19421.58569</v>
          </cell>
          <cell r="I72">
            <v>17269.359464137298</v>
          </cell>
          <cell r="O72">
            <v>4487.6647860163439</v>
          </cell>
          <cell r="P72">
            <v>4139.6903770059598</v>
          </cell>
          <cell r="Q72">
            <v>6398.8632522913476</v>
          </cell>
          <cell r="R72">
            <v>4681.3788751343991</v>
          </cell>
          <cell r="S72">
            <v>19707.597290448051</v>
          </cell>
        </row>
        <row r="73">
          <cell r="C73" t="str">
            <v>.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 t="str">
            <v>.</v>
          </cell>
        </row>
        <row r="76">
          <cell r="C76" t="str">
            <v xml:space="preserve">PROGRAMA DE COMPRA DE INSUMOS </v>
          </cell>
          <cell r="G76" t="str">
            <v>EN VOLUMEN Y/O UNIDADES FISICAS</v>
          </cell>
          <cell r="O76" t="str">
            <v>EN  MILES  DE   SOLES</v>
          </cell>
        </row>
        <row r="77">
          <cell r="D77" t="str">
            <v>BIENES Y/O SERVICIOS</v>
          </cell>
          <cell r="G77" t="str">
            <v>UNIDAD DE</v>
          </cell>
          <cell r="H77">
            <v>2001</v>
          </cell>
          <cell r="I77">
            <v>2002</v>
          </cell>
          <cell r="K77" t="str">
            <v>PROGRAMACION 2003</v>
          </cell>
          <cell r="O77" t="str">
            <v xml:space="preserve"> </v>
          </cell>
          <cell r="P77" t="str">
            <v>PROGRAMACIÓN 2003</v>
          </cell>
        </row>
        <row r="78">
          <cell r="G78" t="str">
            <v>MEDIDA</v>
          </cell>
          <cell r="H78" t="str">
            <v>(REAL)</v>
          </cell>
          <cell r="I78" t="str">
            <v>(ESTIMADO)</v>
          </cell>
          <cell r="J78" t="str">
            <v>I TRIM.</v>
          </cell>
          <cell r="K78" t="str">
            <v>II TRIM.</v>
          </cell>
          <cell r="L78" t="str">
            <v>III TRIM.</v>
          </cell>
          <cell r="M78" t="str">
            <v>IV TRIM.</v>
          </cell>
          <cell r="N78" t="str">
            <v>ANUAL</v>
          </cell>
          <cell r="O78" t="str">
            <v>I TRIM.</v>
          </cell>
          <cell r="P78" t="str">
            <v>II TRIM.</v>
          </cell>
          <cell r="Q78" t="str">
            <v>III TRIM.</v>
          </cell>
          <cell r="R78" t="str">
            <v>IV TRIM.</v>
          </cell>
          <cell r="S78" t="str">
            <v xml:space="preserve">    ANUAL</v>
          </cell>
        </row>
        <row r="80">
          <cell r="C80">
            <v>1</v>
          </cell>
          <cell r="D80" t="str">
            <v>Compra de Energia</v>
          </cell>
          <cell r="G80" t="str">
            <v>MWh</v>
          </cell>
          <cell r="H80">
            <v>854995.63</v>
          </cell>
          <cell r="I80">
            <v>822015.97</v>
          </cell>
          <cell r="J80">
            <v>200656.28</v>
          </cell>
          <cell r="K80">
            <v>212975.01</v>
          </cell>
          <cell r="L80">
            <v>210124.11</v>
          </cell>
          <cell r="M80">
            <v>221399.42</v>
          </cell>
          <cell r="N80">
            <v>845154.82000000007</v>
          </cell>
          <cell r="O80">
            <v>32191.754680000005</v>
          </cell>
          <cell r="P80">
            <v>34155.62473000001</v>
          </cell>
          <cell r="Q80">
            <v>33707.980989999996</v>
          </cell>
          <cell r="R80">
            <v>35510.403059999997</v>
          </cell>
          <cell r="S80">
            <v>135565.76346000002</v>
          </cell>
        </row>
        <row r="81">
          <cell r="C81">
            <v>2</v>
          </cell>
          <cell r="D81" t="str">
            <v>Suministros Diversos</v>
          </cell>
          <cell r="G81" t="str">
            <v>Miles S/.</v>
          </cell>
          <cell r="H81">
            <v>12238.946520000001</v>
          </cell>
          <cell r="I81">
            <v>11483.888762946741</v>
          </cell>
          <cell r="N81">
            <v>0</v>
          </cell>
          <cell r="O81">
            <v>3604.3404753237501</v>
          </cell>
          <cell r="P81">
            <v>2652.0756218631823</v>
          </cell>
          <cell r="Q81">
            <v>3891.3440767897</v>
          </cell>
          <cell r="R81">
            <v>2102.9740003179668</v>
          </cell>
          <cell r="S81">
            <v>12250.734174294599</v>
          </cell>
        </row>
        <row r="82">
          <cell r="C82">
            <v>3</v>
          </cell>
          <cell r="D82" t="str">
            <v>Combustibles y Lubricantes</v>
          </cell>
          <cell r="G82" t="str">
            <v>Miles S/.</v>
          </cell>
          <cell r="H82">
            <v>183.57048</v>
          </cell>
          <cell r="I82">
            <v>84.42367999999999</v>
          </cell>
          <cell r="N82">
            <v>0</v>
          </cell>
          <cell r="O82">
            <v>27.075699999999998</v>
          </cell>
          <cell r="P82">
            <v>9.3072499999999998</v>
          </cell>
          <cell r="Q82">
            <v>8.0776000000000003</v>
          </cell>
          <cell r="R82">
            <v>16.69125</v>
          </cell>
          <cell r="S82">
            <v>61.151799999999994</v>
          </cell>
        </row>
      </sheetData>
      <sheetData sheetId="1" refreshError="1"/>
      <sheetData sheetId="2" refreshError="1"/>
      <sheetData sheetId="3" refreshError="1">
        <row r="1">
          <cell r="A1" t="str">
            <v>FONDO NACIONAL DE FIANCIAMIENTO DE LA</v>
          </cell>
          <cell r="D1">
            <v>246763360</v>
          </cell>
          <cell r="E1">
            <v>230447894.48000002</v>
          </cell>
          <cell r="F1">
            <v>19751900.288135588</v>
          </cell>
          <cell r="G1">
            <v>17514461.39279047</v>
          </cell>
          <cell r="H1">
            <v>19768608.087875217</v>
          </cell>
          <cell r="I1">
            <v>19879692.28363793</v>
          </cell>
          <cell r="J1">
            <v>20786767.203637931</v>
          </cell>
          <cell r="K1">
            <v>20201089.477875218</v>
          </cell>
          <cell r="L1">
            <v>20805425.806858268</v>
          </cell>
          <cell r="M1">
            <v>20052123.971095558</v>
          </cell>
          <cell r="N1">
            <v>19956173.907027762</v>
          </cell>
          <cell r="O1">
            <v>21212303.083442353</v>
          </cell>
          <cell r="P1">
            <v>21017403.535071164</v>
          </cell>
          <cell r="Q1">
            <v>21709619.018150829</v>
          </cell>
          <cell r="R1">
            <v>242655568.05559826</v>
          </cell>
          <cell r="S1">
            <v>250049394.86000001</v>
          </cell>
          <cell r="T1" t="str">
            <v>FORMATO N° 5P</v>
          </cell>
        </row>
        <row r="2">
          <cell r="A2" t="str">
            <v>ACTIVIDAD EMPRESARIAL DEL ESTADO</v>
          </cell>
          <cell r="F2" t="str">
            <v>HIDRANDINA S.A.</v>
          </cell>
        </row>
        <row r="3">
          <cell r="A3" t="str">
            <v>FONAFE</v>
          </cell>
          <cell r="F3" t="str">
            <v>PRESUPUESTO EJERCICIO 2003</v>
          </cell>
        </row>
        <row r="4">
          <cell r="F4" t="str">
            <v>FLUJO DE CAJA APROBADO</v>
          </cell>
        </row>
        <row r="5">
          <cell r="F5" t="str">
            <v>EN NUEVOS SOLES</v>
          </cell>
        </row>
        <row r="7">
          <cell r="B7" t="str">
            <v>RUBROS</v>
          </cell>
          <cell r="C7">
            <v>2000</v>
          </cell>
          <cell r="D7">
            <v>2001</v>
          </cell>
          <cell r="E7">
            <v>2002</v>
          </cell>
          <cell r="F7" t="str">
            <v>FLUJO AÑO 2003</v>
          </cell>
          <cell r="S7">
            <v>2004</v>
          </cell>
          <cell r="T7">
            <v>2005</v>
          </cell>
        </row>
        <row r="8">
          <cell r="C8" t="str">
            <v>REAL</v>
          </cell>
          <cell r="D8" t="str">
            <v>REAL</v>
          </cell>
          <cell r="E8" t="str">
            <v>(ESTIMADO)</v>
          </cell>
          <cell r="F8" t="str">
            <v>ENERO</v>
          </cell>
          <cell r="G8" t="str">
            <v>FEBRERO</v>
          </cell>
          <cell r="H8" t="str">
            <v>MARZO</v>
          </cell>
          <cell r="I8" t="str">
            <v>ABRIL</v>
          </cell>
          <cell r="J8" t="str">
            <v>MAYO</v>
          </cell>
          <cell r="K8" t="str">
            <v>JUNIO</v>
          </cell>
          <cell r="L8" t="str">
            <v>JULIO</v>
          </cell>
          <cell r="M8" t="str">
            <v>AGOSTO</v>
          </cell>
          <cell r="N8" t="str">
            <v>SETIEMBRE</v>
          </cell>
          <cell r="O8" t="str">
            <v>OCTUBRE</v>
          </cell>
          <cell r="P8" t="str">
            <v>NOVIEMBRE</v>
          </cell>
          <cell r="Q8" t="str">
            <v>DICIEMBRE</v>
          </cell>
          <cell r="R8" t="str">
            <v>TOTAL</v>
          </cell>
          <cell r="S8" t="str">
            <v>(PROYECTADO)</v>
          </cell>
          <cell r="T8" t="str">
            <v>(PROYECTADO)</v>
          </cell>
        </row>
        <row r="10">
          <cell r="A10" t="str">
            <v>I</v>
          </cell>
          <cell r="B10" t="str">
            <v>INGRESOS DE OPERACIÓN</v>
          </cell>
          <cell r="C10">
            <v>281161384.80000001</v>
          </cell>
          <cell r="D10">
            <v>291180764.80000001</v>
          </cell>
          <cell r="E10">
            <v>271928515.48640001</v>
          </cell>
          <cell r="F10">
            <v>23307242.339999996</v>
          </cell>
          <cell r="G10">
            <v>20667064.443492755</v>
          </cell>
          <cell r="H10">
            <v>23326957.543692756</v>
          </cell>
          <cell r="I10">
            <v>23458036.894692756</v>
          </cell>
          <cell r="J10">
            <v>24528385.30029276</v>
          </cell>
          <cell r="K10">
            <v>23837285.583892755</v>
          </cell>
          <cell r="L10">
            <v>24550402.452092756</v>
          </cell>
          <cell r="M10">
            <v>23661506.285892759</v>
          </cell>
          <cell r="N10">
            <v>23548285.21029276</v>
          </cell>
          <cell r="O10">
            <v>25030517.638461974</v>
          </cell>
          <cell r="P10">
            <v>24800536.171383973</v>
          </cell>
          <cell r="Q10">
            <v>25617350.441417977</v>
          </cell>
          <cell r="R10">
            <v>286333570.30560595</v>
          </cell>
          <cell r="S10">
            <v>294428285.93480003</v>
          </cell>
          <cell r="T10">
            <v>304633145.59500003</v>
          </cell>
        </row>
        <row r="11">
          <cell r="B11" t="str">
            <v>Venta de bienes y servicios</v>
          </cell>
          <cell r="C11">
            <v>227533050</v>
          </cell>
          <cell r="D11">
            <v>242014410</v>
          </cell>
          <cell r="E11">
            <v>222978860.30000001</v>
          </cell>
          <cell r="F11">
            <v>18381206.194915254</v>
          </cell>
          <cell r="G11">
            <v>16159053.39279047</v>
          </cell>
          <cell r="H11">
            <v>18426805.782790471</v>
          </cell>
          <cell r="I11">
            <v>18414268.232790474</v>
          </cell>
          <cell r="J11">
            <v>19359808.652790476</v>
          </cell>
          <cell r="K11">
            <v>18698625.672790471</v>
          </cell>
          <cell r="L11">
            <v>19184229.16279047</v>
          </cell>
          <cell r="M11">
            <v>18561915.072790474</v>
          </cell>
          <cell r="N11">
            <v>18505547.152790476</v>
          </cell>
          <cell r="O11">
            <v>19546139.795306757</v>
          </cell>
          <cell r="P11">
            <v>19374564.323206756</v>
          </cell>
          <cell r="Q11">
            <v>20165282.899506759</v>
          </cell>
          <cell r="R11">
            <v>224777446.33525929</v>
          </cell>
          <cell r="S11">
            <v>233020803</v>
          </cell>
          <cell r="T11">
            <v>241516600</v>
          </cell>
        </row>
        <row r="12">
          <cell r="B12" t="str">
            <v>Ingresos financieros</v>
          </cell>
          <cell r="C12">
            <v>0</v>
          </cell>
          <cell r="D12">
            <v>0</v>
          </cell>
          <cell r="E12">
            <v>0</v>
          </cell>
          <cell r="F12">
            <v>308000</v>
          </cell>
          <cell r="G12">
            <v>291200</v>
          </cell>
          <cell r="H12">
            <v>289600</v>
          </cell>
          <cell r="I12">
            <v>280800</v>
          </cell>
          <cell r="J12">
            <v>269600</v>
          </cell>
          <cell r="K12">
            <v>291200</v>
          </cell>
          <cell r="L12">
            <v>299200</v>
          </cell>
          <cell r="M12">
            <v>288000</v>
          </cell>
          <cell r="N12">
            <v>288000</v>
          </cell>
          <cell r="O12">
            <v>288000</v>
          </cell>
          <cell r="P12">
            <v>288000</v>
          </cell>
          <cell r="Q12">
            <v>288000</v>
          </cell>
          <cell r="R12">
            <v>3469600</v>
          </cell>
          <cell r="S12">
            <v>3500000</v>
          </cell>
          <cell r="T12">
            <v>3600000</v>
          </cell>
        </row>
        <row r="13">
          <cell r="B13" t="str">
            <v>Ingresos por participaciones o dividendos</v>
          </cell>
          <cell r="C13">
            <v>0</v>
          </cell>
          <cell r="D13">
            <v>0</v>
          </cell>
          <cell r="E13">
            <v>0</v>
          </cell>
          <cell r="R13">
            <v>0</v>
          </cell>
          <cell r="T13">
            <v>0</v>
          </cell>
        </row>
        <row r="14">
          <cell r="B14" t="str">
            <v>Donaciones</v>
          </cell>
          <cell r="R14">
            <v>0</v>
          </cell>
          <cell r="T14">
            <v>0</v>
          </cell>
        </row>
        <row r="15">
          <cell r="B15" t="str">
            <v xml:space="preserve">Ingresos extraordinarios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B16" t="str">
            <v>Retención de tributos</v>
          </cell>
          <cell r="C16">
            <v>42889024.799999997</v>
          </cell>
          <cell r="D16">
            <v>44417404.799999997</v>
          </cell>
          <cell r="E16">
            <v>41480621.006400004</v>
          </cell>
          <cell r="F16">
            <v>3555342.0518644061</v>
          </cell>
          <cell r="G16">
            <v>3152603.0507022846</v>
          </cell>
          <cell r="H16">
            <v>3558349.4558175383</v>
          </cell>
          <cell r="I16">
            <v>3578344.6110548275</v>
          </cell>
          <cell r="J16">
            <v>3741618.0966548277</v>
          </cell>
          <cell r="K16">
            <v>3636196.1060175388</v>
          </cell>
          <cell r="L16">
            <v>3744976.645234488</v>
          </cell>
          <cell r="M16">
            <v>3609382.3147972003</v>
          </cell>
          <cell r="N16">
            <v>3592111.303264997</v>
          </cell>
          <cell r="O16">
            <v>3818214.5550196227</v>
          </cell>
          <cell r="P16">
            <v>3783132.6363128088</v>
          </cell>
          <cell r="Q16">
            <v>3907731.4232671484</v>
          </cell>
          <cell r="R16">
            <v>43678002.250007682</v>
          </cell>
          <cell r="S16">
            <v>44378891.0748</v>
          </cell>
          <cell r="T16">
            <v>45920310.344999999</v>
          </cell>
        </row>
        <row r="17">
          <cell r="B17" t="str">
            <v>Otros</v>
          </cell>
          <cell r="C17">
            <v>10739310</v>
          </cell>
          <cell r="D17">
            <v>4748950</v>
          </cell>
          <cell r="E17">
            <v>7469034.1799999997</v>
          </cell>
          <cell r="F17">
            <v>1062694.0932203392</v>
          </cell>
          <cell r="G17">
            <v>1064208</v>
          </cell>
          <cell r="H17">
            <v>1052202.3050847459</v>
          </cell>
          <cell r="I17">
            <v>1184624.0508474575</v>
          </cell>
          <cell r="J17">
            <v>1157358.5508474577</v>
          </cell>
          <cell r="K17">
            <v>1211263.8050847459</v>
          </cell>
          <cell r="L17">
            <v>1321996.6440677966</v>
          </cell>
          <cell r="M17">
            <v>1202208.8983050848</v>
          </cell>
          <cell r="N17">
            <v>1162626.7542372881</v>
          </cell>
          <cell r="O17">
            <v>1378163.2881355933</v>
          </cell>
          <cell r="P17">
            <v>1354839.2118644069</v>
          </cell>
          <cell r="Q17">
            <v>1256336.118644068</v>
          </cell>
          <cell r="R17">
            <v>14408521.720338985</v>
          </cell>
          <cell r="S17">
            <v>13528591.859999999</v>
          </cell>
          <cell r="T17">
            <v>13596235.25</v>
          </cell>
        </row>
        <row r="18">
          <cell r="A18" t="str">
            <v>II</v>
          </cell>
          <cell r="B18" t="str">
            <v>EGRESOS DE OPERACIÓN</v>
          </cell>
          <cell r="C18">
            <v>249598120</v>
          </cell>
          <cell r="D18">
            <v>260835390</v>
          </cell>
          <cell r="E18">
            <v>230293363.78062189</v>
          </cell>
          <cell r="F18">
            <v>20248363.68182807</v>
          </cell>
          <cell r="G18">
            <v>19248650.641642366</v>
          </cell>
          <cell r="H18">
            <v>17350546.974763919</v>
          </cell>
          <cell r="I18">
            <v>20960810.690172203</v>
          </cell>
          <cell r="J18">
            <v>18766772.468141116</v>
          </cell>
          <cell r="K18">
            <v>20137929.081444241</v>
          </cell>
          <cell r="L18">
            <v>20007687.044918802</v>
          </cell>
          <cell r="M18">
            <v>19668165.270403501</v>
          </cell>
          <cell r="N18">
            <v>18880700.703502756</v>
          </cell>
          <cell r="O18">
            <v>19607780.977778737</v>
          </cell>
          <cell r="P18">
            <v>19041173.161482316</v>
          </cell>
          <cell r="Q18">
            <v>21225843.959957156</v>
          </cell>
          <cell r="R18">
            <v>235144424.65603516</v>
          </cell>
          <cell r="S18">
            <v>250512939.3047592</v>
          </cell>
          <cell r="T18">
            <v>267537461.5640631</v>
          </cell>
        </row>
        <row r="19">
          <cell r="B19" t="str">
            <v>Compra de bienes</v>
          </cell>
          <cell r="C19">
            <v>183054700</v>
          </cell>
          <cell r="D19">
            <v>192168880</v>
          </cell>
          <cell r="E19">
            <v>160697970.33927533</v>
          </cell>
          <cell r="F19">
            <v>14769946.081828071</v>
          </cell>
          <cell r="G19">
            <v>14772900.661960462</v>
          </cell>
          <cell r="H19">
            <v>12698773.011594217</v>
          </cell>
          <cell r="I19">
            <v>15089794.687327348</v>
          </cell>
          <cell r="J19">
            <v>13973803.895882068</v>
          </cell>
          <cell r="K19">
            <v>15028223.439878983</v>
          </cell>
          <cell r="L19">
            <v>14145365.468037503</v>
          </cell>
          <cell r="M19">
            <v>15630062.957242755</v>
          </cell>
          <cell r="N19">
            <v>14068194.829119641</v>
          </cell>
          <cell r="O19">
            <v>14677023.404249446</v>
          </cell>
          <cell r="P19">
            <v>14723437.520909017</v>
          </cell>
          <cell r="Q19">
            <v>14690410.854540145</v>
          </cell>
          <cell r="R19">
            <v>174267936.81256965</v>
          </cell>
          <cell r="S19">
            <v>185577925.9117054</v>
          </cell>
          <cell r="T19">
            <v>198364245.0070219</v>
          </cell>
        </row>
        <row r="20">
          <cell r="B20" t="str">
            <v>Gastos de personal</v>
          </cell>
          <cell r="C20">
            <v>12464800</v>
          </cell>
          <cell r="D20">
            <v>11351920</v>
          </cell>
          <cell r="E20">
            <v>14216567</v>
          </cell>
          <cell r="F20">
            <v>960417.6</v>
          </cell>
          <cell r="G20">
            <v>1009103.3142857142</v>
          </cell>
          <cell r="H20">
            <v>987160.46</v>
          </cell>
          <cell r="I20">
            <v>960417.6</v>
          </cell>
          <cell r="J20">
            <v>960417.6</v>
          </cell>
          <cell r="K20">
            <v>960417.6</v>
          </cell>
          <cell r="L20">
            <v>1933406.6285714288</v>
          </cell>
          <cell r="M20">
            <v>896389.76</v>
          </cell>
          <cell r="N20">
            <v>896389.76</v>
          </cell>
          <cell r="O20">
            <v>896389.76</v>
          </cell>
          <cell r="P20">
            <v>896389.76</v>
          </cell>
          <cell r="Q20">
            <v>2229546.56</v>
          </cell>
          <cell r="R20">
            <v>13586446.402857142</v>
          </cell>
          <cell r="S20">
            <v>14386688.095985426</v>
          </cell>
          <cell r="T20">
            <v>15337930.905798821</v>
          </cell>
        </row>
        <row r="21">
          <cell r="B21" t="str">
            <v>Servicios prestados por terceros</v>
          </cell>
          <cell r="C21">
            <v>35603520</v>
          </cell>
          <cell r="D21">
            <v>35739540</v>
          </cell>
          <cell r="E21">
            <v>31412060.950184386</v>
          </cell>
          <cell r="F21">
            <v>2850000</v>
          </cell>
          <cell r="G21">
            <v>2018097.0972533319</v>
          </cell>
          <cell r="H21">
            <v>2104665.0350268409</v>
          </cell>
          <cell r="I21">
            <v>2167636.3747019963</v>
          </cell>
          <cell r="J21">
            <v>2209007.714116191</v>
          </cell>
          <cell r="K21">
            <v>2324157.9334224002</v>
          </cell>
          <cell r="L21">
            <v>2077668.4901670122</v>
          </cell>
          <cell r="M21">
            <v>2170408.3250178895</v>
          </cell>
          <cell r="N21">
            <v>2070215.9362402568</v>
          </cell>
          <cell r="O21">
            <v>2219397.3853864344</v>
          </cell>
          <cell r="P21">
            <v>1992276.2224304429</v>
          </cell>
          <cell r="Q21">
            <v>2145198.8072741511</v>
          </cell>
          <cell r="R21">
            <v>26348729.321036946</v>
          </cell>
          <cell r="S21">
            <v>28164156.771256391</v>
          </cell>
          <cell r="T21">
            <v>30104667.172795955</v>
          </cell>
        </row>
        <row r="22">
          <cell r="B22" t="str">
            <v>Tributos</v>
          </cell>
          <cell r="C22">
            <v>10587600</v>
          </cell>
          <cell r="D22">
            <v>11897090</v>
          </cell>
          <cell r="E22">
            <v>17663954.207199331</v>
          </cell>
          <cell r="F22">
            <v>1088000</v>
          </cell>
          <cell r="G22">
            <v>1179685.1100000001</v>
          </cell>
          <cell r="H22">
            <v>1290140.01</v>
          </cell>
          <cell r="I22">
            <v>2474097.5699999998</v>
          </cell>
          <cell r="J22">
            <v>1354678.8</v>
          </cell>
          <cell r="K22">
            <v>1555321.65</v>
          </cell>
          <cell r="L22">
            <v>1582382</v>
          </cell>
          <cell r="M22">
            <v>702439.77</v>
          </cell>
          <cell r="N22">
            <v>1576091.72</v>
          </cell>
          <cell r="O22">
            <v>1546105.97</v>
          </cell>
          <cell r="P22">
            <v>1160205.2</v>
          </cell>
          <cell r="Q22">
            <v>1890879.28</v>
          </cell>
          <cell r="R22">
            <v>17400027.079999998</v>
          </cell>
          <cell r="S22">
            <v>18598888.945811998</v>
          </cell>
          <cell r="T22">
            <v>19822695.838446431</v>
          </cell>
        </row>
        <row r="23">
          <cell r="B23" t="str">
            <v xml:space="preserve">        Por cuenta propia</v>
          </cell>
          <cell r="C23">
            <v>10587600</v>
          </cell>
          <cell r="D23">
            <v>11897090</v>
          </cell>
          <cell r="E23">
            <v>17663954.207199331</v>
          </cell>
          <cell r="F23">
            <v>1088000</v>
          </cell>
          <cell r="G23">
            <v>1179685.1100000001</v>
          </cell>
          <cell r="H23">
            <v>1290140.01</v>
          </cell>
          <cell r="I23">
            <v>2474097.5699999998</v>
          </cell>
          <cell r="J23">
            <v>1354678.8</v>
          </cell>
          <cell r="K23">
            <v>1555321.65</v>
          </cell>
          <cell r="L23">
            <v>1582382</v>
          </cell>
          <cell r="M23">
            <v>702439.77</v>
          </cell>
          <cell r="N23">
            <v>1576091.72</v>
          </cell>
          <cell r="O23">
            <v>1546105.97</v>
          </cell>
          <cell r="P23">
            <v>1160205.2</v>
          </cell>
          <cell r="Q23">
            <v>1890879.28</v>
          </cell>
          <cell r="R23">
            <v>17400027.079999998</v>
          </cell>
          <cell r="S23">
            <v>18598888.945811998</v>
          </cell>
          <cell r="T23">
            <v>19822695.838446431</v>
          </cell>
        </row>
        <row r="24">
          <cell r="B24" t="str">
            <v xml:space="preserve">        Por cuenta de terceros</v>
          </cell>
          <cell r="C24">
            <v>0</v>
          </cell>
          <cell r="D24">
            <v>0</v>
          </cell>
          <cell r="E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B25" t="str">
            <v>Gastos diversos de gestión</v>
          </cell>
          <cell r="C25">
            <v>7326300</v>
          </cell>
          <cell r="D25">
            <v>9677960</v>
          </cell>
          <cell r="E25">
            <v>6302811.2839628477</v>
          </cell>
          <cell r="F25">
            <v>580000</v>
          </cell>
          <cell r="G25">
            <v>268864.45814285718</v>
          </cell>
          <cell r="H25">
            <v>269808.45814285718</v>
          </cell>
          <cell r="I25">
            <v>268864.45814285718</v>
          </cell>
          <cell r="J25">
            <v>268864.45814285718</v>
          </cell>
          <cell r="K25">
            <v>269808.45814285718</v>
          </cell>
          <cell r="L25">
            <v>268864.45814285718</v>
          </cell>
          <cell r="M25">
            <v>268864.45814285718</v>
          </cell>
          <cell r="N25">
            <v>269808.45814285718</v>
          </cell>
          <cell r="O25">
            <v>268864.45814285718</v>
          </cell>
          <cell r="P25">
            <v>268864.45814285718</v>
          </cell>
          <cell r="Q25">
            <v>269808.45814285718</v>
          </cell>
          <cell r="R25">
            <v>3541285.0395714282</v>
          </cell>
          <cell r="S25">
            <v>3785279.58</v>
          </cell>
          <cell r="T25">
            <v>3907922.64</v>
          </cell>
        </row>
        <row r="26">
          <cell r="B26" t="str">
            <v xml:space="preserve">Gastos financieros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B27" t="str">
            <v xml:space="preserve">Egresos extraordinarios 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B28" t="str">
            <v>Otros</v>
          </cell>
          <cell r="C28">
            <v>561200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 t="str">
            <v>III</v>
          </cell>
          <cell r="B29" t="str">
            <v>SALDO OPERATIVO</v>
          </cell>
          <cell r="C29">
            <v>31563264.800000012</v>
          </cell>
          <cell r="D29">
            <v>30345374.800000012</v>
          </cell>
          <cell r="E29">
            <v>41635151.705778122</v>
          </cell>
          <cell r="F29">
            <v>3058878.6581719257</v>
          </cell>
          <cell r="G29">
            <v>1418413.8018503897</v>
          </cell>
          <cell r="H29">
            <v>5976410.5689288378</v>
          </cell>
          <cell r="I29">
            <v>2497226.2045205534</v>
          </cell>
          <cell r="J29">
            <v>5761612.8321516439</v>
          </cell>
          <cell r="K29">
            <v>3699356.5024485141</v>
          </cell>
          <cell r="L29">
            <v>4542715.407173954</v>
          </cell>
          <cell r="M29">
            <v>3993341.0154892579</v>
          </cell>
          <cell r="N29">
            <v>4667584.5067900047</v>
          </cell>
          <cell r="O29">
            <v>5422736.660683237</v>
          </cell>
          <cell r="P29">
            <v>5759363.0099016577</v>
          </cell>
          <cell r="Q29">
            <v>4391506.4814608209</v>
          </cell>
          <cell r="R29">
            <v>51189145.649570793</v>
          </cell>
          <cell r="S29">
            <v>43915346.630040824</v>
          </cell>
          <cell r="T29">
            <v>37095684.030936927</v>
          </cell>
        </row>
        <row r="30">
          <cell r="A30" t="str">
            <v>IV</v>
          </cell>
          <cell r="B30" t="str">
            <v>INGRESOS DE CAPITAL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B31" t="str">
            <v>Aportes de capital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B32" t="str">
            <v>Ventas de activo fijo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B33" t="str">
            <v>Otros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A34" t="str">
            <v>V</v>
          </cell>
          <cell r="B34" t="str">
            <v>GASTOS DE CAPITAL</v>
          </cell>
          <cell r="C34">
            <v>15967300</v>
          </cell>
          <cell r="D34">
            <v>14280060</v>
          </cell>
          <cell r="E34">
            <v>38785728.139835387</v>
          </cell>
          <cell r="F34">
            <v>5439691.4399999985</v>
          </cell>
          <cell r="G34">
            <v>3356302.32</v>
          </cell>
          <cell r="H34">
            <v>3383612.7119999998</v>
          </cell>
          <cell r="I34">
            <v>5542379.5577142863</v>
          </cell>
          <cell r="J34">
            <v>4536084.1885714289</v>
          </cell>
          <cell r="K34">
            <v>4618108.8205714282</v>
          </cell>
          <cell r="L34">
            <v>10065952.77942857</v>
          </cell>
          <cell r="M34">
            <v>4803351.3565714285</v>
          </cell>
          <cell r="N34">
            <v>4076157.4765714291</v>
          </cell>
          <cell r="O34">
            <v>8872757.5474285707</v>
          </cell>
          <cell r="P34">
            <v>3622934.1085714288</v>
          </cell>
          <cell r="Q34">
            <v>10477065.11657143</v>
          </cell>
          <cell r="R34">
            <v>68794397.423999995</v>
          </cell>
          <cell r="S34">
            <v>45014228.18</v>
          </cell>
          <cell r="T34">
            <v>40347716.399999999</v>
          </cell>
        </row>
        <row r="35">
          <cell r="B35" t="str">
            <v>Presupuesto de Inversiones - FBK</v>
          </cell>
          <cell r="C35">
            <v>15967300</v>
          </cell>
          <cell r="D35">
            <v>14280060</v>
          </cell>
          <cell r="E35">
            <v>38785728.139835387</v>
          </cell>
          <cell r="F35">
            <v>5439691.4399999985</v>
          </cell>
          <cell r="G35">
            <v>3356302.32</v>
          </cell>
          <cell r="H35">
            <v>3383612.7119999998</v>
          </cell>
          <cell r="I35">
            <v>5542379.5577142863</v>
          </cell>
          <cell r="J35">
            <v>4536084.1885714289</v>
          </cell>
          <cell r="K35">
            <v>4618108.8205714282</v>
          </cell>
          <cell r="L35">
            <v>10065952.77942857</v>
          </cell>
          <cell r="M35">
            <v>4803351.3565714285</v>
          </cell>
          <cell r="N35">
            <v>4076157.4765714291</v>
          </cell>
          <cell r="O35">
            <v>8872757.5474285707</v>
          </cell>
          <cell r="P35">
            <v>3622934.1085714288</v>
          </cell>
          <cell r="Q35">
            <v>10477065.11657143</v>
          </cell>
          <cell r="R35">
            <v>68794397.423999995</v>
          </cell>
          <cell r="S35">
            <v>45014228.18</v>
          </cell>
          <cell r="T35">
            <v>40347716.399999999</v>
          </cell>
        </row>
        <row r="36">
          <cell r="B36" t="str">
            <v>Proyectos de inversión</v>
          </cell>
          <cell r="C36">
            <v>15907000</v>
          </cell>
          <cell r="D36">
            <v>14280060</v>
          </cell>
          <cell r="E36">
            <v>38785728.139835387</v>
          </cell>
          <cell r="F36">
            <v>5439691.4399999985</v>
          </cell>
          <cell r="G36">
            <v>3356302.32</v>
          </cell>
          <cell r="H36">
            <v>3383612.7119999998</v>
          </cell>
          <cell r="I36">
            <v>5542379.5577142863</v>
          </cell>
          <cell r="J36">
            <v>4536084.1885714289</v>
          </cell>
          <cell r="K36">
            <v>4618108.8205714282</v>
          </cell>
          <cell r="L36">
            <v>10065952.77942857</v>
          </cell>
          <cell r="M36">
            <v>4803351.3565714285</v>
          </cell>
          <cell r="N36">
            <v>4076157.4765714291</v>
          </cell>
          <cell r="O36">
            <v>8872757.5474285707</v>
          </cell>
          <cell r="P36">
            <v>3622934.1085714288</v>
          </cell>
          <cell r="Q36">
            <v>10477065.11657143</v>
          </cell>
          <cell r="R36">
            <v>68794397.423999995</v>
          </cell>
          <cell r="S36">
            <v>45014228.18</v>
          </cell>
          <cell r="T36">
            <v>40347716.399999999</v>
          </cell>
        </row>
        <row r="37">
          <cell r="B37" t="str">
            <v>Gastos de capital no ligados a proyectos</v>
          </cell>
          <cell r="C37">
            <v>60300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B38" t="str">
            <v>Inversión Financiera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B39" t="str">
            <v>Otros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A40" t="str">
            <v>VI</v>
          </cell>
          <cell r="B40" t="str">
            <v>TRANSFERENCIAS NETAS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B41" t="str">
            <v xml:space="preserve">   Ingresos por Transferencias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</row>
        <row r="42">
          <cell r="B42" t="str">
            <v xml:space="preserve">   Egresos por Transferencias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A43" t="str">
            <v>VII</v>
          </cell>
          <cell r="B43" t="str">
            <v>SALDO ECONOMICO</v>
          </cell>
          <cell r="C43">
            <v>15595964.800000012</v>
          </cell>
          <cell r="D43">
            <v>16065314.800000012</v>
          </cell>
          <cell r="E43">
            <v>2849423.5659427345</v>
          </cell>
          <cell r="F43">
            <v>-2380812.7818280729</v>
          </cell>
          <cell r="G43">
            <v>-1937888.5181496101</v>
          </cell>
          <cell r="H43">
            <v>2592797.856928838</v>
          </cell>
          <cell r="I43">
            <v>-3045153.3531937329</v>
          </cell>
          <cell r="J43">
            <v>1225528.6435802151</v>
          </cell>
          <cell r="K43">
            <v>-918752.31812291406</v>
          </cell>
          <cell r="L43">
            <v>-5523237.3722546156</v>
          </cell>
          <cell r="M43">
            <v>-810010.34108217061</v>
          </cell>
          <cell r="N43">
            <v>591427.03021857562</v>
          </cell>
          <cell r="O43">
            <v>-3450020.8867453337</v>
          </cell>
          <cell r="P43">
            <v>2136428.9013302289</v>
          </cell>
          <cell r="Q43">
            <v>-6085558.6351106092</v>
          </cell>
          <cell r="R43">
            <v>-17605251.774429202</v>
          </cell>
          <cell r="S43">
            <v>-1098881.5499591753</v>
          </cell>
          <cell r="T43">
            <v>-3252032.3690630719</v>
          </cell>
        </row>
        <row r="44">
          <cell r="A44" t="str">
            <v>VIII</v>
          </cell>
          <cell r="B44" t="str">
            <v>FINANCIAMIENTO NETO</v>
          </cell>
          <cell r="C44">
            <v>-17119000</v>
          </cell>
          <cell r="D44">
            <v>-16438730</v>
          </cell>
          <cell r="E44">
            <v>-4197878.4860660397</v>
          </cell>
          <cell r="F44">
            <v>4144227.6900000004</v>
          </cell>
          <cell r="G44">
            <v>2638087.54</v>
          </cell>
          <cell r="H44">
            <v>-1386720.7</v>
          </cell>
          <cell r="I44">
            <v>3619076.8309999998</v>
          </cell>
          <cell r="J44">
            <v>-410402.30200000014</v>
          </cell>
          <cell r="K44">
            <v>-1284675.7400000002</v>
          </cell>
          <cell r="L44">
            <v>6451248.8819999993</v>
          </cell>
          <cell r="M44">
            <v>2824.4510000001173</v>
          </cell>
          <cell r="N44">
            <v>-1388365.92</v>
          </cell>
          <cell r="O44">
            <v>3595516.8899999997</v>
          </cell>
          <cell r="P44">
            <v>-1460748.915</v>
          </cell>
          <cell r="Q44">
            <v>5821466.1299999999</v>
          </cell>
          <cell r="R44">
            <v>20341534.837000005</v>
          </cell>
          <cell r="S44">
            <v>3113121.5930000022</v>
          </cell>
          <cell r="T44">
            <v>4411721.0359999985</v>
          </cell>
        </row>
        <row r="45">
          <cell r="B45" t="str">
            <v>Financiamiento externo neto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B46" t="str">
            <v>Financiamiento largo plazo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B47" t="str">
            <v xml:space="preserve">    Desembolsos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B48" t="str">
            <v xml:space="preserve">    Servicio de la deuda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B49" t="str">
            <v xml:space="preserve">       Amortización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</row>
        <row r="50">
          <cell r="B50" t="str">
            <v xml:space="preserve">       Intereses y comisiones de la deuda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1">
          <cell r="B51" t="str">
            <v>Financiamiento corto plazo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B52" t="str">
            <v xml:space="preserve">    Desembolsos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B53" t="str">
            <v xml:space="preserve">    Servicio de la deuda  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</row>
        <row r="54">
          <cell r="B54" t="str">
            <v xml:space="preserve">       Amortización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</row>
        <row r="55">
          <cell r="B55" t="str">
            <v xml:space="preserve">       Intereses y comisiones de la deuda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6">
          <cell r="B56" t="str">
            <v>Financiamiento interno neto</v>
          </cell>
          <cell r="C56">
            <v>-17119000</v>
          </cell>
          <cell r="D56">
            <v>-16438730</v>
          </cell>
          <cell r="E56">
            <v>-4197878.4860660397</v>
          </cell>
          <cell r="F56">
            <v>4144227.6900000004</v>
          </cell>
          <cell r="G56">
            <v>2638087.54</v>
          </cell>
          <cell r="H56">
            <v>-1386720.7</v>
          </cell>
          <cell r="I56">
            <v>3619076.8309999998</v>
          </cell>
          <cell r="J56">
            <v>-410402.30200000014</v>
          </cell>
          <cell r="K56">
            <v>-1284675.7400000002</v>
          </cell>
          <cell r="L56">
            <v>6451248.8819999993</v>
          </cell>
          <cell r="M56">
            <v>2824.4510000001173</v>
          </cell>
          <cell r="N56">
            <v>-1388365.92</v>
          </cell>
          <cell r="O56">
            <v>3595516.8899999997</v>
          </cell>
          <cell r="P56">
            <v>-1460748.915</v>
          </cell>
          <cell r="Q56">
            <v>5821466.1299999999</v>
          </cell>
          <cell r="R56">
            <v>20341534.837000005</v>
          </cell>
          <cell r="S56">
            <v>3113121.5930000022</v>
          </cell>
          <cell r="T56">
            <v>4411721.0359999985</v>
          </cell>
        </row>
        <row r="57">
          <cell r="B57" t="str">
            <v>Financiamiento largo plazo</v>
          </cell>
          <cell r="C57">
            <v>0</v>
          </cell>
          <cell r="D57">
            <v>0</v>
          </cell>
          <cell r="E57">
            <v>0</v>
          </cell>
          <cell r="F57">
            <v>5500000</v>
          </cell>
          <cell r="G57">
            <v>4000000</v>
          </cell>
          <cell r="H57">
            <v>0</v>
          </cell>
          <cell r="I57">
            <v>4959156.8509999998</v>
          </cell>
          <cell r="J57">
            <v>1106659.5279999999</v>
          </cell>
          <cell r="K57">
            <v>0</v>
          </cell>
          <cell r="L57">
            <v>7918313.7019999996</v>
          </cell>
          <cell r="M57">
            <v>1459156.851</v>
          </cell>
          <cell r="N57">
            <v>0</v>
          </cell>
          <cell r="O57">
            <v>5033297.6399999997</v>
          </cell>
          <cell r="P57">
            <v>-737513.38500000001</v>
          </cell>
          <cell r="Q57">
            <v>6500000</v>
          </cell>
          <cell r="R57">
            <v>35739071.186999999</v>
          </cell>
          <cell r="S57">
            <v>3113121.5930000022</v>
          </cell>
          <cell r="T57">
            <v>4411721.0359999985</v>
          </cell>
        </row>
        <row r="58">
          <cell r="B58" t="str">
            <v xml:space="preserve">    Desembolsos</v>
          </cell>
          <cell r="C58">
            <v>0</v>
          </cell>
          <cell r="D58">
            <v>0</v>
          </cell>
          <cell r="F58">
            <v>5500000</v>
          </cell>
          <cell r="G58">
            <v>4000000</v>
          </cell>
          <cell r="H58">
            <v>0</v>
          </cell>
          <cell r="I58">
            <v>5500000</v>
          </cell>
          <cell r="J58">
            <v>1500000</v>
          </cell>
          <cell r="K58">
            <v>0</v>
          </cell>
          <cell r="L58">
            <v>9000000</v>
          </cell>
          <cell r="M58">
            <v>2000000</v>
          </cell>
          <cell r="N58">
            <v>0</v>
          </cell>
          <cell r="O58">
            <v>7000000</v>
          </cell>
          <cell r="P58">
            <v>0</v>
          </cell>
          <cell r="Q58">
            <v>6500000</v>
          </cell>
          <cell r="R58">
            <v>41000000</v>
          </cell>
          <cell r="S58">
            <v>26000000</v>
          </cell>
          <cell r="T58">
            <v>45000000</v>
          </cell>
        </row>
        <row r="59">
          <cell r="B59" t="str">
            <v xml:space="preserve">    Servicio de la deuda  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540843.14899999998</v>
          </cell>
          <cell r="J59">
            <v>393340.47200000001</v>
          </cell>
          <cell r="K59">
            <v>0</v>
          </cell>
          <cell r="L59">
            <v>1081686.298</v>
          </cell>
          <cell r="M59">
            <v>540843.14899999998</v>
          </cell>
          <cell r="N59">
            <v>0</v>
          </cell>
          <cell r="O59">
            <v>1966702.36</v>
          </cell>
          <cell r="P59">
            <v>737513.38500000001</v>
          </cell>
          <cell r="Q59">
            <v>0</v>
          </cell>
          <cell r="R59">
            <v>5260928.8130000001</v>
          </cell>
          <cell r="S59">
            <v>22886878.406999998</v>
          </cell>
          <cell r="T59">
            <v>40588278.964000002</v>
          </cell>
        </row>
        <row r="60">
          <cell r="B60" t="str">
            <v xml:space="preserve">       Amortización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395459.84899999999</v>
          </cell>
          <cell r="J60">
            <v>287607.163</v>
          </cell>
          <cell r="K60">
            <v>0</v>
          </cell>
          <cell r="L60">
            <v>801373.01799999992</v>
          </cell>
          <cell r="M60">
            <v>403062.26299999998</v>
          </cell>
          <cell r="N60">
            <v>0</v>
          </cell>
          <cell r="O60">
            <v>1469672.091</v>
          </cell>
          <cell r="P60">
            <v>557520.12300000002</v>
          </cell>
          <cell r="Q60">
            <v>0</v>
          </cell>
          <cell r="R60">
            <v>3914694.5069999998</v>
          </cell>
          <cell r="S60">
            <v>18689146.285</v>
          </cell>
          <cell r="T60">
            <v>34215240.898000002</v>
          </cell>
        </row>
        <row r="61">
          <cell r="B61" t="str">
            <v xml:space="preserve">       Intereses y comisiones de la deuda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145383.29999999999</v>
          </cell>
          <cell r="J61">
            <v>105733.30899999999</v>
          </cell>
          <cell r="K61">
            <v>0</v>
          </cell>
          <cell r="L61">
            <v>280313.28000000003</v>
          </cell>
          <cell r="M61">
            <v>137780.886</v>
          </cell>
          <cell r="N61">
            <v>0</v>
          </cell>
          <cell r="O61">
            <v>497030.26900000003</v>
          </cell>
          <cell r="P61">
            <v>179993.26200000002</v>
          </cell>
          <cell r="Q61">
            <v>0</v>
          </cell>
          <cell r="R61">
            <v>1346234.3060000001</v>
          </cell>
          <cell r="S61">
            <v>4197732.1219999995</v>
          </cell>
          <cell r="T61">
            <v>6373038.0659999996</v>
          </cell>
        </row>
        <row r="62">
          <cell r="B62" t="str">
            <v>Financiamiento corto plazo</v>
          </cell>
          <cell r="C62">
            <v>-17119000</v>
          </cell>
          <cell r="D62">
            <v>-16438730</v>
          </cell>
          <cell r="E62">
            <v>-4197878.4860660397</v>
          </cell>
          <cell r="F62">
            <v>-1355772.3099999998</v>
          </cell>
          <cell r="G62">
            <v>-1361912.46</v>
          </cell>
          <cell r="H62">
            <v>-1386720.7</v>
          </cell>
          <cell r="I62">
            <v>-1340080.02</v>
          </cell>
          <cell r="J62">
            <v>-1517061.83</v>
          </cell>
          <cell r="K62">
            <v>-1284675.7400000002</v>
          </cell>
          <cell r="L62">
            <v>-1467064.82</v>
          </cell>
          <cell r="M62">
            <v>-1456332.4</v>
          </cell>
          <cell r="N62">
            <v>-1388365.92</v>
          </cell>
          <cell r="O62">
            <v>-1437780.75</v>
          </cell>
          <cell r="P62">
            <v>-723235.53</v>
          </cell>
          <cell r="Q62">
            <v>-678533.86999999988</v>
          </cell>
          <cell r="R62">
            <v>-15397536.349999996</v>
          </cell>
          <cell r="S62">
            <v>0</v>
          </cell>
          <cell r="T62">
            <v>0</v>
          </cell>
        </row>
        <row r="63">
          <cell r="B63" t="str">
            <v xml:space="preserve">    Desembolsos</v>
          </cell>
          <cell r="C63">
            <v>25410100</v>
          </cell>
          <cell r="D63">
            <v>12981250</v>
          </cell>
          <cell r="E63">
            <v>26700000</v>
          </cell>
          <cell r="F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</row>
        <row r="64">
          <cell r="B64" t="str">
            <v xml:space="preserve">    Servicio de la deuda  </v>
          </cell>
          <cell r="C64">
            <v>42529100</v>
          </cell>
          <cell r="D64">
            <v>29419980</v>
          </cell>
          <cell r="E64">
            <v>30897878.48606604</v>
          </cell>
          <cell r="F64">
            <v>1355772.3099999998</v>
          </cell>
          <cell r="G64">
            <v>1361912.46</v>
          </cell>
          <cell r="H64">
            <v>1386720.7</v>
          </cell>
          <cell r="I64">
            <v>1340080.02</v>
          </cell>
          <cell r="J64">
            <v>1517061.83</v>
          </cell>
          <cell r="K64">
            <v>1284675.7400000002</v>
          </cell>
          <cell r="L64">
            <v>1467064.82</v>
          </cell>
          <cell r="M64">
            <v>1456332.4</v>
          </cell>
          <cell r="N64">
            <v>1388365.92</v>
          </cell>
          <cell r="O64">
            <v>1437780.75</v>
          </cell>
          <cell r="P64">
            <v>723235.53</v>
          </cell>
          <cell r="Q64">
            <v>678533.86999999988</v>
          </cell>
          <cell r="R64">
            <v>15397536.349999996</v>
          </cell>
          <cell r="S64">
            <v>0</v>
          </cell>
          <cell r="T64">
            <v>0</v>
          </cell>
        </row>
        <row r="65">
          <cell r="B65" t="str">
            <v xml:space="preserve">       Amortización</v>
          </cell>
          <cell r="C65">
            <v>40720500</v>
          </cell>
          <cell r="D65">
            <v>28922760</v>
          </cell>
          <cell r="E65">
            <v>30455719.6900381</v>
          </cell>
          <cell r="F65">
            <v>1239120.6353471293</v>
          </cell>
          <cell r="G65">
            <v>1249140.6660614151</v>
          </cell>
          <cell r="H65">
            <v>1281017.9503471295</v>
          </cell>
          <cell r="I65">
            <v>1238806.0117757008</v>
          </cell>
          <cell r="J65">
            <v>1382406.8043591457</v>
          </cell>
          <cell r="K65">
            <v>1196012.2575734314</v>
          </cell>
          <cell r="L65">
            <v>1347092.303287717</v>
          </cell>
          <cell r="M65">
            <v>1344962.540430574</v>
          </cell>
          <cell r="N65">
            <v>1290375.2747162883</v>
          </cell>
          <cell r="O65">
            <v>1337894.3993591454</v>
          </cell>
          <cell r="P65">
            <v>633230.17364485981</v>
          </cell>
          <cell r="Q65">
            <v>594574.36364485975</v>
          </cell>
          <cell r="R65">
            <v>14134633.380547393</v>
          </cell>
          <cell r="S65">
            <v>0</v>
          </cell>
          <cell r="T65">
            <v>0</v>
          </cell>
        </row>
        <row r="66">
          <cell r="B66" t="str">
            <v xml:space="preserve">       Intereses y comisiones de la deuda</v>
          </cell>
          <cell r="C66">
            <v>1808600</v>
          </cell>
          <cell r="D66">
            <v>497220</v>
          </cell>
          <cell r="E66">
            <v>442158.79602794012</v>
          </cell>
          <cell r="F66">
            <v>116651.67465287051</v>
          </cell>
          <cell r="G66">
            <v>112771.7939385848</v>
          </cell>
          <cell r="H66">
            <v>105702.74965287052</v>
          </cell>
          <cell r="I66">
            <v>101274.00822429908</v>
          </cell>
          <cell r="J66">
            <v>134655.0256408545</v>
          </cell>
          <cell r="K66">
            <v>88663.482426568778</v>
          </cell>
          <cell r="L66">
            <v>119972.51671228305</v>
          </cell>
          <cell r="M66">
            <v>111369.8595694259</v>
          </cell>
          <cell r="N66">
            <v>97990.645283711608</v>
          </cell>
          <cell r="O66">
            <v>99886.350640854478</v>
          </cell>
          <cell r="P66">
            <v>90005.356355140189</v>
          </cell>
          <cell r="Q66">
            <v>83959.506355140184</v>
          </cell>
          <cell r="R66">
            <v>1262902.9694526035</v>
          </cell>
          <cell r="S66">
            <v>0</v>
          </cell>
          <cell r="T66">
            <v>0</v>
          </cell>
        </row>
        <row r="67">
          <cell r="B67" t="str">
            <v>PAGO UTILIDAD DE TRABAJADORES</v>
          </cell>
          <cell r="C67">
            <v>0</v>
          </cell>
          <cell r="D67">
            <v>0</v>
          </cell>
          <cell r="E67">
            <v>890449</v>
          </cell>
          <cell r="G67">
            <v>0</v>
          </cell>
          <cell r="H67">
            <v>1227022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1227022</v>
          </cell>
          <cell r="S67">
            <v>0</v>
          </cell>
          <cell r="T67">
            <v>0</v>
          </cell>
        </row>
        <row r="68">
          <cell r="B68" t="str">
            <v>DESAPORTES DE CAPITAL EN EFECTIVO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B69" t="str">
            <v>PAGO DE DIVIDENDOS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B70" t="str">
            <v>Pago de Dividendos de ejercicios anteriores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B71" t="str">
            <v>Adelanto de Dividendos ejercicio 2002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B72" t="str">
            <v>SALDO  NETO DE CAJA</v>
          </cell>
          <cell r="C72">
            <v>-1523035.1999999881</v>
          </cell>
          <cell r="D72">
            <v>-373415.19999998808</v>
          </cell>
          <cell r="E72">
            <v>-2238903.9201233052</v>
          </cell>
          <cell r="F72">
            <v>1763414.9081719276</v>
          </cell>
          <cell r="G72">
            <v>700199.02185038989</v>
          </cell>
          <cell r="H72">
            <v>-20944.843071162002</v>
          </cell>
          <cell r="I72">
            <v>573923.47780626686</v>
          </cell>
          <cell r="J72">
            <v>815126.34158021491</v>
          </cell>
          <cell r="K72">
            <v>-2203428.0581229143</v>
          </cell>
          <cell r="L72">
            <v>928011.50974538364</v>
          </cell>
          <cell r="M72">
            <v>-807185.89008217049</v>
          </cell>
          <cell r="N72">
            <v>-796938.88978142431</v>
          </cell>
          <cell r="O72">
            <v>145496.00325466599</v>
          </cell>
          <cell r="P72">
            <v>675679.98633022886</v>
          </cell>
          <cell r="Q72">
            <v>-264092.50511060935</v>
          </cell>
          <cell r="R72">
            <v>1509261.0625708029</v>
          </cell>
          <cell r="S72">
            <v>2014240.0430408269</v>
          </cell>
          <cell r="T72">
            <v>1159688.6669369265</v>
          </cell>
        </row>
        <row r="73">
          <cell r="B73" t="str">
            <v>SALDO  INICIAL DE CAJA</v>
          </cell>
          <cell r="C73">
            <v>5129000</v>
          </cell>
          <cell r="D73">
            <v>3605964.8000000119</v>
          </cell>
          <cell r="E73">
            <v>3282560</v>
          </cell>
          <cell r="F73">
            <v>1043656.0798766948</v>
          </cell>
          <cell r="G73">
            <v>2807070.9880486224</v>
          </cell>
          <cell r="H73">
            <v>3507270.0098990123</v>
          </cell>
          <cell r="I73">
            <v>3486325.16682785</v>
          </cell>
          <cell r="J73">
            <v>4060248.6446341169</v>
          </cell>
          <cell r="K73">
            <v>4875374.9862143323</v>
          </cell>
          <cell r="L73">
            <v>2671946.928091418</v>
          </cell>
          <cell r="M73">
            <v>3599958.4378368016</v>
          </cell>
          <cell r="N73">
            <v>2792772.5477546314</v>
          </cell>
          <cell r="O73">
            <v>1995833.6579732071</v>
          </cell>
          <cell r="P73">
            <v>2141329.6612278731</v>
          </cell>
          <cell r="Q73">
            <v>2817009.6475581019</v>
          </cell>
          <cell r="R73">
            <v>1043656.0798766948</v>
          </cell>
          <cell r="S73">
            <v>2552917.1424474977</v>
          </cell>
          <cell r="T73">
            <v>4567157.1854883246</v>
          </cell>
        </row>
        <row r="74">
          <cell r="B74" t="str">
            <v>SALDO  FINAL DE CAJA</v>
          </cell>
          <cell r="C74">
            <v>3605964.8000000119</v>
          </cell>
          <cell r="D74">
            <v>3232549.6000000238</v>
          </cell>
          <cell r="E74">
            <v>1043656.0798766948</v>
          </cell>
          <cell r="F74">
            <v>2807070.9880486224</v>
          </cell>
          <cell r="G74">
            <v>3507270.0098990123</v>
          </cell>
          <cell r="H74">
            <v>3486325.16682785</v>
          </cell>
          <cell r="I74">
            <v>4060248.6446341169</v>
          </cell>
          <cell r="J74">
            <v>4875374.9862143323</v>
          </cell>
          <cell r="K74">
            <v>2671946.928091418</v>
          </cell>
          <cell r="L74">
            <v>3599958.4378368016</v>
          </cell>
          <cell r="M74">
            <v>2792772.5477546314</v>
          </cell>
          <cell r="N74">
            <v>1995833.6579732071</v>
          </cell>
          <cell r="O74">
            <v>2141329.6612278731</v>
          </cell>
          <cell r="P74">
            <v>2817009.6475581019</v>
          </cell>
          <cell r="Q74">
            <v>2552917.1424474926</v>
          </cell>
          <cell r="R74">
            <v>2552917.1424474977</v>
          </cell>
          <cell r="S74">
            <v>4567157.1854883246</v>
          </cell>
          <cell r="T74">
            <v>5726845.8524252512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esumen de Proyectos_2003"/>
      <sheetName val="Adf"/>
      <sheetName val="Ifg"/>
      <sheetName val="BD_LL"/>
      <sheetName val="Grado_Elect_Infl"/>
      <sheetName val="Hoja1"/>
      <sheetName val="Pme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Resumen-Energía"/>
      <sheetName val="Resumen-Ventas"/>
      <sheetName val="Resumen-PM"/>
      <sheetName val="PrecioMedios"/>
      <sheetName val="Resumen"/>
      <sheetName val="2003"/>
      <sheetName val="VentaSProyectada"/>
      <sheetName val="Comportamiento"/>
      <sheetName val="Ratios"/>
      <sheetName val="AP"/>
      <sheetName val="Alicuota"/>
      <sheetName val="kWh_Tarifa"/>
      <sheetName val="Promedios"/>
      <sheetName val="kWh_Mes"/>
      <sheetName val="Ene-May"/>
      <sheetName val="Jun-Dic"/>
      <sheetName val="crecimien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9">
          <cell r="AF9">
            <v>1</v>
          </cell>
          <cell r="AG9">
            <v>1</v>
          </cell>
        </row>
        <row r="10">
          <cell r="AF10">
            <v>31</v>
          </cell>
          <cell r="AG10">
            <v>3</v>
          </cell>
        </row>
        <row r="11">
          <cell r="AF11">
            <v>101</v>
          </cell>
          <cell r="AG11">
            <v>5</v>
          </cell>
        </row>
        <row r="12">
          <cell r="AF12">
            <v>151</v>
          </cell>
          <cell r="AG12">
            <v>10</v>
          </cell>
        </row>
        <row r="13">
          <cell r="AF13">
            <v>301</v>
          </cell>
          <cell r="AG13">
            <v>15</v>
          </cell>
        </row>
        <row r="14">
          <cell r="AF14">
            <v>500</v>
          </cell>
          <cell r="AG14">
            <v>30</v>
          </cell>
        </row>
        <row r="15">
          <cell r="AF15">
            <v>1000</v>
          </cell>
          <cell r="AG15">
            <v>50</v>
          </cell>
        </row>
        <row r="16">
          <cell r="AF16">
            <v>5000</v>
          </cell>
          <cell r="AG16">
            <v>250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F HDNA"/>
      <sheetName val="F TR"/>
      <sheetName val="F CH"/>
      <sheetName val="F LLNO"/>
      <sheetName val="F HU"/>
      <sheetName val="F CJ"/>
      <sheetName val="HINA"/>
      <sheetName val="CH"/>
      <sheetName val="TJ"/>
      <sheetName val="LLNO"/>
      <sheetName val="HZ"/>
      <sheetName val="CJ"/>
    </sheetNames>
    <sheetDataSet>
      <sheetData sheetId="0"/>
      <sheetData sheetId="1" refreshError="1">
        <row r="1">
          <cell r="B1" t="str">
            <v>HIDRANDINA S.A.</v>
          </cell>
        </row>
        <row r="3">
          <cell r="B3" t="str">
            <v xml:space="preserve">         EVOLUCION DE PERDIDAS DE ENERGIA (%) POR UNIDADES DE NEGOCIO  </v>
          </cell>
        </row>
        <row r="4">
          <cell r="B4" t="str">
            <v>FLASH MAYO 2003</v>
          </cell>
        </row>
        <row r="6">
          <cell r="B6" t="str">
            <v>Unidad de Negocio</v>
          </cell>
          <cell r="C6" t="str">
            <v>Año 1998</v>
          </cell>
          <cell r="D6" t="str">
            <v>Año 1999</v>
          </cell>
          <cell r="E6">
            <v>36130</v>
          </cell>
          <cell r="F6">
            <v>36161</v>
          </cell>
          <cell r="G6">
            <v>36192</v>
          </cell>
          <cell r="H6">
            <v>36220</v>
          </cell>
          <cell r="I6">
            <v>36251</v>
          </cell>
          <cell r="J6">
            <v>36281</v>
          </cell>
          <cell r="K6">
            <v>36312</v>
          </cell>
          <cell r="L6" t="str">
            <v>Jul-99     
  Ajustado (2)</v>
          </cell>
          <cell r="M6" t="str">
            <v>Ago-99     
  Ajustado (2)</v>
          </cell>
          <cell r="N6" t="str">
            <v xml:space="preserve"> Set-99 (1)</v>
          </cell>
          <cell r="O6" t="str">
            <v>Set-99     
  Ajustado (2)</v>
          </cell>
          <cell r="P6" t="str">
            <v>Oct-99     
  Ajustado (2)</v>
          </cell>
          <cell r="Q6" t="str">
            <v>Nov-99     
  Ajustado (2)</v>
          </cell>
          <cell r="R6" t="str">
            <v>Dic-99     
  Ajustado (2)</v>
          </cell>
          <cell r="S6" t="str">
            <v>Ene-00     
  Ajustado (2)</v>
          </cell>
          <cell r="T6" t="str">
            <v>Feb-00     
  Ajustado (2)</v>
          </cell>
          <cell r="U6" t="str">
            <v>Mar-00     
  Ajustado (2)</v>
          </cell>
          <cell r="V6" t="str">
            <v>Abr-00     
  Ajustado (2)</v>
          </cell>
          <cell r="W6" t="str">
            <v>May-00     
  Ajustado (2)</v>
          </cell>
          <cell r="X6" t="str">
            <v>Jun-00     
  Ajustado (2)</v>
          </cell>
          <cell r="Y6" t="str">
            <v>Jul-00     
  Ajustado (2)</v>
          </cell>
          <cell r="Z6" t="str">
            <v>Ago-00     
  Ajustado (2)</v>
          </cell>
          <cell r="AA6" t="str">
            <v>Set-00     
  Ajustado (2)</v>
          </cell>
          <cell r="AB6" t="str">
            <v xml:space="preserve">Oct-00     </v>
          </cell>
          <cell r="AC6" t="str">
            <v xml:space="preserve">Nov-00 </v>
          </cell>
          <cell r="AD6" t="str">
            <v xml:space="preserve">Dic-00     </v>
          </cell>
          <cell r="AE6" t="str">
            <v xml:space="preserve">Ene-01     </v>
          </cell>
          <cell r="AF6" t="str">
            <v xml:space="preserve">Feb-01     </v>
          </cell>
          <cell r="AG6" t="str">
            <v xml:space="preserve">Mar-01     </v>
          </cell>
          <cell r="AH6" t="str">
            <v xml:space="preserve">Abr-01     </v>
          </cell>
        </row>
        <row r="7">
          <cell r="B7" t="str">
            <v xml:space="preserve"> Trujillo</v>
          </cell>
          <cell r="C7">
            <v>0.19020000000000001</v>
          </cell>
          <cell r="D7">
            <v>0.15790000000000001</v>
          </cell>
          <cell r="E7">
            <v>0.20599999999999999</v>
          </cell>
          <cell r="F7">
            <v>0.18290000000000001</v>
          </cell>
          <cell r="G7">
            <v>0.1515</v>
          </cell>
          <cell r="H7">
            <v>0.19570000000000001</v>
          </cell>
          <cell r="I7">
            <v>0.16900000000000001</v>
          </cell>
          <cell r="J7">
            <v>0.1825</v>
          </cell>
          <cell r="K7">
            <v>0.157</v>
          </cell>
          <cell r="L7">
            <v>0.16800000000000001</v>
          </cell>
          <cell r="M7">
            <v>0.15290000000000001</v>
          </cell>
          <cell r="N7">
            <v>0.1075</v>
          </cell>
          <cell r="O7">
            <v>0.14249999999999999</v>
          </cell>
          <cell r="P7">
            <v>0.12709999999999999</v>
          </cell>
          <cell r="Q7">
            <v>0.1313</v>
          </cell>
          <cell r="R7">
            <v>0.1295</v>
          </cell>
          <cell r="S7">
            <v>0.13439999999999999</v>
          </cell>
          <cell r="T7">
            <v>0.12590000000000001</v>
          </cell>
          <cell r="U7">
            <v>0.1232</v>
          </cell>
          <cell r="V7">
            <v>0.121</v>
          </cell>
          <cell r="W7">
            <v>0.1258</v>
          </cell>
          <cell r="X7">
            <v>0.1145</v>
          </cell>
          <cell r="Y7">
            <v>0.1153</v>
          </cell>
          <cell r="Z7">
            <v>0.1186</v>
          </cell>
          <cell r="AA7">
            <v>0.12570000000000001</v>
          </cell>
          <cell r="AB7">
            <v>0.12139999999999999</v>
          </cell>
          <cell r="AC7">
            <v>0.1197</v>
          </cell>
          <cell r="AD7">
            <v>0.1149</v>
          </cell>
          <cell r="AE7">
            <v>0.1226</v>
          </cell>
          <cell r="AF7">
            <v>0.12429999999999999</v>
          </cell>
          <cell r="AG7">
            <v>0.13034647504135441</v>
          </cell>
          <cell r="AH7">
            <v>0.13300064997923472</v>
          </cell>
        </row>
        <row r="8">
          <cell r="B8" t="str">
            <v xml:space="preserve"> Chimbote</v>
          </cell>
          <cell r="C8">
            <v>0.21560000000000001</v>
          </cell>
          <cell r="D8">
            <v>0.19420000000000001</v>
          </cell>
          <cell r="E8">
            <v>0.27229999999999999</v>
          </cell>
          <cell r="F8">
            <v>0.26329999999999998</v>
          </cell>
          <cell r="G8">
            <v>0.2331</v>
          </cell>
          <cell r="H8">
            <v>0.2286</v>
          </cell>
          <cell r="I8">
            <v>0.19670000000000001</v>
          </cell>
          <cell r="J8">
            <v>0.17929999999999999</v>
          </cell>
          <cell r="K8">
            <v>0.18</v>
          </cell>
          <cell r="L8">
            <v>0.21379999999999999</v>
          </cell>
          <cell r="M8">
            <v>0.19350000000000001</v>
          </cell>
          <cell r="N8">
            <v>0.16539999999999999</v>
          </cell>
          <cell r="O8">
            <v>0.1915</v>
          </cell>
          <cell r="P8">
            <v>0.16539999999999999</v>
          </cell>
          <cell r="Q8">
            <v>0.16450000000000001</v>
          </cell>
          <cell r="R8">
            <v>0.15029999999999999</v>
          </cell>
          <cell r="S8">
            <v>0.17130000000000001</v>
          </cell>
          <cell r="T8">
            <v>0.1467</v>
          </cell>
          <cell r="U8">
            <v>0.11210000000000001</v>
          </cell>
          <cell r="V8">
            <v>0.14560000000000001</v>
          </cell>
          <cell r="W8">
            <v>0.1051</v>
          </cell>
          <cell r="X8">
            <v>0.1372038809851891</v>
          </cell>
          <cell r="Y8">
            <v>0.13900000000000001</v>
          </cell>
          <cell r="Z8">
            <v>0.13950000000000001</v>
          </cell>
          <cell r="AA8">
            <v>0.14019999999999999</v>
          </cell>
          <cell r="AB8">
            <v>0.1157</v>
          </cell>
          <cell r="AC8">
            <v>0.1164</v>
          </cell>
          <cell r="AD8">
            <v>0.11260000000000001</v>
          </cell>
          <cell r="AE8">
            <v>0.12189999999999999</v>
          </cell>
          <cell r="AF8">
            <v>9.9599999999999994E-2</v>
          </cell>
          <cell r="AG8">
            <v>0.11007885021082636</v>
          </cell>
          <cell r="AH8">
            <v>0.11138900544660213</v>
          </cell>
        </row>
        <row r="9">
          <cell r="B9" t="str">
            <v xml:space="preserve"> La Libertad Nor Oeste</v>
          </cell>
          <cell r="C9">
            <v>0.2261</v>
          </cell>
          <cell r="D9">
            <v>0.15340000000000001</v>
          </cell>
          <cell r="E9">
            <v>0.22689999999999999</v>
          </cell>
          <cell r="F9">
            <v>0.18240000000000001</v>
          </cell>
          <cell r="G9">
            <v>0.14460000000000001</v>
          </cell>
          <cell r="H9">
            <v>0.1472</v>
          </cell>
          <cell r="I9">
            <v>0.14530000000000001</v>
          </cell>
          <cell r="J9">
            <v>0.18770000000000001</v>
          </cell>
          <cell r="K9">
            <v>0.187</v>
          </cell>
          <cell r="L9">
            <v>0.1618</v>
          </cell>
          <cell r="M9">
            <v>0.1482</v>
          </cell>
          <cell r="N9">
            <v>0.13700000000000001</v>
          </cell>
          <cell r="O9">
            <v>0.13700000000000001</v>
          </cell>
          <cell r="P9">
            <v>0.13469999999999999</v>
          </cell>
          <cell r="Q9">
            <v>0.1196</v>
          </cell>
          <cell r="R9">
            <v>0.15359999999999999</v>
          </cell>
          <cell r="S9">
            <v>0.1459</v>
          </cell>
          <cell r="T9">
            <v>0.14910000000000001</v>
          </cell>
          <cell r="U9">
            <v>0.12870000000000001</v>
          </cell>
          <cell r="V9">
            <v>0.13600000000000001</v>
          </cell>
          <cell r="W9">
            <v>0.1416</v>
          </cell>
          <cell r="X9">
            <v>0.14430000000000001</v>
          </cell>
          <cell r="Y9">
            <v>0.14610000000000001</v>
          </cell>
          <cell r="Z9">
            <v>0.1168</v>
          </cell>
          <cell r="AA9">
            <v>0.12089999999999999</v>
          </cell>
          <cell r="AB9">
            <v>0.12790000000000001</v>
          </cell>
          <cell r="AC9">
            <v>0.15240000000000001</v>
          </cell>
          <cell r="AD9">
            <v>0.13159999999999999</v>
          </cell>
          <cell r="AE9">
            <v>0.12889999999999999</v>
          </cell>
          <cell r="AF9">
            <v>0.1111</v>
          </cell>
          <cell r="AG9">
            <v>0.10120306733124058</v>
          </cell>
          <cell r="AH9">
            <v>0.10508354809702246</v>
          </cell>
        </row>
        <row r="10">
          <cell r="B10" t="str">
            <v xml:space="preserve"> Huaraz</v>
          </cell>
          <cell r="C10">
            <v>0.18429999999999999</v>
          </cell>
          <cell r="D10">
            <v>0.17499999999999999</v>
          </cell>
          <cell r="E10">
            <v>0.14449999999999999</v>
          </cell>
          <cell r="F10">
            <v>0.1827</v>
          </cell>
          <cell r="G10">
            <v>7.8299999999999995E-2</v>
          </cell>
          <cell r="H10">
            <v>0.20330000000000001</v>
          </cell>
          <cell r="I10">
            <v>0.18210000000000001</v>
          </cell>
          <cell r="J10">
            <v>0.21329999999999999</v>
          </cell>
          <cell r="K10">
            <v>0.19239999999999999</v>
          </cell>
          <cell r="L10">
            <v>0.19339999999999999</v>
          </cell>
          <cell r="M10">
            <v>0.1729</v>
          </cell>
          <cell r="N10">
            <v>0.16200000000000001</v>
          </cell>
          <cell r="O10">
            <v>0.1681</v>
          </cell>
          <cell r="P10">
            <v>0.17899999999999999</v>
          </cell>
          <cell r="Q10">
            <v>0.16520000000000001</v>
          </cell>
          <cell r="R10">
            <v>0.15479999999999999</v>
          </cell>
          <cell r="S10">
            <v>0.1757</v>
          </cell>
          <cell r="T10">
            <v>0.14630000000000001</v>
          </cell>
          <cell r="U10">
            <v>0.13400000000000001</v>
          </cell>
          <cell r="V10">
            <v>0.13830000000000001</v>
          </cell>
          <cell r="W10">
            <v>0.1497</v>
          </cell>
          <cell r="X10">
            <v>0.13631188375012937</v>
          </cell>
          <cell r="Y10">
            <v>0.1376</v>
          </cell>
          <cell r="Z10">
            <v>0.13730000000000001</v>
          </cell>
          <cell r="AA10">
            <v>0.14560000000000001</v>
          </cell>
          <cell r="AB10">
            <v>0.12239999999999999</v>
          </cell>
          <cell r="AC10">
            <v>0.14510000000000001</v>
          </cell>
          <cell r="AD10">
            <v>0.1341</v>
          </cell>
          <cell r="AE10">
            <v>0.12690000000000001</v>
          </cell>
          <cell r="AF10">
            <v>0.1245</v>
          </cell>
          <cell r="AG10">
            <v>0.11774616373253895</v>
          </cell>
          <cell r="AH10">
            <v>0.12626555749016571</v>
          </cell>
        </row>
        <row r="11">
          <cell r="B11" t="str">
            <v xml:space="preserve"> Cajamarca</v>
          </cell>
          <cell r="C11">
            <v>0.1968</v>
          </cell>
          <cell r="D11">
            <v>0.1517</v>
          </cell>
          <cell r="E11">
            <v>0.14610000000000001</v>
          </cell>
          <cell r="F11">
            <v>0.14130000000000001</v>
          </cell>
          <cell r="G11">
            <v>0.1069</v>
          </cell>
          <cell r="H11">
            <v>0.2077</v>
          </cell>
          <cell r="I11">
            <v>0.17730000000000001</v>
          </cell>
          <cell r="J11">
            <v>0.16170000000000001</v>
          </cell>
          <cell r="K11">
            <v>0.16470000000000001</v>
          </cell>
          <cell r="L11">
            <v>0.15629999999999999</v>
          </cell>
          <cell r="M11">
            <v>0.13389999999999999</v>
          </cell>
          <cell r="N11">
            <v>0.13170000000000001</v>
          </cell>
          <cell r="O11">
            <v>0.17019999999999999</v>
          </cell>
          <cell r="P11">
            <v>0.15740000000000001</v>
          </cell>
          <cell r="Q11">
            <v>0.13519999999999999</v>
          </cell>
          <cell r="R11">
            <v>0.1147</v>
          </cell>
          <cell r="S11">
            <v>0.1118</v>
          </cell>
          <cell r="T11">
            <v>0.1052</v>
          </cell>
          <cell r="U11">
            <v>0.1067</v>
          </cell>
          <cell r="V11">
            <v>8.8499999999999995E-2</v>
          </cell>
          <cell r="W11">
            <v>0.1168</v>
          </cell>
          <cell r="X11">
            <v>0.13487849770306601</v>
          </cell>
          <cell r="Y11">
            <v>0.1477</v>
          </cell>
          <cell r="Z11">
            <v>0.1207</v>
          </cell>
          <cell r="AA11">
            <v>0.11409999999999999</v>
          </cell>
          <cell r="AB11">
            <v>9.8199999999999996E-2</v>
          </cell>
          <cell r="AC11">
            <v>8.8700000000000001E-2</v>
          </cell>
          <cell r="AD11">
            <v>0.1053</v>
          </cell>
          <cell r="AE11">
            <v>0.1176</v>
          </cell>
          <cell r="AF11">
            <v>0.1221</v>
          </cell>
          <cell r="AG11">
            <v>0.12350025048688335</v>
          </cell>
          <cell r="AH11">
            <v>0.10037338218057906</v>
          </cell>
        </row>
        <row r="12">
          <cell r="B12" t="str">
            <v xml:space="preserve"> HIDRANDINA S.A.</v>
          </cell>
          <cell r="C12">
            <v>0.20080000000000001</v>
          </cell>
          <cell r="D12">
            <v>0.16739999999999999</v>
          </cell>
          <cell r="E12">
            <v>0.218</v>
          </cell>
          <cell r="F12">
            <v>0.19919999999999999</v>
          </cell>
          <cell r="G12">
            <v>0.1643</v>
          </cell>
          <cell r="H12">
            <v>0.19939999999999999</v>
          </cell>
          <cell r="I12">
            <v>0.17580000000000001</v>
          </cell>
          <cell r="J12">
            <v>0.18329999999999999</v>
          </cell>
          <cell r="K12">
            <v>0.1696</v>
          </cell>
          <cell r="L12">
            <v>0.17879999999999999</v>
          </cell>
          <cell r="M12">
            <v>0.1605</v>
          </cell>
          <cell r="N12">
            <v>0.12970000000000001</v>
          </cell>
          <cell r="O12">
            <v>0.15590000000000001</v>
          </cell>
          <cell r="P12">
            <v>0.14410000000000001</v>
          </cell>
          <cell r="Q12">
            <v>0.1416</v>
          </cell>
          <cell r="R12">
            <v>0.13969999999999999</v>
          </cell>
          <cell r="S12">
            <v>0.14530000000000001</v>
          </cell>
          <cell r="T12">
            <v>0.1341</v>
          </cell>
          <cell r="U12">
            <v>0.1203</v>
          </cell>
          <cell r="V12">
            <v>0.12859999999999999</v>
          </cell>
          <cell r="W12">
            <v>0.1231</v>
          </cell>
          <cell r="X12">
            <v>0.1278</v>
          </cell>
          <cell r="Y12">
            <v>0.1298</v>
          </cell>
          <cell r="Z12">
            <v>0.1245</v>
          </cell>
          <cell r="AA12">
            <v>0.1288</v>
          </cell>
          <cell r="AB12">
            <v>0.1193</v>
          </cell>
          <cell r="AC12">
            <v>0.1225</v>
          </cell>
          <cell r="AD12">
            <v>0.1172</v>
          </cell>
          <cell r="AE12">
            <v>0.1232</v>
          </cell>
          <cell r="AF12">
            <v>0.1158</v>
          </cell>
          <cell r="AG12">
            <v>0.11908850008940008</v>
          </cell>
          <cell r="AH12">
            <v>0.11977903198374409</v>
          </cell>
        </row>
        <row r="14">
          <cell r="B14" t="str">
            <v xml:space="preserve"> Promedio Móvil</v>
          </cell>
          <cell r="C14">
            <v>0.20080000000000001</v>
          </cell>
          <cell r="D14">
            <v>0.16739999999999999</v>
          </cell>
          <cell r="E14">
            <v>0.20080000000000001</v>
          </cell>
          <cell r="F14">
            <v>0.1991</v>
          </cell>
          <cell r="G14">
            <v>0.20250000000000001</v>
          </cell>
          <cell r="H14">
            <v>0.1988</v>
          </cell>
          <cell r="I14">
            <v>0.19789999999999999</v>
          </cell>
          <cell r="J14">
            <v>0.19470000000000001</v>
          </cell>
          <cell r="K14">
            <v>0.19350000000000001</v>
          </cell>
          <cell r="L14">
            <v>0.1918</v>
          </cell>
          <cell r="M14">
            <v>0.188</v>
          </cell>
          <cell r="N14">
            <v>0.1852</v>
          </cell>
          <cell r="O14">
            <v>0.18559999999999999</v>
          </cell>
          <cell r="P14">
            <v>0.17860000000000001</v>
          </cell>
          <cell r="Q14">
            <v>0.1741</v>
          </cell>
          <cell r="R14">
            <v>0.16739999999999999</v>
          </cell>
          <cell r="S14">
            <v>0.16289999999999999</v>
          </cell>
          <cell r="T14">
            <v>0.16059999999999999</v>
          </cell>
          <cell r="U14">
            <v>0.15359999999999999</v>
          </cell>
          <cell r="V14">
            <v>0.1497</v>
          </cell>
          <cell r="W14">
            <v>0.14449999999999999</v>
          </cell>
          <cell r="X14">
            <v>0.1411</v>
          </cell>
          <cell r="Y14">
            <v>0.1371</v>
          </cell>
          <cell r="Z14">
            <v>0.1343</v>
          </cell>
          <cell r="AA14">
            <v>0.13220000000000001</v>
          </cell>
          <cell r="AB14">
            <v>0.13020000000000001</v>
          </cell>
          <cell r="AC14">
            <v>0.12859999999999999</v>
          </cell>
          <cell r="AD14">
            <v>0.12659999999999999</v>
          </cell>
          <cell r="AE14">
            <v>0.1249</v>
          </cell>
          <cell r="AF14">
            <v>0.1235</v>
          </cell>
          <cell r="AG14">
            <v>0.1234</v>
          </cell>
          <cell r="AH14">
            <v>0.1226</v>
          </cell>
        </row>
        <row r="15">
          <cell r="B15" t="str">
            <v>Promedio Average</v>
          </cell>
          <cell r="C15">
            <v>0.20080000000000001</v>
          </cell>
          <cell r="D15">
            <v>0.16739999999999999</v>
          </cell>
          <cell r="E15">
            <v>0.20080000000000001</v>
          </cell>
          <cell r="F15">
            <v>0.19919999999999999</v>
          </cell>
          <cell r="G15">
            <v>0.1825</v>
          </cell>
          <cell r="H15">
            <v>0.1883</v>
          </cell>
          <cell r="I15">
            <v>0.18509999999999999</v>
          </cell>
          <cell r="J15">
            <v>0.1847</v>
          </cell>
          <cell r="K15">
            <v>0.1822</v>
          </cell>
          <cell r="L15">
            <v>0.1817</v>
          </cell>
          <cell r="M15">
            <v>0.17910000000000001</v>
          </cell>
          <cell r="N15">
            <v>0.1426</v>
          </cell>
          <cell r="O15">
            <v>0.1767</v>
          </cell>
          <cell r="P15">
            <v>0.17319999999999999</v>
          </cell>
          <cell r="Q15">
            <v>0.17019999999999999</v>
          </cell>
          <cell r="R15">
            <v>0.16739999999999999</v>
          </cell>
          <cell r="S15">
            <v>0.14530000000000001</v>
          </cell>
          <cell r="T15">
            <v>0.13980000000000001</v>
          </cell>
          <cell r="U15">
            <v>0.1326</v>
          </cell>
          <cell r="V15">
            <v>0.13159999999999999</v>
          </cell>
          <cell r="W15">
            <v>0.1298</v>
          </cell>
          <cell r="X15">
            <v>0.1295</v>
          </cell>
          <cell r="Y15">
            <v>0.1295</v>
          </cell>
          <cell r="Z15">
            <v>0.12889999999999999</v>
          </cell>
          <cell r="AA15">
            <v>0.12889999999999999</v>
          </cell>
          <cell r="AB15">
            <v>0.128</v>
          </cell>
          <cell r="AC15">
            <v>0.1275</v>
          </cell>
          <cell r="AD15">
            <v>0.12659999999999999</v>
          </cell>
          <cell r="AE15">
            <v>0.12330000000000001</v>
          </cell>
          <cell r="AF15">
            <v>0.1196</v>
          </cell>
          <cell r="AG15">
            <v>0.11940000000000001</v>
          </cell>
          <cell r="AH15">
            <v>0.1195</v>
          </cell>
        </row>
        <row r="16">
          <cell r="B16" t="str">
            <v xml:space="preserve"> % Pérdidas Reconocidas</v>
          </cell>
          <cell r="C16">
            <v>0.16435</v>
          </cell>
          <cell r="D16">
            <v>0.14940000000000001</v>
          </cell>
          <cell r="E16">
            <v>0.14860000000000001</v>
          </cell>
          <cell r="F16">
            <v>0.14860000000000001</v>
          </cell>
          <cell r="G16">
            <v>0.14860000000000001</v>
          </cell>
          <cell r="H16">
            <v>0.14860000000000001</v>
          </cell>
          <cell r="I16">
            <v>0.14860000000000001</v>
          </cell>
          <cell r="J16">
            <v>0.14860000000000001</v>
          </cell>
          <cell r="K16">
            <v>0.14860000000000001</v>
          </cell>
          <cell r="L16">
            <v>0.14860000000000001</v>
          </cell>
          <cell r="M16">
            <v>0.14860000000000001</v>
          </cell>
          <cell r="N16">
            <v>0.14860000000000001</v>
          </cell>
          <cell r="O16">
            <v>0.14860000000000001</v>
          </cell>
          <cell r="P16">
            <v>0.14860000000000001</v>
          </cell>
          <cell r="Q16">
            <v>0.13539999999999999</v>
          </cell>
          <cell r="R16">
            <v>0.13539999999999999</v>
          </cell>
          <cell r="S16">
            <v>0.13539999999999999</v>
          </cell>
          <cell r="T16">
            <v>0.13539999999999999</v>
          </cell>
          <cell r="U16">
            <v>0.13539999999999999</v>
          </cell>
          <cell r="V16">
            <v>0.13539999999999999</v>
          </cell>
          <cell r="W16">
            <v>0.13539999999999999</v>
          </cell>
          <cell r="X16">
            <v>0.13539999999999999</v>
          </cell>
          <cell r="Y16">
            <v>0.13539999999999999</v>
          </cell>
          <cell r="Z16">
            <v>0.13539999999999999</v>
          </cell>
          <cell r="AA16">
            <v>0.13539999999999999</v>
          </cell>
          <cell r="AB16">
            <v>0.13539999999999999</v>
          </cell>
          <cell r="AC16">
            <v>0.12509999999999999</v>
          </cell>
          <cell r="AD16">
            <v>0.12509999999999999</v>
          </cell>
          <cell r="AE16">
            <v>0.12509999999999999</v>
          </cell>
          <cell r="AF16">
            <v>0.12509999999999999</v>
          </cell>
          <cell r="AG16">
            <v>0.12509999999999999</v>
          </cell>
          <cell r="AH16">
            <v>0.12509999999999999</v>
          </cell>
        </row>
        <row r="17">
          <cell r="B17" t="str">
            <v xml:space="preserve"> % Pérd. Meta Contractual</v>
          </cell>
          <cell r="D17">
            <v>0.19170000000000001</v>
          </cell>
          <cell r="F17">
            <v>0.19170000000000001</v>
          </cell>
          <cell r="G17">
            <v>0.19170000000000001</v>
          </cell>
          <cell r="H17">
            <v>0.19170000000000001</v>
          </cell>
          <cell r="I17">
            <v>0.19170000000000001</v>
          </cell>
          <cell r="J17">
            <v>0.19170000000000001</v>
          </cell>
          <cell r="K17">
            <v>0.19170000000000001</v>
          </cell>
          <cell r="L17">
            <v>0.19170000000000001</v>
          </cell>
          <cell r="M17">
            <v>0.19170000000000001</v>
          </cell>
          <cell r="N17">
            <v>0.19170000000000001</v>
          </cell>
          <cell r="O17">
            <v>0.19170000000000001</v>
          </cell>
          <cell r="P17">
            <v>0.19170000000000001</v>
          </cell>
          <cell r="Q17">
            <v>0.19170000000000001</v>
          </cell>
          <cell r="R17">
            <v>0.19170000000000001</v>
          </cell>
          <cell r="S17">
            <v>0.16289999999999999</v>
          </cell>
          <cell r="T17">
            <v>0.16289999999999999</v>
          </cell>
          <cell r="U17">
            <v>0.16289999999999999</v>
          </cell>
          <cell r="V17">
            <v>0.16289999999999999</v>
          </cell>
          <cell r="W17">
            <v>0.16289999999999999</v>
          </cell>
          <cell r="X17">
            <v>0.16289999999999999</v>
          </cell>
          <cell r="Y17">
            <v>0.16289999999999999</v>
          </cell>
          <cell r="Z17">
            <v>0.16289999999999999</v>
          </cell>
          <cell r="AA17">
            <v>0.16289999999999999</v>
          </cell>
          <cell r="AB17">
            <v>0.16289999999999999</v>
          </cell>
          <cell r="AC17">
            <v>0.16289999999999999</v>
          </cell>
          <cell r="AD17">
            <v>0.16289999999999999</v>
          </cell>
          <cell r="AE17">
            <v>0.1077</v>
          </cell>
          <cell r="AF17">
            <v>0.1077</v>
          </cell>
          <cell r="AG17">
            <v>0.1077</v>
          </cell>
          <cell r="AH17">
            <v>0.1077</v>
          </cell>
        </row>
        <row r="19">
          <cell r="B19" t="str">
            <v xml:space="preserve"> Venta  GWh</v>
          </cell>
          <cell r="C19">
            <v>592.64</v>
          </cell>
          <cell r="D19">
            <v>645.77200000000005</v>
          </cell>
          <cell r="E19">
            <v>49.3</v>
          </cell>
          <cell r="F19">
            <v>50.58</v>
          </cell>
          <cell r="G19">
            <v>46.95</v>
          </cell>
          <cell r="H19">
            <v>51.64</v>
          </cell>
          <cell r="I19">
            <v>53.76</v>
          </cell>
          <cell r="J19">
            <v>53.48</v>
          </cell>
          <cell r="K19">
            <v>51.99</v>
          </cell>
          <cell r="L19">
            <v>52.49</v>
          </cell>
          <cell r="M19">
            <v>52.88</v>
          </cell>
          <cell r="N19">
            <v>53.43</v>
          </cell>
          <cell r="O19">
            <v>51.96</v>
          </cell>
          <cell r="P19">
            <v>59.13</v>
          </cell>
          <cell r="Q19">
            <v>58.58</v>
          </cell>
          <cell r="R19">
            <v>62.33</v>
          </cell>
          <cell r="S19">
            <v>57.82</v>
          </cell>
          <cell r="T19">
            <v>57.38</v>
          </cell>
          <cell r="U19">
            <v>67.55</v>
          </cell>
          <cell r="V19">
            <v>61.97</v>
          </cell>
          <cell r="W19">
            <v>65.804000000000002</v>
          </cell>
          <cell r="X19">
            <v>63.521341189144046</v>
          </cell>
          <cell r="Y19">
            <v>63.732999999999997</v>
          </cell>
          <cell r="Z19">
            <v>62.457810000000002</v>
          </cell>
          <cell r="AA19">
            <v>59.287999999999997</v>
          </cell>
          <cell r="AB19">
            <v>0.6179</v>
          </cell>
          <cell r="AC19">
            <v>59.884</v>
          </cell>
          <cell r="AD19">
            <v>62.734000000000002</v>
          </cell>
          <cell r="AE19">
            <v>58.52</v>
          </cell>
          <cell r="AF19">
            <v>58.610999999999997</v>
          </cell>
          <cell r="AG19">
            <v>67.596699999999998</v>
          </cell>
          <cell r="AH19">
            <v>64.410508636440866</v>
          </cell>
        </row>
        <row r="20">
          <cell r="B20" t="str">
            <v xml:space="preserve"> Venta  Mio S/.</v>
          </cell>
          <cell r="C20">
            <v>148.01</v>
          </cell>
          <cell r="D20">
            <v>169.8245</v>
          </cell>
          <cell r="E20">
            <v>12.17</v>
          </cell>
          <cell r="F20">
            <v>12.54</v>
          </cell>
          <cell r="G20">
            <v>11.98</v>
          </cell>
          <cell r="H20">
            <v>12.57</v>
          </cell>
          <cell r="I20">
            <v>13.36</v>
          </cell>
          <cell r="J20">
            <v>13.48</v>
          </cell>
          <cell r="K20">
            <v>13.76</v>
          </cell>
          <cell r="L20">
            <v>13.97</v>
          </cell>
          <cell r="M20">
            <v>14.36</v>
          </cell>
          <cell r="N20">
            <v>15.42</v>
          </cell>
          <cell r="O20">
            <v>14.91</v>
          </cell>
          <cell r="P20">
            <v>16.57</v>
          </cell>
          <cell r="Q20">
            <v>16.03</v>
          </cell>
          <cell r="R20">
            <v>16.72</v>
          </cell>
          <cell r="S20">
            <v>16.78</v>
          </cell>
          <cell r="T20">
            <v>16.3</v>
          </cell>
          <cell r="U20">
            <v>18.309999999999999</v>
          </cell>
          <cell r="V20">
            <v>17.676600000000001</v>
          </cell>
          <cell r="W20">
            <v>17.999842999999998</v>
          </cell>
          <cell r="X20">
            <v>17.54</v>
          </cell>
          <cell r="Y20">
            <v>17.707000000000001</v>
          </cell>
          <cell r="Z20">
            <v>18.114858000000002</v>
          </cell>
          <cell r="AA20">
            <v>17.731999999999999</v>
          </cell>
          <cell r="AB20">
            <v>18.212</v>
          </cell>
          <cell r="AC20">
            <v>17.84</v>
          </cell>
          <cell r="AD20">
            <v>18.286999999999999</v>
          </cell>
          <cell r="AE20">
            <v>17.716000000000001</v>
          </cell>
          <cell r="AF20">
            <v>17.268999999999998</v>
          </cell>
          <cell r="AG20">
            <v>19.760000000000002</v>
          </cell>
          <cell r="AH20">
            <v>19.145257999999998</v>
          </cell>
        </row>
        <row r="51">
          <cell r="B51" t="str">
            <v>(1)  Las pérdidas de energía en distribución desde marzo/2000, permanecen estacionarias con un promedio de 12%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Hoja1 (2)"/>
      <sheetName val="Hoja2"/>
      <sheetName val="Hoja1"/>
    </sheetNames>
    <sheetDataSet>
      <sheetData sheetId="0" refreshError="1"/>
      <sheetData sheetId="1" refreshError="1"/>
      <sheetData sheetId="2" refreshError="1">
        <row r="2">
          <cell r="D2">
            <v>0</v>
          </cell>
          <cell r="E2">
            <v>0</v>
          </cell>
        </row>
        <row r="3">
          <cell r="D3">
            <v>0</v>
          </cell>
          <cell r="E3">
            <v>0</v>
          </cell>
        </row>
        <row r="4">
          <cell r="D4">
            <v>0</v>
          </cell>
          <cell r="E4">
            <v>0</v>
          </cell>
        </row>
        <row r="5">
          <cell r="D5">
            <v>0</v>
          </cell>
          <cell r="E5">
            <v>0</v>
          </cell>
        </row>
        <row r="6">
          <cell r="D6">
            <v>25963.39</v>
          </cell>
          <cell r="E6">
            <v>15064.05</v>
          </cell>
        </row>
        <row r="7">
          <cell r="D7">
            <v>25963.39</v>
          </cell>
          <cell r="E7">
            <v>15064.05</v>
          </cell>
        </row>
        <row r="8">
          <cell r="D8">
            <v>2877.65</v>
          </cell>
          <cell r="E8">
            <v>3745.43</v>
          </cell>
        </row>
        <row r="9">
          <cell r="D9">
            <v>10000</v>
          </cell>
          <cell r="E9">
            <v>10000</v>
          </cell>
        </row>
        <row r="10">
          <cell r="D10">
            <v>0</v>
          </cell>
          <cell r="E10">
            <v>8000</v>
          </cell>
        </row>
        <row r="11">
          <cell r="D11">
            <v>8000</v>
          </cell>
          <cell r="E11">
            <v>0</v>
          </cell>
        </row>
        <row r="12">
          <cell r="D12">
            <v>20877.650000000001</v>
          </cell>
          <cell r="E12">
            <v>21745.43</v>
          </cell>
        </row>
        <row r="13">
          <cell r="D13">
            <v>250593.34</v>
          </cell>
          <cell r="E13">
            <v>-264657.15000000002</v>
          </cell>
        </row>
        <row r="14">
          <cell r="D14">
            <v>-54090.78</v>
          </cell>
          <cell r="E14">
            <v>388101.49</v>
          </cell>
        </row>
        <row r="15">
          <cell r="D15">
            <v>196502.56</v>
          </cell>
          <cell r="E15">
            <v>123444.34</v>
          </cell>
        </row>
        <row r="16">
          <cell r="D16">
            <v>80907055.599999994</v>
          </cell>
          <cell r="E16">
            <v>70607313.269999996</v>
          </cell>
        </row>
        <row r="17">
          <cell r="D17">
            <v>-79979074.260000005</v>
          </cell>
          <cell r="E17">
            <v>-70297385.379999995</v>
          </cell>
        </row>
        <row r="18">
          <cell r="D18">
            <v>99762.08</v>
          </cell>
          <cell r="E18">
            <v>99762.08</v>
          </cell>
        </row>
        <row r="19">
          <cell r="D19">
            <v>985434.95</v>
          </cell>
          <cell r="E19">
            <v>985254.72</v>
          </cell>
        </row>
        <row r="20">
          <cell r="D20">
            <v>-996836.72</v>
          </cell>
          <cell r="E20">
            <v>-987274.33</v>
          </cell>
        </row>
        <row r="21">
          <cell r="D21">
            <v>12048.85</v>
          </cell>
          <cell r="E21">
            <v>12048.85</v>
          </cell>
        </row>
        <row r="22">
          <cell r="D22">
            <v>1028390.5</v>
          </cell>
          <cell r="E22">
            <v>419719.21</v>
          </cell>
        </row>
        <row r="23">
          <cell r="D23">
            <v>25681839.870000001</v>
          </cell>
          <cell r="E23">
            <v>22645574.57</v>
          </cell>
        </row>
        <row r="24">
          <cell r="D24">
            <v>-25893844.059999999</v>
          </cell>
          <cell r="E24">
            <v>-22742460.48</v>
          </cell>
        </row>
        <row r="25">
          <cell r="D25">
            <v>322746.86</v>
          </cell>
          <cell r="E25">
            <v>322746.86</v>
          </cell>
        </row>
        <row r="26">
          <cell r="D26">
            <v>641574.78</v>
          </cell>
          <cell r="E26">
            <v>569582.43999999994</v>
          </cell>
        </row>
        <row r="27">
          <cell r="D27">
            <v>-656597.69999999995</v>
          </cell>
          <cell r="E27">
            <v>-570247.4</v>
          </cell>
        </row>
        <row r="28">
          <cell r="D28">
            <v>6000.69</v>
          </cell>
          <cell r="E28">
            <v>6000.69</v>
          </cell>
        </row>
        <row r="29">
          <cell r="D29">
            <v>101720.44</v>
          </cell>
          <cell r="E29">
            <v>231196.68</v>
          </cell>
        </row>
        <row r="30">
          <cell r="D30">
            <v>31912390.640000001</v>
          </cell>
          <cell r="E30">
            <v>27478663.850000001</v>
          </cell>
        </row>
        <row r="31">
          <cell r="D31">
            <v>-31914958.48</v>
          </cell>
          <cell r="E31">
            <v>-27161764.379999999</v>
          </cell>
        </row>
        <row r="32">
          <cell r="D32">
            <v>397617.47</v>
          </cell>
          <cell r="E32">
            <v>397617.47</v>
          </cell>
        </row>
        <row r="33">
          <cell r="D33">
            <v>2354146.9700000002</v>
          </cell>
          <cell r="E33">
            <v>2080510.29</v>
          </cell>
        </row>
        <row r="34">
          <cell r="D34">
            <v>-2302949.16</v>
          </cell>
          <cell r="E34">
            <v>-2042928.78</v>
          </cell>
        </row>
        <row r="35">
          <cell r="D35">
            <v>31390.54</v>
          </cell>
          <cell r="E35">
            <v>31390.54</v>
          </cell>
        </row>
        <row r="36">
          <cell r="D36">
            <v>5901124.8099999996</v>
          </cell>
          <cell r="E36">
            <v>5199759.71</v>
          </cell>
        </row>
        <row r="37">
          <cell r="D37">
            <v>-5961822.8399999999</v>
          </cell>
          <cell r="E37">
            <v>-5281449.96</v>
          </cell>
        </row>
        <row r="38">
          <cell r="D38">
            <v>86085.96</v>
          </cell>
          <cell r="E38">
            <v>86085.96</v>
          </cell>
        </row>
        <row r="39">
          <cell r="D39">
            <v>447063.72</v>
          </cell>
          <cell r="E39">
            <v>445041.72</v>
          </cell>
        </row>
        <row r="40">
          <cell r="D40">
            <v>-472308.11</v>
          </cell>
          <cell r="E40">
            <v>-459062.82</v>
          </cell>
        </row>
        <row r="41">
          <cell r="D41">
            <v>10667.22</v>
          </cell>
          <cell r="E41">
            <v>10667.22</v>
          </cell>
        </row>
        <row r="42">
          <cell r="D42">
            <v>40645.35</v>
          </cell>
          <cell r="E42">
            <v>27046.05</v>
          </cell>
        </row>
        <row r="43">
          <cell r="D43">
            <v>-577.29</v>
          </cell>
          <cell r="E43">
            <v>-503.07</v>
          </cell>
        </row>
        <row r="44">
          <cell r="D44">
            <v>528516.80000000005</v>
          </cell>
          <cell r="E44">
            <v>811073.8</v>
          </cell>
        </row>
        <row r="45">
          <cell r="D45">
            <v>782977.44</v>
          </cell>
          <cell r="E45">
            <v>623002.88</v>
          </cell>
        </row>
        <row r="46">
          <cell r="D46">
            <v>-687644.71</v>
          </cell>
          <cell r="E46">
            <v>-610731.52000000002</v>
          </cell>
        </row>
        <row r="47">
          <cell r="D47">
            <v>41600.61</v>
          </cell>
          <cell r="E47">
            <v>41600.61</v>
          </cell>
        </row>
        <row r="48">
          <cell r="D48">
            <v>20398057.609999999</v>
          </cell>
          <cell r="E48">
            <v>19486283.02</v>
          </cell>
        </row>
        <row r="49">
          <cell r="D49">
            <v>-20780542.649999999</v>
          </cell>
          <cell r="E49">
            <v>-19929840.300000001</v>
          </cell>
        </row>
        <row r="50">
          <cell r="D50">
            <v>513999.43</v>
          </cell>
          <cell r="E50">
            <v>513999.43</v>
          </cell>
        </row>
        <row r="51">
          <cell r="D51">
            <v>98867.36</v>
          </cell>
          <cell r="E51">
            <v>92127.48</v>
          </cell>
        </row>
        <row r="52">
          <cell r="D52">
            <v>-95815.86</v>
          </cell>
          <cell r="E52">
            <v>-62721.71</v>
          </cell>
        </row>
        <row r="53">
          <cell r="D53">
            <v>22980.37</v>
          </cell>
          <cell r="E53">
            <v>22980.37</v>
          </cell>
        </row>
        <row r="54">
          <cell r="D54">
            <v>294479.59999999998</v>
          </cell>
          <cell r="E54">
            <v>176700.26</v>
          </cell>
        </row>
        <row r="55">
          <cell r="D55">
            <v>646.27</v>
          </cell>
          <cell r="E55">
            <v>646.27</v>
          </cell>
        </row>
        <row r="56">
          <cell r="D56">
            <v>-30027.14</v>
          </cell>
          <cell r="E56">
            <v>18.86</v>
          </cell>
        </row>
        <row r="57">
          <cell r="D57">
            <v>31098.43</v>
          </cell>
          <cell r="E57">
            <v>31098.43</v>
          </cell>
        </row>
        <row r="58">
          <cell r="D58">
            <v>1717.56</v>
          </cell>
          <cell r="E58">
            <v>31763.56</v>
          </cell>
        </row>
        <row r="59">
          <cell r="D59">
            <v>239201.46</v>
          </cell>
          <cell r="E59">
            <v>222274.68</v>
          </cell>
        </row>
        <row r="60">
          <cell r="D60">
            <v>-291815.65000000002</v>
          </cell>
          <cell r="E60">
            <v>-251704.05</v>
          </cell>
        </row>
        <row r="61">
          <cell r="D61">
            <v>59216.88</v>
          </cell>
          <cell r="E61">
            <v>59216.88</v>
          </cell>
        </row>
        <row r="62">
          <cell r="D62">
            <v>20692.259999999998</v>
          </cell>
          <cell r="E62">
            <v>19890.86</v>
          </cell>
        </row>
        <row r="63">
          <cell r="D63">
            <v>-18801.59</v>
          </cell>
          <cell r="E63">
            <v>-18787.75</v>
          </cell>
        </row>
        <row r="64">
          <cell r="D64">
            <v>4803.3599999999997</v>
          </cell>
          <cell r="E64">
            <v>4803.3599999999997</v>
          </cell>
        </row>
        <row r="65">
          <cell r="D65">
            <v>13296.72</v>
          </cell>
          <cell r="E65">
            <v>35693.980000000003</v>
          </cell>
        </row>
        <row r="66">
          <cell r="D66">
            <v>7435000</v>
          </cell>
          <cell r="E66">
            <v>4805000</v>
          </cell>
        </row>
        <row r="67">
          <cell r="D67">
            <v>-7444202.0300000003</v>
          </cell>
          <cell r="E67">
            <v>-4821871.04</v>
          </cell>
        </row>
        <row r="68">
          <cell r="D68">
            <v>25876.560000000001</v>
          </cell>
          <cell r="E68">
            <v>25876.560000000001</v>
          </cell>
        </row>
        <row r="69">
          <cell r="D69">
            <v>1292067.8</v>
          </cell>
          <cell r="E69">
            <v>1058359.8400000001</v>
          </cell>
        </row>
        <row r="70">
          <cell r="D70">
            <v>-1303671.23</v>
          </cell>
          <cell r="E70">
            <v>-1059827.78</v>
          </cell>
        </row>
        <row r="71">
          <cell r="D71">
            <v>5478.85</v>
          </cell>
          <cell r="E71">
            <v>5478.85</v>
          </cell>
        </row>
        <row r="72">
          <cell r="D72">
            <v>10549.95</v>
          </cell>
          <cell r="E72">
            <v>13016.43</v>
          </cell>
        </row>
        <row r="73">
          <cell r="D73">
            <v>-140</v>
          </cell>
          <cell r="E73">
            <v>-140</v>
          </cell>
        </row>
        <row r="74">
          <cell r="D74">
            <v>598</v>
          </cell>
          <cell r="E74">
            <v>598</v>
          </cell>
        </row>
        <row r="75">
          <cell r="D75">
            <v>458</v>
          </cell>
          <cell r="E75">
            <v>458</v>
          </cell>
        </row>
        <row r="76">
          <cell r="D76">
            <v>1979129.57</v>
          </cell>
          <cell r="E76">
            <v>1719621.92</v>
          </cell>
        </row>
        <row r="77">
          <cell r="D77">
            <v>2222473.17</v>
          </cell>
          <cell r="E77">
            <v>1879875.74</v>
          </cell>
        </row>
        <row r="78">
          <cell r="D78">
            <v>0</v>
          </cell>
          <cell r="E78">
            <v>0</v>
          </cell>
        </row>
        <row r="79">
          <cell r="D79">
            <v>14178389.65</v>
          </cell>
          <cell r="E79">
            <v>14308786.93</v>
          </cell>
        </row>
        <row r="80">
          <cell r="D80">
            <v>14178389.65</v>
          </cell>
          <cell r="E80">
            <v>14308786.93</v>
          </cell>
        </row>
        <row r="81">
          <cell r="D81">
            <v>2517797.4900000002</v>
          </cell>
          <cell r="E81">
            <v>2566331.14</v>
          </cell>
        </row>
        <row r="82">
          <cell r="D82">
            <v>129704.9</v>
          </cell>
          <cell r="E82">
            <v>201490.29</v>
          </cell>
        </row>
        <row r="83">
          <cell r="D83">
            <v>2647502.39</v>
          </cell>
          <cell r="E83">
            <v>2767821.43</v>
          </cell>
        </row>
        <row r="84">
          <cell r="D84">
            <v>0</v>
          </cell>
          <cell r="E84">
            <v>0</v>
          </cell>
        </row>
        <row r="85">
          <cell r="D85">
            <v>0</v>
          </cell>
          <cell r="E85">
            <v>0</v>
          </cell>
        </row>
        <row r="86">
          <cell r="D86">
            <v>5005403.05</v>
          </cell>
          <cell r="E86">
            <v>5079938.13</v>
          </cell>
        </row>
        <row r="87">
          <cell r="D87">
            <v>24880.33</v>
          </cell>
          <cell r="E87">
            <v>24880.33</v>
          </cell>
        </row>
        <row r="88">
          <cell r="D88">
            <v>5030283.38</v>
          </cell>
          <cell r="E88">
            <v>5104818.46</v>
          </cell>
        </row>
        <row r="89">
          <cell r="D89">
            <v>-5030283.38</v>
          </cell>
          <cell r="E89">
            <v>-5104818.46</v>
          </cell>
        </row>
        <row r="90">
          <cell r="D90">
            <v>-5030283.38</v>
          </cell>
          <cell r="E90">
            <v>-5104818.46</v>
          </cell>
        </row>
        <row r="91">
          <cell r="D91">
            <v>16825892.039999999</v>
          </cell>
          <cell r="E91">
            <v>17076608.359999999</v>
          </cell>
        </row>
        <row r="92">
          <cell r="D92">
            <v>0</v>
          </cell>
          <cell r="E92">
            <v>0</v>
          </cell>
        </row>
        <row r="93">
          <cell r="D93">
            <v>13335</v>
          </cell>
          <cell r="E93">
            <v>8430</v>
          </cell>
        </row>
        <row r="94">
          <cell r="D94">
            <v>91753.74</v>
          </cell>
          <cell r="E94">
            <v>122660.92</v>
          </cell>
        </row>
        <row r="95">
          <cell r="D95">
            <v>93.3</v>
          </cell>
          <cell r="E95">
            <v>0</v>
          </cell>
        </row>
        <row r="96">
          <cell r="D96">
            <v>5730.53</v>
          </cell>
          <cell r="E96">
            <v>7689.3</v>
          </cell>
        </row>
        <row r="97">
          <cell r="D97">
            <v>110912.57</v>
          </cell>
          <cell r="E97">
            <v>138780.22</v>
          </cell>
        </row>
        <row r="98">
          <cell r="D98">
            <v>229660.99</v>
          </cell>
          <cell r="E98">
            <v>227055.53</v>
          </cell>
        </row>
        <row r="99">
          <cell r="D99">
            <v>229660.99</v>
          </cell>
          <cell r="E99">
            <v>227055.53</v>
          </cell>
        </row>
        <row r="100">
          <cell r="D100">
            <v>340573.56</v>
          </cell>
          <cell r="E100">
            <v>365835.75</v>
          </cell>
        </row>
        <row r="101">
          <cell r="D101">
            <v>0</v>
          </cell>
          <cell r="E101">
            <v>-159.63999999999999</v>
          </cell>
        </row>
        <row r="102">
          <cell r="D102">
            <v>0</v>
          </cell>
          <cell r="E102">
            <v>-159.63999999999999</v>
          </cell>
        </row>
        <row r="103">
          <cell r="D103">
            <v>564777.49</v>
          </cell>
          <cell r="E103">
            <v>494937.5</v>
          </cell>
        </row>
        <row r="104">
          <cell r="D104">
            <v>564777.49</v>
          </cell>
          <cell r="E104">
            <v>494937.5</v>
          </cell>
        </row>
        <row r="105">
          <cell r="D105">
            <v>27151.119999999999</v>
          </cell>
          <cell r="E105">
            <v>83801.210000000006</v>
          </cell>
        </row>
        <row r="106">
          <cell r="D106">
            <v>27151.119999999999</v>
          </cell>
          <cell r="E106">
            <v>83801.210000000006</v>
          </cell>
        </row>
        <row r="107">
          <cell r="D107">
            <v>8990.15</v>
          </cell>
          <cell r="E107">
            <v>6770.15</v>
          </cell>
        </row>
        <row r="108">
          <cell r="D108">
            <v>8990.15</v>
          </cell>
          <cell r="E108">
            <v>6770.15</v>
          </cell>
        </row>
        <row r="109">
          <cell r="D109">
            <v>10047.81</v>
          </cell>
          <cell r="E109">
            <v>10047.81</v>
          </cell>
        </row>
        <row r="110">
          <cell r="D110">
            <v>414869.25</v>
          </cell>
          <cell r="E110">
            <v>392728.26</v>
          </cell>
        </row>
        <row r="111">
          <cell r="D111">
            <v>91.58</v>
          </cell>
          <cell r="E111">
            <v>91.58</v>
          </cell>
        </row>
        <row r="112">
          <cell r="D112">
            <v>425008.64000000001</v>
          </cell>
          <cell r="E112">
            <v>402867.65</v>
          </cell>
        </row>
        <row r="113">
          <cell r="D113">
            <v>1243471.6399999999</v>
          </cell>
          <cell r="E113">
            <v>1243471.6399999999</v>
          </cell>
        </row>
        <row r="114">
          <cell r="D114">
            <v>1243471.6399999999</v>
          </cell>
          <cell r="E114">
            <v>1243471.6399999999</v>
          </cell>
        </row>
        <row r="115">
          <cell r="D115">
            <v>-1243471.6399999999</v>
          </cell>
          <cell r="E115">
            <v>-1243471.6399999999</v>
          </cell>
        </row>
        <row r="116">
          <cell r="D116">
            <v>-1243471.6399999999</v>
          </cell>
          <cell r="E116">
            <v>-1243471.6399999999</v>
          </cell>
        </row>
        <row r="117">
          <cell r="D117">
            <v>1025927.4</v>
          </cell>
          <cell r="E117">
            <v>988216.87</v>
          </cell>
        </row>
        <row r="118">
          <cell r="D118">
            <v>1366500.96</v>
          </cell>
          <cell r="E118">
            <v>1354052.62</v>
          </cell>
        </row>
        <row r="119">
          <cell r="D119">
            <v>0</v>
          </cell>
          <cell r="E119">
            <v>0</v>
          </cell>
        </row>
        <row r="120">
          <cell r="D120">
            <v>0</v>
          </cell>
          <cell r="E120">
            <v>0</v>
          </cell>
        </row>
        <row r="121">
          <cell r="D121">
            <v>0</v>
          </cell>
          <cell r="E121">
            <v>0</v>
          </cell>
        </row>
        <row r="122">
          <cell r="D122">
            <v>38948.230000000003</v>
          </cell>
          <cell r="E122">
            <v>38948.230000000003</v>
          </cell>
        </row>
        <row r="123">
          <cell r="D123">
            <v>38948.230000000003</v>
          </cell>
          <cell r="E123">
            <v>38948.230000000003</v>
          </cell>
        </row>
        <row r="124">
          <cell r="D124">
            <v>38948.230000000003</v>
          </cell>
          <cell r="E124">
            <v>38948.230000000003</v>
          </cell>
        </row>
        <row r="125">
          <cell r="D125">
            <v>4160318.2</v>
          </cell>
          <cell r="E125">
            <v>4008300.22</v>
          </cell>
        </row>
        <row r="126">
          <cell r="D126">
            <v>217136.06</v>
          </cell>
          <cell r="E126">
            <v>174857.54</v>
          </cell>
        </row>
        <row r="127">
          <cell r="D127">
            <v>4377454.26</v>
          </cell>
          <cell r="E127">
            <v>4183157.76</v>
          </cell>
        </row>
        <row r="128">
          <cell r="D128">
            <v>59185.63</v>
          </cell>
          <cell r="E128">
            <v>51584</v>
          </cell>
        </row>
        <row r="129">
          <cell r="D129">
            <v>13000.8</v>
          </cell>
          <cell r="E129">
            <v>13000.8</v>
          </cell>
        </row>
        <row r="130">
          <cell r="D130">
            <v>72186.429999999993</v>
          </cell>
          <cell r="E130">
            <v>64584.800000000003</v>
          </cell>
        </row>
        <row r="131">
          <cell r="D131">
            <v>161658.68</v>
          </cell>
          <cell r="E131">
            <v>161658.68</v>
          </cell>
        </row>
        <row r="132">
          <cell r="D132">
            <v>894910.8</v>
          </cell>
          <cell r="E132">
            <v>827985.92000000004</v>
          </cell>
        </row>
        <row r="133">
          <cell r="D133">
            <v>1531.6</v>
          </cell>
          <cell r="E133">
            <v>1531.6</v>
          </cell>
        </row>
        <row r="134">
          <cell r="D134">
            <v>1058101.08</v>
          </cell>
          <cell r="E134">
            <v>991176.2</v>
          </cell>
        </row>
        <row r="135">
          <cell r="D135">
            <v>-294575.28000000003</v>
          </cell>
          <cell r="E135">
            <v>-294575.28000000003</v>
          </cell>
        </row>
        <row r="136">
          <cell r="D136">
            <v>-294575.28000000003</v>
          </cell>
          <cell r="E136">
            <v>-294575.28000000003</v>
          </cell>
        </row>
        <row r="137">
          <cell r="D137">
            <v>5213166.49</v>
          </cell>
          <cell r="E137">
            <v>4944343.4800000004</v>
          </cell>
        </row>
        <row r="138">
          <cell r="D138">
            <v>0</v>
          </cell>
          <cell r="E138">
            <v>0</v>
          </cell>
        </row>
        <row r="139">
          <cell r="D139">
            <v>301421.09999999998</v>
          </cell>
          <cell r="E139">
            <v>206303.82</v>
          </cell>
        </row>
        <row r="140">
          <cell r="D140">
            <v>301421.09999999998</v>
          </cell>
          <cell r="E140">
            <v>206303.82</v>
          </cell>
        </row>
        <row r="141">
          <cell r="D141">
            <v>27905.439999999999</v>
          </cell>
          <cell r="E141">
            <v>33685.96</v>
          </cell>
        </row>
        <row r="142">
          <cell r="D142">
            <v>64262.6</v>
          </cell>
          <cell r="E142">
            <v>133844.54999999999</v>
          </cell>
        </row>
        <row r="143">
          <cell r="D143">
            <v>92168.04</v>
          </cell>
          <cell r="E143">
            <v>167530.51</v>
          </cell>
        </row>
        <row r="144">
          <cell r="D144">
            <v>1983.7</v>
          </cell>
          <cell r="E144">
            <v>1096.02</v>
          </cell>
        </row>
        <row r="145">
          <cell r="D145">
            <v>1983.7</v>
          </cell>
          <cell r="E145">
            <v>1096.02</v>
          </cell>
        </row>
        <row r="146">
          <cell r="D146">
            <v>3706056</v>
          </cell>
          <cell r="E146">
            <v>3211454</v>
          </cell>
        </row>
        <row r="147">
          <cell r="D147">
            <v>3706056</v>
          </cell>
          <cell r="E147">
            <v>3211454</v>
          </cell>
        </row>
        <row r="148">
          <cell r="D148">
            <v>726683.88</v>
          </cell>
          <cell r="E148">
            <v>875313.88</v>
          </cell>
        </row>
        <row r="149">
          <cell r="D149">
            <v>726683.88</v>
          </cell>
          <cell r="E149">
            <v>875313.88</v>
          </cell>
        </row>
        <row r="150">
          <cell r="D150">
            <v>4828312.72</v>
          </cell>
          <cell r="E150">
            <v>4461698.2300000004</v>
          </cell>
        </row>
        <row r="151">
          <cell r="D151">
            <v>30495293.609999999</v>
          </cell>
          <cell r="E151">
            <v>29755526.66</v>
          </cell>
        </row>
        <row r="152">
          <cell r="D152">
            <v>0</v>
          </cell>
          <cell r="E152">
            <v>0</v>
          </cell>
        </row>
        <row r="153">
          <cell r="D153">
            <v>0</v>
          </cell>
          <cell r="E153">
            <v>0</v>
          </cell>
        </row>
        <row r="154">
          <cell r="D154">
            <v>2155892.77</v>
          </cell>
          <cell r="E154">
            <v>2155892.77</v>
          </cell>
        </row>
        <row r="155">
          <cell r="D155">
            <v>2155892.77</v>
          </cell>
          <cell r="E155">
            <v>2155892.77</v>
          </cell>
        </row>
        <row r="156">
          <cell r="D156">
            <v>35407723.740000002</v>
          </cell>
          <cell r="E156">
            <v>35407723.740000002</v>
          </cell>
        </row>
        <row r="157">
          <cell r="D157">
            <v>35407723.740000002</v>
          </cell>
          <cell r="E157">
            <v>35407723.740000002</v>
          </cell>
        </row>
        <row r="158">
          <cell r="D158">
            <v>269041836.89999998</v>
          </cell>
          <cell r="E158">
            <v>269041836.89999998</v>
          </cell>
        </row>
        <row r="159">
          <cell r="D159">
            <v>269041836.89999998</v>
          </cell>
          <cell r="E159">
            <v>269041836.89999998</v>
          </cell>
        </row>
        <row r="160">
          <cell r="D160">
            <v>1194262.44</v>
          </cell>
          <cell r="E160">
            <v>1194262.44</v>
          </cell>
        </row>
        <row r="161">
          <cell r="D161">
            <v>1194262.44</v>
          </cell>
          <cell r="E161">
            <v>1194262.44</v>
          </cell>
        </row>
        <row r="162">
          <cell r="D162">
            <v>4659274.75</v>
          </cell>
          <cell r="E162">
            <v>4651338.3899999997</v>
          </cell>
        </row>
        <row r="163">
          <cell r="D163">
            <v>4659274.75</v>
          </cell>
          <cell r="E163">
            <v>4651338.3899999997</v>
          </cell>
        </row>
        <row r="164">
          <cell r="D164">
            <v>4870600.95</v>
          </cell>
          <cell r="E164">
            <v>4823415.53</v>
          </cell>
        </row>
        <row r="165">
          <cell r="D165">
            <v>4870600.95</v>
          </cell>
          <cell r="E165">
            <v>4823415.53</v>
          </cell>
        </row>
        <row r="166">
          <cell r="D166">
            <v>332852.67</v>
          </cell>
          <cell r="E166">
            <v>337342.8</v>
          </cell>
        </row>
        <row r="167">
          <cell r="D167">
            <v>413924.4</v>
          </cell>
          <cell r="E167">
            <v>413924.4</v>
          </cell>
        </row>
        <row r="168">
          <cell r="D168">
            <v>746777.07</v>
          </cell>
          <cell r="E168">
            <v>751267.2</v>
          </cell>
        </row>
        <row r="169">
          <cell r="D169">
            <v>31020359.829999998</v>
          </cell>
          <cell r="E169">
            <v>29696720.210000001</v>
          </cell>
        </row>
        <row r="170">
          <cell r="D170">
            <v>31020359.829999998</v>
          </cell>
          <cell r="E170">
            <v>29696720.210000001</v>
          </cell>
        </row>
        <row r="171">
          <cell r="D171">
            <v>349096728.44999999</v>
          </cell>
          <cell r="E171">
            <v>347722457.18000001</v>
          </cell>
        </row>
        <row r="172">
          <cell r="D172">
            <v>-6590071.9000000004</v>
          </cell>
          <cell r="E172">
            <v>-6548407.9800000004</v>
          </cell>
        </row>
        <row r="173">
          <cell r="D173">
            <v>-6590071.9000000004</v>
          </cell>
          <cell r="E173">
            <v>-6548407.9800000004</v>
          </cell>
        </row>
        <row r="174">
          <cell r="D174">
            <v>-138297588.09</v>
          </cell>
          <cell r="E174">
            <v>-137495961.22999999</v>
          </cell>
        </row>
        <row r="175">
          <cell r="D175">
            <v>-138297588.09</v>
          </cell>
          <cell r="E175">
            <v>-137495961.22999999</v>
          </cell>
        </row>
        <row r="176">
          <cell r="D176">
            <v>-1036228.05</v>
          </cell>
          <cell r="E176">
            <v>-1032672.64</v>
          </cell>
        </row>
        <row r="177">
          <cell r="D177">
            <v>-1036228.05</v>
          </cell>
          <cell r="E177">
            <v>-1032672.64</v>
          </cell>
        </row>
        <row r="178">
          <cell r="D178">
            <v>-2483168.8199999998</v>
          </cell>
          <cell r="E178">
            <v>-2461205.06</v>
          </cell>
        </row>
        <row r="179">
          <cell r="D179">
            <v>-2483168.8199999998</v>
          </cell>
          <cell r="E179">
            <v>-2461205.06</v>
          </cell>
        </row>
        <row r="180">
          <cell r="D180">
            <v>-1868465.04</v>
          </cell>
          <cell r="E180">
            <v>-1843610.63</v>
          </cell>
        </row>
        <row r="181">
          <cell r="D181">
            <v>-1868465.04</v>
          </cell>
          <cell r="E181">
            <v>-1843610.63</v>
          </cell>
        </row>
        <row r="182">
          <cell r="D182">
            <v>-150275521.90000001</v>
          </cell>
          <cell r="E182">
            <v>-149381857.53999999</v>
          </cell>
        </row>
        <row r="183">
          <cell r="D183">
            <v>198821206.55000001</v>
          </cell>
          <cell r="E183">
            <v>198340599.63999999</v>
          </cell>
        </row>
        <row r="184">
          <cell r="D184">
            <v>0</v>
          </cell>
          <cell r="E184">
            <v>0</v>
          </cell>
        </row>
        <row r="185">
          <cell r="D185">
            <v>1910305.2</v>
          </cell>
          <cell r="E185">
            <v>1905034.4</v>
          </cell>
        </row>
        <row r="186">
          <cell r="D186">
            <v>1910305.2</v>
          </cell>
          <cell r="E186">
            <v>1905034.4</v>
          </cell>
        </row>
        <row r="187">
          <cell r="D187">
            <v>839801.93</v>
          </cell>
          <cell r="E187">
            <v>826902.6</v>
          </cell>
        </row>
        <row r="188">
          <cell r="D188">
            <v>839801.93</v>
          </cell>
          <cell r="E188">
            <v>826902.6</v>
          </cell>
        </row>
        <row r="189">
          <cell r="D189">
            <v>358523.81</v>
          </cell>
          <cell r="E189">
            <v>349983.13</v>
          </cell>
        </row>
        <row r="190">
          <cell r="D190">
            <v>358523.81</v>
          </cell>
          <cell r="E190">
            <v>349983.13</v>
          </cell>
        </row>
        <row r="191">
          <cell r="D191">
            <v>3108630.94</v>
          </cell>
          <cell r="E191">
            <v>3081920.13</v>
          </cell>
        </row>
        <row r="192">
          <cell r="D192">
            <v>-1063152.43</v>
          </cell>
          <cell r="E192">
            <v>-1038426.31</v>
          </cell>
        </row>
        <row r="193">
          <cell r="D193">
            <v>-1063152.43</v>
          </cell>
          <cell r="E193">
            <v>-1038426.31</v>
          </cell>
        </row>
        <row r="194">
          <cell r="D194">
            <v>-425181.6</v>
          </cell>
          <cell r="E194">
            <v>-412111.62</v>
          </cell>
        </row>
        <row r="195">
          <cell r="D195">
            <v>-425181.6</v>
          </cell>
          <cell r="E195">
            <v>-412111.62</v>
          </cell>
        </row>
        <row r="196">
          <cell r="D196">
            <v>-1488334.03</v>
          </cell>
          <cell r="E196">
            <v>-1450537.93</v>
          </cell>
        </row>
        <row r="197">
          <cell r="D197">
            <v>1620296.91</v>
          </cell>
          <cell r="E197">
            <v>1631382.2</v>
          </cell>
        </row>
        <row r="198">
          <cell r="D198">
            <v>0</v>
          </cell>
          <cell r="E198">
            <v>0</v>
          </cell>
        </row>
        <row r="199">
          <cell r="D199">
            <v>200441503.46000001</v>
          </cell>
          <cell r="E199">
            <v>199971981.84</v>
          </cell>
        </row>
        <row r="200">
          <cell r="D200">
            <v>230936797.06999999</v>
          </cell>
          <cell r="E200">
            <v>229727508.5</v>
          </cell>
        </row>
        <row r="201">
          <cell r="D201">
            <v>31324.58</v>
          </cell>
          <cell r="E201">
            <v>28924.880000000001</v>
          </cell>
        </row>
        <row r="202">
          <cell r="D202">
            <v>7351.34</v>
          </cell>
          <cell r="E202">
            <v>7351.34</v>
          </cell>
        </row>
        <row r="203">
          <cell r="D203">
            <v>2143868.7799999998</v>
          </cell>
          <cell r="E203">
            <v>2143868.7799999998</v>
          </cell>
        </row>
        <row r="204">
          <cell r="D204">
            <v>-2353.2800000000002</v>
          </cell>
          <cell r="E204">
            <v>-1432.58</v>
          </cell>
        </row>
        <row r="205">
          <cell r="D205">
            <v>37459.49</v>
          </cell>
          <cell r="E205">
            <v>30752.99</v>
          </cell>
        </row>
        <row r="206">
          <cell r="D206">
            <v>24997.69</v>
          </cell>
          <cell r="E206">
            <v>24997.69</v>
          </cell>
        </row>
        <row r="207">
          <cell r="D207">
            <v>2242648.6</v>
          </cell>
          <cell r="E207">
            <v>2234463.1</v>
          </cell>
        </row>
        <row r="208">
          <cell r="D208">
            <v>0</v>
          </cell>
          <cell r="E208">
            <v>0</v>
          </cell>
        </row>
        <row r="209">
          <cell r="D209">
            <v>0</v>
          </cell>
          <cell r="E209">
            <v>0</v>
          </cell>
        </row>
        <row r="210">
          <cell r="D210">
            <v>0</v>
          </cell>
          <cell r="E210">
            <v>0</v>
          </cell>
        </row>
        <row r="211">
          <cell r="D211">
            <v>0</v>
          </cell>
          <cell r="E211">
            <v>0</v>
          </cell>
        </row>
        <row r="212">
          <cell r="D212">
            <v>0</v>
          </cell>
          <cell r="E212">
            <v>0</v>
          </cell>
        </row>
        <row r="213">
          <cell r="D213">
            <v>0</v>
          </cell>
          <cell r="E213">
            <v>0</v>
          </cell>
        </row>
        <row r="214">
          <cell r="D214">
            <v>-7189901.04</v>
          </cell>
          <cell r="E214">
            <v>-6900624.5300000003</v>
          </cell>
        </row>
        <row r="215">
          <cell r="D215">
            <v>-862442.97</v>
          </cell>
          <cell r="E215">
            <v>-790513.91</v>
          </cell>
        </row>
        <row r="216">
          <cell r="D216">
            <v>-107327.46</v>
          </cell>
          <cell r="E216">
            <v>-94713.35</v>
          </cell>
        </row>
        <row r="217">
          <cell r="D217">
            <v>-147379.59</v>
          </cell>
          <cell r="E217">
            <v>-74284.95</v>
          </cell>
        </row>
        <row r="218">
          <cell r="D218">
            <v>-8307051.0599999996</v>
          </cell>
          <cell r="E218">
            <v>-7860136.7400000002</v>
          </cell>
        </row>
        <row r="219">
          <cell r="D219">
            <v>1891093.3</v>
          </cell>
          <cell r="E219">
            <v>2697206.24</v>
          </cell>
        </row>
        <row r="220">
          <cell r="D220">
            <v>-352948.76</v>
          </cell>
          <cell r="E220">
            <v>-878374.5</v>
          </cell>
        </row>
        <row r="221">
          <cell r="D221">
            <v>1538144.54</v>
          </cell>
          <cell r="E221">
            <v>1818831.74</v>
          </cell>
        </row>
        <row r="222">
          <cell r="D222">
            <v>5568.61</v>
          </cell>
          <cell r="E222">
            <v>-15571.39</v>
          </cell>
        </row>
        <row r="223">
          <cell r="D223">
            <v>-1056273.57</v>
          </cell>
          <cell r="E223">
            <v>-1550799.29</v>
          </cell>
        </row>
        <row r="224">
          <cell r="D224">
            <v>-1050704.96</v>
          </cell>
          <cell r="E224">
            <v>-1566370.68</v>
          </cell>
        </row>
        <row r="225">
          <cell r="D225">
            <v>1011.74</v>
          </cell>
          <cell r="E225">
            <v>837234.13</v>
          </cell>
        </row>
        <row r="226">
          <cell r="D226">
            <v>1011.74</v>
          </cell>
          <cell r="E226">
            <v>837234.13</v>
          </cell>
        </row>
        <row r="227">
          <cell r="D227">
            <v>-7818599.7400000002</v>
          </cell>
          <cell r="E227">
            <v>-6770441.5499999998</v>
          </cell>
        </row>
        <row r="228">
          <cell r="D228">
            <v>0</v>
          </cell>
          <cell r="E228">
            <v>0</v>
          </cell>
        </row>
        <row r="229">
          <cell r="D229">
            <v>-6779591.6500000004</v>
          </cell>
          <cell r="E229">
            <v>-6587275.5099999998</v>
          </cell>
        </row>
        <row r="230">
          <cell r="D230">
            <v>-6779591.6500000004</v>
          </cell>
          <cell r="E230">
            <v>-6587275.5099999998</v>
          </cell>
        </row>
        <row r="231">
          <cell r="D231">
            <v>0</v>
          </cell>
          <cell r="E231">
            <v>0</v>
          </cell>
        </row>
        <row r="232">
          <cell r="D232">
            <v>-88227958.769999996</v>
          </cell>
          <cell r="E232">
            <v>-88607746.790000007</v>
          </cell>
        </row>
        <row r="233">
          <cell r="D233">
            <v>90128098.370000005</v>
          </cell>
          <cell r="E233">
            <v>88329807.159999996</v>
          </cell>
        </row>
        <row r="234">
          <cell r="D234">
            <v>-55592.36</v>
          </cell>
          <cell r="E234">
            <v>-48821.97</v>
          </cell>
        </row>
        <row r="235">
          <cell r="D235">
            <v>-3747285.61</v>
          </cell>
          <cell r="E235">
            <v>-1881517.91</v>
          </cell>
        </row>
        <row r="236">
          <cell r="D236">
            <v>-1887</v>
          </cell>
          <cell r="E236">
            <v>-1986</v>
          </cell>
        </row>
        <row r="237">
          <cell r="D237">
            <v>-117.14</v>
          </cell>
          <cell r="E237">
            <v>-117.14</v>
          </cell>
        </row>
        <row r="238">
          <cell r="D238">
            <v>-1939.67</v>
          </cell>
          <cell r="E238">
            <v>-3662.6</v>
          </cell>
        </row>
        <row r="239">
          <cell r="D239">
            <v>-0.13</v>
          </cell>
          <cell r="E239">
            <v>-0.13</v>
          </cell>
        </row>
        <row r="240">
          <cell r="D240">
            <v>-42780.1</v>
          </cell>
          <cell r="E240">
            <v>-42783.26</v>
          </cell>
        </row>
        <row r="241">
          <cell r="D241">
            <v>-10173526.49</v>
          </cell>
          <cell r="E241">
            <v>-9880023.4900000002</v>
          </cell>
        </row>
        <row r="242">
          <cell r="D242">
            <v>-46669.95</v>
          </cell>
          <cell r="E242">
            <v>-48515.47</v>
          </cell>
        </row>
        <row r="243">
          <cell r="D243">
            <v>-614.38</v>
          </cell>
          <cell r="E243">
            <v>-614.38</v>
          </cell>
        </row>
        <row r="244">
          <cell r="D244">
            <v>-2663.88</v>
          </cell>
          <cell r="E244">
            <v>-2532.7600000000002</v>
          </cell>
        </row>
        <row r="245">
          <cell r="D245">
            <v>-36466.089999999997</v>
          </cell>
          <cell r="E245">
            <v>-44998.54</v>
          </cell>
        </row>
        <row r="246">
          <cell r="D246">
            <v>-69008.5</v>
          </cell>
          <cell r="E246">
            <v>-67500</v>
          </cell>
        </row>
        <row r="247">
          <cell r="D247">
            <v>-37000</v>
          </cell>
          <cell r="E247">
            <v>-36500</v>
          </cell>
        </row>
        <row r="248">
          <cell r="D248">
            <v>-935.64</v>
          </cell>
          <cell r="E248">
            <v>-961.72</v>
          </cell>
        </row>
        <row r="249">
          <cell r="D249">
            <v>-154</v>
          </cell>
          <cell r="E249">
            <v>-154</v>
          </cell>
        </row>
        <row r="250">
          <cell r="D250">
            <v>-55847.040000000001</v>
          </cell>
          <cell r="E250">
            <v>-57824.69</v>
          </cell>
        </row>
        <row r="251">
          <cell r="D251">
            <v>471.1</v>
          </cell>
          <cell r="E251">
            <v>471.1</v>
          </cell>
        </row>
        <row r="252">
          <cell r="D252">
            <v>-5232.9799999999996</v>
          </cell>
          <cell r="E252">
            <v>-5232.9799999999996</v>
          </cell>
        </row>
        <row r="253">
          <cell r="D253">
            <v>-12377110.26</v>
          </cell>
          <cell r="E253">
            <v>-12401215.57</v>
          </cell>
        </row>
        <row r="254">
          <cell r="D254">
            <v>-1085.53</v>
          </cell>
          <cell r="E254">
            <v>0</v>
          </cell>
        </row>
        <row r="255">
          <cell r="D255">
            <v>-414996.37</v>
          </cell>
          <cell r="E255">
            <v>-434872.28</v>
          </cell>
        </row>
        <row r="256">
          <cell r="D256">
            <v>-382842.32</v>
          </cell>
          <cell r="E256">
            <v>-331350.32</v>
          </cell>
        </row>
        <row r="257">
          <cell r="D257">
            <v>-258875.73</v>
          </cell>
          <cell r="E257">
            <v>-171554.08</v>
          </cell>
        </row>
        <row r="258">
          <cell r="D258">
            <v>37050</v>
          </cell>
          <cell r="E258">
            <v>28750</v>
          </cell>
        </row>
        <row r="259">
          <cell r="D259">
            <v>-1020749.95</v>
          </cell>
          <cell r="E259">
            <v>-909026.68</v>
          </cell>
        </row>
        <row r="260">
          <cell r="D260">
            <v>-123077.07</v>
          </cell>
          <cell r="E260">
            <v>-118853.71</v>
          </cell>
        </row>
        <row r="261">
          <cell r="D261">
            <v>-5536.74</v>
          </cell>
          <cell r="E261">
            <v>-5536.74</v>
          </cell>
        </row>
        <row r="262">
          <cell r="D262">
            <v>-1918201.7</v>
          </cell>
          <cell r="E262">
            <v>-1880327.53</v>
          </cell>
        </row>
        <row r="263">
          <cell r="D263">
            <v>-523132.09</v>
          </cell>
          <cell r="E263">
            <v>-581974.66</v>
          </cell>
        </row>
        <row r="264">
          <cell r="D264">
            <v>-12881.71</v>
          </cell>
          <cell r="E264">
            <v>-36443.51</v>
          </cell>
        </row>
        <row r="265">
          <cell r="D265">
            <v>-1705.87</v>
          </cell>
          <cell r="E265">
            <v>-2293.02</v>
          </cell>
        </row>
        <row r="266">
          <cell r="D266">
            <v>-835.2</v>
          </cell>
          <cell r="E266">
            <v>-3817.35</v>
          </cell>
        </row>
        <row r="267">
          <cell r="D267">
            <v>-41110.959999999999</v>
          </cell>
          <cell r="E267">
            <v>-52693.8</v>
          </cell>
        </row>
        <row r="268">
          <cell r="D268">
            <v>-11364.72</v>
          </cell>
          <cell r="E268">
            <v>-31070.97</v>
          </cell>
        </row>
        <row r="269">
          <cell r="D269">
            <v>-45458.84</v>
          </cell>
          <cell r="E269">
            <v>-128829.84</v>
          </cell>
        </row>
        <row r="270">
          <cell r="D270">
            <v>7356.66</v>
          </cell>
          <cell r="E270">
            <v>4410.3900000000003</v>
          </cell>
        </row>
        <row r="271">
          <cell r="D271">
            <v>-520329.49</v>
          </cell>
          <cell r="E271">
            <v>-578516.94999999995</v>
          </cell>
        </row>
        <row r="272">
          <cell r="D272">
            <v>-63950.92</v>
          </cell>
          <cell r="E272">
            <v>-48770.38</v>
          </cell>
        </row>
        <row r="273">
          <cell r="D273">
            <v>-249927.02</v>
          </cell>
          <cell r="E273">
            <v>-199326.71</v>
          </cell>
        </row>
        <row r="274">
          <cell r="D274">
            <v>-15777987.869999999</v>
          </cell>
          <cell r="E274">
            <v>-16612933.67</v>
          </cell>
        </row>
        <row r="275">
          <cell r="D275">
            <v>-42163.21</v>
          </cell>
          <cell r="E275">
            <v>-28754.09</v>
          </cell>
        </row>
        <row r="276">
          <cell r="D276">
            <v>-1583.15</v>
          </cell>
          <cell r="E276">
            <v>-1583.15</v>
          </cell>
        </row>
        <row r="277">
          <cell r="D277">
            <v>0</v>
          </cell>
          <cell r="E277">
            <v>0</v>
          </cell>
        </row>
        <row r="278">
          <cell r="D278">
            <v>-19331889.899999999</v>
          </cell>
          <cell r="E278">
            <v>-20307315.690000001</v>
          </cell>
        </row>
        <row r="279">
          <cell r="D279">
            <v>-32729750.109999999</v>
          </cell>
          <cell r="E279">
            <v>-33617557.939999998</v>
          </cell>
        </row>
        <row r="280">
          <cell r="D280">
            <v>-28888003.390000001</v>
          </cell>
          <cell r="E280">
            <v>-28015590.359999999</v>
          </cell>
        </row>
        <row r="281">
          <cell r="D281">
            <v>-28888003.390000001</v>
          </cell>
          <cell r="E281">
            <v>-28015590.359999999</v>
          </cell>
        </row>
        <row r="282">
          <cell r="D282">
            <v>-179011.57</v>
          </cell>
          <cell r="E282">
            <v>-695981.9</v>
          </cell>
        </row>
        <row r="283">
          <cell r="D283">
            <v>-179011.57</v>
          </cell>
          <cell r="E283">
            <v>-695981.9</v>
          </cell>
        </row>
        <row r="284">
          <cell r="D284">
            <v>-2861461.55</v>
          </cell>
          <cell r="E284">
            <v>-2861622.21</v>
          </cell>
        </row>
        <row r="285">
          <cell r="D285">
            <v>-44655.06</v>
          </cell>
          <cell r="E285">
            <v>-29782.53</v>
          </cell>
        </row>
        <row r="286">
          <cell r="D286">
            <v>-2906116.61</v>
          </cell>
          <cell r="E286">
            <v>-2891404.74</v>
          </cell>
        </row>
        <row r="287">
          <cell r="D287">
            <v>-31973131.57</v>
          </cell>
          <cell r="E287">
            <v>-31602977</v>
          </cell>
        </row>
        <row r="288">
          <cell r="D288">
            <v>0</v>
          </cell>
          <cell r="E288">
            <v>0</v>
          </cell>
        </row>
        <row r="289">
          <cell r="D289">
            <v>-79301073.069999993</v>
          </cell>
          <cell r="E289">
            <v>-78578252</v>
          </cell>
        </row>
        <row r="290">
          <cell r="D290">
            <v>0</v>
          </cell>
          <cell r="E290">
            <v>0</v>
          </cell>
        </row>
        <row r="291">
          <cell r="D291">
            <v>0</v>
          </cell>
          <cell r="E291">
            <v>0</v>
          </cell>
        </row>
        <row r="292">
          <cell r="D292">
            <v>0</v>
          </cell>
          <cell r="E292">
            <v>0</v>
          </cell>
        </row>
        <row r="293">
          <cell r="D293">
            <v>116462.49</v>
          </cell>
          <cell r="E293">
            <v>103259.56</v>
          </cell>
        </row>
        <row r="294">
          <cell r="D294">
            <v>116462.49</v>
          </cell>
          <cell r="E294">
            <v>103259.56</v>
          </cell>
        </row>
        <row r="295">
          <cell r="D295">
            <v>116462.49</v>
          </cell>
          <cell r="E295">
            <v>103259.56</v>
          </cell>
        </row>
        <row r="296">
          <cell r="D296">
            <v>116462.49</v>
          </cell>
          <cell r="E296">
            <v>103259.56</v>
          </cell>
        </row>
        <row r="297">
          <cell r="D297">
            <v>0</v>
          </cell>
          <cell r="E297">
            <v>0</v>
          </cell>
        </row>
        <row r="298">
          <cell r="D298">
            <v>-79184610.579999998</v>
          </cell>
          <cell r="E298">
            <v>-78474992.439999998</v>
          </cell>
        </row>
        <row r="299">
          <cell r="D299">
            <v>0</v>
          </cell>
          <cell r="E299">
            <v>0</v>
          </cell>
        </row>
        <row r="300">
          <cell r="D300">
            <v>0</v>
          </cell>
          <cell r="E300">
            <v>0</v>
          </cell>
        </row>
        <row r="301">
          <cell r="D301">
            <v>-227166014</v>
          </cell>
          <cell r="E301">
            <v>-227166014</v>
          </cell>
        </row>
        <row r="302">
          <cell r="D302">
            <v>-14590856.15</v>
          </cell>
          <cell r="E302">
            <v>-14590856.15</v>
          </cell>
        </row>
        <row r="303">
          <cell r="D303">
            <v>-241756870.15000001</v>
          </cell>
          <cell r="E303">
            <v>-241756870.15000001</v>
          </cell>
        </row>
        <row r="304">
          <cell r="D304">
            <v>-241756870.15000001</v>
          </cell>
          <cell r="E304">
            <v>-241756870.15000001</v>
          </cell>
        </row>
        <row r="305">
          <cell r="D305">
            <v>-1976829.13</v>
          </cell>
          <cell r="E305">
            <v>-1976829.13</v>
          </cell>
        </row>
        <row r="306">
          <cell r="D306">
            <v>-1976829.13</v>
          </cell>
          <cell r="E306">
            <v>-1976829.13</v>
          </cell>
        </row>
        <row r="307">
          <cell r="D307">
            <v>-10090855.92</v>
          </cell>
          <cell r="E307">
            <v>-10090855.92</v>
          </cell>
        </row>
        <row r="308">
          <cell r="D308">
            <v>101889608.45999999</v>
          </cell>
          <cell r="E308">
            <v>101889608.45999999</v>
          </cell>
        </row>
        <row r="309">
          <cell r="D309">
            <v>91798752.540000007</v>
          </cell>
          <cell r="E309">
            <v>91798752.540000007</v>
          </cell>
        </row>
        <row r="310">
          <cell r="D310">
            <v>2565026</v>
          </cell>
          <cell r="E310">
            <v>2220031</v>
          </cell>
        </row>
        <row r="311">
          <cell r="D311">
            <v>2565026</v>
          </cell>
          <cell r="E311">
            <v>2220031</v>
          </cell>
        </row>
        <row r="312">
          <cell r="D312">
            <v>-149369920.74000001</v>
          </cell>
          <cell r="E312">
            <v>-149714915.74000001</v>
          </cell>
        </row>
        <row r="313">
          <cell r="D313">
            <v>-228554531.31999999</v>
          </cell>
          <cell r="E313">
            <v>-228189908.18000001</v>
          </cell>
        </row>
        <row r="314">
          <cell r="D314">
            <v>-31284.080000000002</v>
          </cell>
          <cell r="E314">
            <v>-28891.88</v>
          </cell>
        </row>
        <row r="315">
          <cell r="D315">
            <v>-7358.84</v>
          </cell>
          <cell r="E315">
            <v>-7351.34</v>
          </cell>
        </row>
        <row r="316">
          <cell r="D316">
            <v>-2143868.7799999998</v>
          </cell>
          <cell r="E316">
            <v>-2143868.7799999998</v>
          </cell>
        </row>
        <row r="317">
          <cell r="D317">
            <v>2353.2800000000002</v>
          </cell>
          <cell r="E317">
            <v>1432.58</v>
          </cell>
        </row>
        <row r="318">
          <cell r="D318">
            <v>-37492.49</v>
          </cell>
          <cell r="E318">
            <v>-30785.99</v>
          </cell>
        </row>
        <row r="319">
          <cell r="D319">
            <v>-24997.69</v>
          </cell>
          <cell r="E319">
            <v>-24997.69</v>
          </cell>
        </row>
        <row r="320">
          <cell r="D320">
            <v>-2242648.6</v>
          </cell>
          <cell r="E320">
            <v>-2234463.1</v>
          </cell>
        </row>
        <row r="321">
          <cell r="D321">
            <v>0</v>
          </cell>
          <cell r="E321">
            <v>0</v>
          </cell>
        </row>
        <row r="322">
          <cell r="D322">
            <v>-476771.53</v>
          </cell>
          <cell r="E322">
            <v>-476771.53</v>
          </cell>
        </row>
        <row r="323">
          <cell r="D323">
            <v>3696523.3</v>
          </cell>
          <cell r="E323">
            <v>3696523.3</v>
          </cell>
        </row>
        <row r="324">
          <cell r="D324">
            <v>43498.84</v>
          </cell>
          <cell r="E324">
            <v>-54936.160000000003</v>
          </cell>
        </row>
        <row r="325">
          <cell r="D325">
            <v>987.38</v>
          </cell>
          <cell r="E325">
            <v>987.38</v>
          </cell>
        </row>
        <row r="326">
          <cell r="D326">
            <v>6623256.8099999996</v>
          </cell>
          <cell r="E326">
            <v>5912599.2300000004</v>
          </cell>
        </row>
        <row r="327">
          <cell r="D327">
            <v>2667.24</v>
          </cell>
          <cell r="E327">
            <v>2667.24</v>
          </cell>
        </row>
        <row r="328">
          <cell r="D328">
            <v>40825626.759999998</v>
          </cell>
          <cell r="E328">
            <v>36046653.5</v>
          </cell>
        </row>
        <row r="329">
          <cell r="D329">
            <v>8992442.25</v>
          </cell>
          <cell r="E329">
            <v>7984949.4500000002</v>
          </cell>
        </row>
        <row r="330">
          <cell r="D330">
            <v>1283066.05</v>
          </cell>
          <cell r="E330">
            <v>1129409.0900000001</v>
          </cell>
        </row>
        <row r="331">
          <cell r="D331">
            <v>485089.08</v>
          </cell>
          <cell r="E331">
            <v>556110.71</v>
          </cell>
        </row>
        <row r="332">
          <cell r="D332">
            <v>-2108913.94</v>
          </cell>
          <cell r="E332">
            <v>-1904264.87</v>
          </cell>
        </row>
        <row r="333">
          <cell r="D333">
            <v>3961921.52</v>
          </cell>
          <cell r="E333">
            <v>3540218.23</v>
          </cell>
        </row>
        <row r="334">
          <cell r="D334">
            <v>51303.44</v>
          </cell>
          <cell r="E334">
            <v>47228.94</v>
          </cell>
        </row>
        <row r="335">
          <cell r="D335">
            <v>81181.5</v>
          </cell>
          <cell r="E335">
            <v>72058</v>
          </cell>
        </row>
        <row r="336">
          <cell r="D336">
            <v>753348.86</v>
          </cell>
          <cell r="E336">
            <v>669284.06000000006</v>
          </cell>
        </row>
        <row r="337">
          <cell r="D337">
            <v>37488</v>
          </cell>
          <cell r="E337">
            <v>32164</v>
          </cell>
        </row>
        <row r="338">
          <cell r="D338">
            <v>312216.87</v>
          </cell>
          <cell r="E338">
            <v>275592</v>
          </cell>
        </row>
        <row r="339">
          <cell r="D339">
            <v>27664.560000000001</v>
          </cell>
          <cell r="E339">
            <v>24547.13</v>
          </cell>
        </row>
        <row r="340">
          <cell r="D340">
            <v>8675.7099999999991</v>
          </cell>
          <cell r="E340">
            <v>7697.27</v>
          </cell>
        </row>
        <row r="341">
          <cell r="D341">
            <v>4218.91</v>
          </cell>
          <cell r="E341">
            <v>3750.13</v>
          </cell>
        </row>
        <row r="342">
          <cell r="D342">
            <v>371015.11</v>
          </cell>
          <cell r="E342">
            <v>340696.7</v>
          </cell>
        </row>
        <row r="343">
          <cell r="D343">
            <v>489103.48</v>
          </cell>
          <cell r="E343">
            <v>432959.35</v>
          </cell>
        </row>
        <row r="344">
          <cell r="D344">
            <v>50288.42</v>
          </cell>
          <cell r="E344">
            <v>44198.14</v>
          </cell>
        </row>
        <row r="345">
          <cell r="D345">
            <v>10714.52</v>
          </cell>
          <cell r="E345">
            <v>9621.93</v>
          </cell>
        </row>
        <row r="346">
          <cell r="D346">
            <v>150557.21</v>
          </cell>
          <cell r="E346">
            <v>149564.62</v>
          </cell>
        </row>
        <row r="347">
          <cell r="D347">
            <v>5400</v>
          </cell>
          <cell r="E347">
            <v>4500</v>
          </cell>
        </row>
        <row r="348">
          <cell r="D348">
            <v>31330.39</v>
          </cell>
          <cell r="E348">
            <v>31046.86</v>
          </cell>
        </row>
        <row r="349">
          <cell r="D349">
            <v>13205.56</v>
          </cell>
          <cell r="E349">
            <v>12437.93</v>
          </cell>
        </row>
        <row r="350">
          <cell r="D350">
            <v>18980.64</v>
          </cell>
          <cell r="E350">
            <v>15954.51</v>
          </cell>
        </row>
        <row r="351">
          <cell r="D351">
            <v>351540.05</v>
          </cell>
          <cell r="E351">
            <v>308766.78999999998</v>
          </cell>
        </row>
        <row r="352">
          <cell r="D352">
            <v>102.1</v>
          </cell>
          <cell r="E352">
            <v>92.6</v>
          </cell>
        </row>
        <row r="353">
          <cell r="D353">
            <v>2253.6999999999998</v>
          </cell>
          <cell r="E353">
            <v>2253.6999999999998</v>
          </cell>
        </row>
        <row r="354">
          <cell r="D354">
            <v>6</v>
          </cell>
          <cell r="E354">
            <v>6</v>
          </cell>
        </row>
        <row r="355">
          <cell r="D355">
            <v>47427.77</v>
          </cell>
          <cell r="E355">
            <v>42920.5</v>
          </cell>
        </row>
        <row r="356">
          <cell r="D356">
            <v>102728.75</v>
          </cell>
          <cell r="E356">
            <v>84845</v>
          </cell>
        </row>
        <row r="357">
          <cell r="D357">
            <v>1100</v>
          </cell>
          <cell r="E357">
            <v>0</v>
          </cell>
        </row>
        <row r="358">
          <cell r="D358">
            <v>104214.71</v>
          </cell>
          <cell r="E358">
            <v>96264.71</v>
          </cell>
        </row>
        <row r="359">
          <cell r="D359">
            <v>33390.82</v>
          </cell>
          <cell r="E359">
            <v>11407.49</v>
          </cell>
        </row>
        <row r="360">
          <cell r="D360">
            <v>49387.89</v>
          </cell>
          <cell r="E360">
            <v>46134.29</v>
          </cell>
        </row>
        <row r="361">
          <cell r="D361">
            <v>373439.19</v>
          </cell>
          <cell r="E361">
            <v>320269.75</v>
          </cell>
        </row>
        <row r="362">
          <cell r="D362">
            <v>131783.56</v>
          </cell>
          <cell r="E362">
            <v>117417.27</v>
          </cell>
        </row>
        <row r="363">
          <cell r="D363">
            <v>542420.29</v>
          </cell>
          <cell r="E363">
            <v>475325.25</v>
          </cell>
        </row>
        <row r="364">
          <cell r="D364">
            <v>653083.25</v>
          </cell>
          <cell r="E364">
            <v>585977.91</v>
          </cell>
        </row>
        <row r="365">
          <cell r="D365">
            <v>122553.15</v>
          </cell>
          <cell r="E365">
            <v>109596.19</v>
          </cell>
        </row>
        <row r="366">
          <cell r="D366">
            <v>299299.14</v>
          </cell>
          <cell r="E366">
            <v>216580.26</v>
          </cell>
        </row>
        <row r="367">
          <cell r="D367">
            <v>9570.2900000000009</v>
          </cell>
          <cell r="E367">
            <v>0</v>
          </cell>
        </row>
        <row r="368">
          <cell r="D368">
            <v>19998.32</v>
          </cell>
          <cell r="E368">
            <v>19998.32</v>
          </cell>
        </row>
        <row r="369">
          <cell r="D369">
            <v>1144.5</v>
          </cell>
          <cell r="E369">
            <v>544.5</v>
          </cell>
        </row>
        <row r="370">
          <cell r="D370">
            <v>235302.77</v>
          </cell>
          <cell r="E370">
            <v>234988.78</v>
          </cell>
        </row>
        <row r="371">
          <cell r="D371">
            <v>129535.03</v>
          </cell>
          <cell r="E371">
            <v>127076.54</v>
          </cell>
        </row>
        <row r="372">
          <cell r="D372">
            <v>69583.679999999993</v>
          </cell>
          <cell r="E372">
            <v>67761.66</v>
          </cell>
        </row>
        <row r="373">
          <cell r="D373">
            <v>793284.33</v>
          </cell>
          <cell r="E373">
            <v>643446.05000000005</v>
          </cell>
        </row>
        <row r="374">
          <cell r="D374">
            <v>139356.26</v>
          </cell>
          <cell r="E374">
            <v>121514.38</v>
          </cell>
        </row>
        <row r="375">
          <cell r="D375">
            <v>1138.5</v>
          </cell>
          <cell r="E375">
            <v>1138.5</v>
          </cell>
        </row>
        <row r="376">
          <cell r="D376">
            <v>171446.48</v>
          </cell>
          <cell r="E376">
            <v>140919.76999999999</v>
          </cell>
        </row>
        <row r="377">
          <cell r="D377">
            <v>22305.77</v>
          </cell>
          <cell r="E377">
            <v>22290.77</v>
          </cell>
        </row>
        <row r="378">
          <cell r="D378">
            <v>44760.27</v>
          </cell>
          <cell r="E378">
            <v>42677.53</v>
          </cell>
        </row>
        <row r="379">
          <cell r="D379">
            <v>63448.7</v>
          </cell>
          <cell r="E379">
            <v>55237.77</v>
          </cell>
        </row>
        <row r="380">
          <cell r="D380">
            <v>4298</v>
          </cell>
          <cell r="E380">
            <v>1038</v>
          </cell>
        </row>
        <row r="381">
          <cell r="D381">
            <v>651255.56999999995</v>
          </cell>
          <cell r="E381">
            <v>581268.22</v>
          </cell>
        </row>
        <row r="382">
          <cell r="D382">
            <v>1280</v>
          </cell>
          <cell r="E382">
            <v>1280</v>
          </cell>
        </row>
        <row r="383">
          <cell r="D383">
            <v>155891.87</v>
          </cell>
          <cell r="E383">
            <v>132691.46</v>
          </cell>
        </row>
        <row r="384">
          <cell r="D384">
            <v>108678.18</v>
          </cell>
          <cell r="E384">
            <v>102883.14</v>
          </cell>
        </row>
        <row r="385">
          <cell r="D385">
            <v>38073.46</v>
          </cell>
          <cell r="E385">
            <v>34359.519999999997</v>
          </cell>
        </row>
        <row r="386">
          <cell r="D386">
            <v>58512.7</v>
          </cell>
          <cell r="E386">
            <v>50896.5</v>
          </cell>
        </row>
        <row r="387">
          <cell r="D387">
            <v>47522.87</v>
          </cell>
          <cell r="E387">
            <v>43869.97</v>
          </cell>
        </row>
        <row r="388">
          <cell r="D388">
            <v>0</v>
          </cell>
          <cell r="E388">
            <v>2250.59</v>
          </cell>
        </row>
        <row r="389">
          <cell r="D389">
            <v>289.58</v>
          </cell>
          <cell r="E389">
            <v>0</v>
          </cell>
        </row>
        <row r="390">
          <cell r="D390">
            <v>603.99</v>
          </cell>
          <cell r="E390">
            <v>274.29000000000002</v>
          </cell>
        </row>
        <row r="391">
          <cell r="D391">
            <v>7045.33</v>
          </cell>
          <cell r="E391">
            <v>4344.66</v>
          </cell>
        </row>
        <row r="392">
          <cell r="D392">
            <v>16335.85</v>
          </cell>
          <cell r="E392">
            <v>11544.7</v>
          </cell>
        </row>
        <row r="393">
          <cell r="D393">
            <v>224405.77</v>
          </cell>
          <cell r="E393">
            <v>189095.01</v>
          </cell>
        </row>
        <row r="394">
          <cell r="D394">
            <v>660680.31000000006</v>
          </cell>
          <cell r="E394">
            <v>622348.57999999996</v>
          </cell>
        </row>
        <row r="395">
          <cell r="D395">
            <v>420999.72</v>
          </cell>
          <cell r="E395">
            <v>387668.51</v>
          </cell>
        </row>
        <row r="396">
          <cell r="D396">
            <v>63936.95</v>
          </cell>
          <cell r="E396">
            <v>61877.68</v>
          </cell>
        </row>
        <row r="397">
          <cell r="D397">
            <v>437565.71</v>
          </cell>
          <cell r="E397">
            <v>382483.07</v>
          </cell>
        </row>
        <row r="398">
          <cell r="D398">
            <v>662657.41</v>
          </cell>
          <cell r="E398">
            <v>598598.40000000002</v>
          </cell>
        </row>
        <row r="399">
          <cell r="D399">
            <v>113977.91</v>
          </cell>
          <cell r="E399">
            <v>105098.93</v>
          </cell>
        </row>
        <row r="400">
          <cell r="D400">
            <v>55040.11</v>
          </cell>
          <cell r="E400">
            <v>49565.54</v>
          </cell>
        </row>
        <row r="401">
          <cell r="D401">
            <v>1562.66</v>
          </cell>
          <cell r="E401">
            <v>1504.01</v>
          </cell>
        </row>
        <row r="402">
          <cell r="D402">
            <v>162309.5</v>
          </cell>
          <cell r="E402">
            <v>137028.45000000001</v>
          </cell>
        </row>
        <row r="403">
          <cell r="D403">
            <v>4282.62</v>
          </cell>
          <cell r="E403">
            <v>4282.62</v>
          </cell>
        </row>
        <row r="404">
          <cell r="D404">
            <v>62430.59</v>
          </cell>
          <cell r="E404">
            <v>62430.59</v>
          </cell>
        </row>
        <row r="405">
          <cell r="D405">
            <v>93476.44</v>
          </cell>
          <cell r="E405">
            <v>75379.87</v>
          </cell>
        </row>
        <row r="406">
          <cell r="D406">
            <v>67046.86</v>
          </cell>
          <cell r="E406">
            <v>57167.26</v>
          </cell>
        </row>
        <row r="407">
          <cell r="D407">
            <v>344002.04</v>
          </cell>
          <cell r="E407">
            <v>305783.27</v>
          </cell>
        </row>
        <row r="408">
          <cell r="D408">
            <v>33954.120000000003</v>
          </cell>
          <cell r="E408">
            <v>31744.28</v>
          </cell>
        </row>
        <row r="409">
          <cell r="D409">
            <v>3944.1</v>
          </cell>
          <cell r="E409">
            <v>2986.05</v>
          </cell>
        </row>
        <row r="410">
          <cell r="D410">
            <v>21333.66</v>
          </cell>
          <cell r="E410">
            <v>18452.240000000002</v>
          </cell>
        </row>
        <row r="411">
          <cell r="D411">
            <v>239.28</v>
          </cell>
          <cell r="E411">
            <v>204.78</v>
          </cell>
        </row>
        <row r="412">
          <cell r="D412">
            <v>7267.66</v>
          </cell>
          <cell r="E412">
            <v>5568.17</v>
          </cell>
        </row>
        <row r="413">
          <cell r="D413">
            <v>739376.73</v>
          </cell>
          <cell r="E413">
            <v>658275.11</v>
          </cell>
        </row>
        <row r="414">
          <cell r="D414">
            <v>50068.03</v>
          </cell>
          <cell r="E414">
            <v>32828.25</v>
          </cell>
        </row>
        <row r="415">
          <cell r="D415">
            <v>268997.28000000003</v>
          </cell>
          <cell r="E415">
            <v>243261.53</v>
          </cell>
        </row>
        <row r="416">
          <cell r="D416">
            <v>7828</v>
          </cell>
          <cell r="E416">
            <v>6049</v>
          </cell>
        </row>
        <row r="417">
          <cell r="D417">
            <v>95984.2</v>
          </cell>
          <cell r="E417">
            <v>95984.2</v>
          </cell>
        </row>
        <row r="418">
          <cell r="D418">
            <v>209078.11</v>
          </cell>
          <cell r="E418">
            <v>184515.7</v>
          </cell>
        </row>
        <row r="419">
          <cell r="D419">
            <v>67393.39</v>
          </cell>
          <cell r="E419">
            <v>62772.26</v>
          </cell>
        </row>
        <row r="420">
          <cell r="D420">
            <v>27590.76</v>
          </cell>
          <cell r="E420">
            <v>24230.36</v>
          </cell>
        </row>
        <row r="421">
          <cell r="D421">
            <v>4586.93</v>
          </cell>
          <cell r="E421">
            <v>4586.93</v>
          </cell>
        </row>
        <row r="422">
          <cell r="D422">
            <v>10337.91</v>
          </cell>
          <cell r="E422">
            <v>9163.42</v>
          </cell>
        </row>
        <row r="423">
          <cell r="D423">
            <v>595600</v>
          </cell>
          <cell r="E423">
            <v>525589</v>
          </cell>
        </row>
        <row r="424">
          <cell r="D424">
            <v>324401</v>
          </cell>
          <cell r="E424">
            <v>287011</v>
          </cell>
        </row>
        <row r="425">
          <cell r="D425">
            <v>0</v>
          </cell>
          <cell r="E425">
            <v>0</v>
          </cell>
        </row>
        <row r="426">
          <cell r="D426">
            <v>18267.259999999998</v>
          </cell>
          <cell r="E426">
            <v>16315.72</v>
          </cell>
        </row>
        <row r="427">
          <cell r="D427">
            <v>243137.72</v>
          </cell>
          <cell r="E427">
            <v>217848.57</v>
          </cell>
        </row>
        <row r="428">
          <cell r="D428">
            <v>33806.639999999999</v>
          </cell>
          <cell r="E428">
            <v>29595.69</v>
          </cell>
        </row>
        <row r="429">
          <cell r="D429">
            <v>33525.78</v>
          </cell>
          <cell r="E429">
            <v>29448.83</v>
          </cell>
        </row>
        <row r="430">
          <cell r="D430">
            <v>44024.32</v>
          </cell>
          <cell r="E430">
            <v>34962.57</v>
          </cell>
        </row>
        <row r="431">
          <cell r="D431">
            <v>3375.6</v>
          </cell>
          <cell r="E431">
            <v>3060.51</v>
          </cell>
        </row>
        <row r="432">
          <cell r="D432">
            <v>1987.64</v>
          </cell>
          <cell r="E432">
            <v>1987.64</v>
          </cell>
        </row>
        <row r="433">
          <cell r="D433">
            <v>40010.089999999997</v>
          </cell>
          <cell r="E433">
            <v>33356.980000000003</v>
          </cell>
        </row>
        <row r="434">
          <cell r="D434">
            <v>56431.35</v>
          </cell>
          <cell r="E434">
            <v>47549.47</v>
          </cell>
        </row>
        <row r="435">
          <cell r="D435">
            <v>40580.76</v>
          </cell>
          <cell r="E435">
            <v>35663.660000000003</v>
          </cell>
        </row>
        <row r="436">
          <cell r="D436">
            <v>23828.11</v>
          </cell>
          <cell r="E436">
            <v>22964.080000000002</v>
          </cell>
        </row>
        <row r="437">
          <cell r="D437">
            <v>6580</v>
          </cell>
          <cell r="E437">
            <v>5781.62</v>
          </cell>
        </row>
        <row r="438">
          <cell r="D438">
            <v>38436.870000000003</v>
          </cell>
          <cell r="E438">
            <v>32901.769999999997</v>
          </cell>
        </row>
        <row r="439">
          <cell r="D439">
            <v>0</v>
          </cell>
          <cell r="E439">
            <v>0</v>
          </cell>
        </row>
        <row r="440">
          <cell r="D440">
            <v>56561.45</v>
          </cell>
          <cell r="E440">
            <v>51041.57</v>
          </cell>
        </row>
        <row r="441">
          <cell r="D441">
            <v>79471</v>
          </cell>
          <cell r="E441">
            <v>69866</v>
          </cell>
        </row>
        <row r="442">
          <cell r="D442">
            <v>257230.51</v>
          </cell>
          <cell r="E442">
            <v>236651.39</v>
          </cell>
        </row>
        <row r="443">
          <cell r="D443">
            <v>1200</v>
          </cell>
          <cell r="E443">
            <v>1200</v>
          </cell>
        </row>
        <row r="444">
          <cell r="D444">
            <v>1161.97</v>
          </cell>
          <cell r="E444">
            <v>1161.97</v>
          </cell>
        </row>
        <row r="445">
          <cell r="D445">
            <v>151167.39000000001</v>
          </cell>
          <cell r="E445">
            <v>129320.46</v>
          </cell>
        </row>
        <row r="446">
          <cell r="D446">
            <v>5163.78</v>
          </cell>
          <cell r="E446">
            <v>34007.19</v>
          </cell>
        </row>
        <row r="447">
          <cell r="D447">
            <v>14248.42</v>
          </cell>
          <cell r="E447">
            <v>12330.05</v>
          </cell>
        </row>
        <row r="448">
          <cell r="D448">
            <v>7337.65</v>
          </cell>
          <cell r="E448">
            <v>7337.65</v>
          </cell>
        </row>
        <row r="449">
          <cell r="D449">
            <v>70292.39</v>
          </cell>
          <cell r="E449">
            <v>70292.39</v>
          </cell>
        </row>
        <row r="450">
          <cell r="D450">
            <v>8361.2099999999991</v>
          </cell>
          <cell r="E450">
            <v>8361.2099999999991</v>
          </cell>
        </row>
        <row r="451">
          <cell r="D451">
            <v>13509.87</v>
          </cell>
          <cell r="E451">
            <v>13509.87</v>
          </cell>
        </row>
        <row r="452">
          <cell r="D452">
            <v>11058</v>
          </cell>
          <cell r="E452">
            <v>11058</v>
          </cell>
        </row>
        <row r="453">
          <cell r="D453">
            <v>1852481.54</v>
          </cell>
          <cell r="E453">
            <v>1631119.14</v>
          </cell>
        </row>
        <row r="454">
          <cell r="D454">
            <v>7315</v>
          </cell>
          <cell r="E454">
            <v>7315</v>
          </cell>
        </row>
        <row r="455">
          <cell r="D455">
            <v>535916.67000000004</v>
          </cell>
          <cell r="E455">
            <v>512340.29</v>
          </cell>
        </row>
        <row r="456">
          <cell r="D456">
            <v>136004.29999999999</v>
          </cell>
          <cell r="E456">
            <v>99123.88</v>
          </cell>
        </row>
        <row r="457">
          <cell r="D457">
            <v>26562.52</v>
          </cell>
          <cell r="E457">
            <v>26562.52</v>
          </cell>
        </row>
        <row r="458">
          <cell r="D458">
            <v>28.11</v>
          </cell>
          <cell r="E458">
            <v>23.85</v>
          </cell>
        </row>
        <row r="459">
          <cell r="D459">
            <v>2.11</v>
          </cell>
          <cell r="E459">
            <v>2.11</v>
          </cell>
        </row>
        <row r="460">
          <cell r="D460">
            <v>1697657.71</v>
          </cell>
          <cell r="E460">
            <v>1522375.57</v>
          </cell>
        </row>
        <row r="461">
          <cell r="D461">
            <v>53999.34</v>
          </cell>
          <cell r="E461">
            <v>30825.08</v>
          </cell>
        </row>
        <row r="462">
          <cell r="D462">
            <v>59131.89</v>
          </cell>
          <cell r="E462">
            <v>45112.28</v>
          </cell>
        </row>
        <row r="463">
          <cell r="D463">
            <v>118980.24</v>
          </cell>
          <cell r="E463">
            <v>104107.71</v>
          </cell>
        </row>
        <row r="464">
          <cell r="D464">
            <v>9377.89</v>
          </cell>
          <cell r="E464">
            <v>9219.0300000000007</v>
          </cell>
        </row>
        <row r="465">
          <cell r="D465">
            <v>374968.15</v>
          </cell>
          <cell r="E465">
            <v>333304.23</v>
          </cell>
        </row>
        <row r="466">
          <cell r="D466">
            <v>7244874.5700000003</v>
          </cell>
          <cell r="E466">
            <v>6443247.71</v>
          </cell>
        </row>
        <row r="467">
          <cell r="D467">
            <v>32192.79</v>
          </cell>
          <cell r="E467">
            <v>28637.38</v>
          </cell>
        </row>
        <row r="468">
          <cell r="D468">
            <v>195864.28</v>
          </cell>
          <cell r="E468">
            <v>173900.52</v>
          </cell>
        </row>
        <row r="469">
          <cell r="D469">
            <v>219977.59</v>
          </cell>
          <cell r="E469">
            <v>195123.18</v>
          </cell>
        </row>
        <row r="470">
          <cell r="D470">
            <v>214509.5</v>
          </cell>
          <cell r="E470">
            <v>189783.38</v>
          </cell>
        </row>
        <row r="471">
          <cell r="D471">
            <v>101705.88</v>
          </cell>
          <cell r="E471">
            <v>88635.9</v>
          </cell>
        </row>
        <row r="472">
          <cell r="D472">
            <v>324749.24</v>
          </cell>
          <cell r="E472">
            <v>288285.92</v>
          </cell>
        </row>
        <row r="473">
          <cell r="D473">
            <v>441603.57</v>
          </cell>
          <cell r="E473">
            <v>392885.61</v>
          </cell>
        </row>
        <row r="474">
          <cell r="D474">
            <v>-528825.56999999995</v>
          </cell>
          <cell r="E474">
            <v>-468609.11</v>
          </cell>
        </row>
        <row r="475">
          <cell r="D475">
            <v>-1938170.91</v>
          </cell>
          <cell r="E475">
            <v>-1567381.88</v>
          </cell>
        </row>
        <row r="476">
          <cell r="D476">
            <v>-863007.91</v>
          </cell>
          <cell r="E476">
            <v>-863007.91</v>
          </cell>
        </row>
        <row r="477">
          <cell r="D477">
            <v>-59136.94</v>
          </cell>
          <cell r="E477">
            <v>-59136.94</v>
          </cell>
        </row>
        <row r="478">
          <cell r="D478">
            <v>-235538.3</v>
          </cell>
          <cell r="E478">
            <v>-207756.28</v>
          </cell>
        </row>
        <row r="479">
          <cell r="D479">
            <v>-207984.01</v>
          </cell>
          <cell r="E479">
            <v>-187064.64</v>
          </cell>
        </row>
        <row r="480">
          <cell r="D480">
            <v>-193.85</v>
          </cell>
          <cell r="E480">
            <v>-193.85</v>
          </cell>
        </row>
        <row r="481">
          <cell r="D481">
            <v>-679.23</v>
          </cell>
          <cell r="E481">
            <v>-572.19000000000005</v>
          </cell>
        </row>
        <row r="482">
          <cell r="D482">
            <v>-27313.43</v>
          </cell>
          <cell r="E482">
            <v>-27313.43</v>
          </cell>
        </row>
        <row r="483">
          <cell r="D483">
            <v>-83970.01</v>
          </cell>
          <cell r="E483">
            <v>-67464.929999999993</v>
          </cell>
        </row>
        <row r="484">
          <cell r="D484">
            <v>-304219.78000000003</v>
          </cell>
          <cell r="E484">
            <v>-269087.51</v>
          </cell>
        </row>
        <row r="485">
          <cell r="D485">
            <v>-1006835.92</v>
          </cell>
          <cell r="E485">
            <v>-895387.23</v>
          </cell>
        </row>
        <row r="486">
          <cell r="D486">
            <v>-15241.06</v>
          </cell>
          <cell r="E486">
            <v>-11083.96</v>
          </cell>
        </row>
        <row r="487">
          <cell r="D487">
            <v>-40518.51</v>
          </cell>
          <cell r="E487">
            <v>-24650.01</v>
          </cell>
        </row>
        <row r="488">
          <cell r="D488">
            <v>-73728860.890000001</v>
          </cell>
          <cell r="E488">
            <v>-65272119.57</v>
          </cell>
        </row>
        <row r="489">
          <cell r="D489">
            <v>-6339486.6900000004</v>
          </cell>
          <cell r="E489">
            <v>-5633160.0800000001</v>
          </cell>
        </row>
        <row r="490">
          <cell r="D490">
            <v>-3939944.77</v>
          </cell>
          <cell r="E490">
            <v>-3497450.75</v>
          </cell>
        </row>
        <row r="491">
          <cell r="D491">
            <v>-164495.65</v>
          </cell>
          <cell r="E491">
            <v>-149134.38</v>
          </cell>
        </row>
        <row r="492">
          <cell r="D492">
            <v>-2992072</v>
          </cell>
          <cell r="E492">
            <v>-2639700</v>
          </cell>
        </row>
        <row r="493">
          <cell r="D493">
            <v>-472.27</v>
          </cell>
          <cell r="E493">
            <v>-472.27</v>
          </cell>
        </row>
        <row r="494">
          <cell r="D494">
            <v>-120698.94</v>
          </cell>
          <cell r="E494">
            <v>-62619.97</v>
          </cell>
        </row>
        <row r="495">
          <cell r="D495">
            <v>-431738.04</v>
          </cell>
          <cell r="E495">
            <v>-320739.64</v>
          </cell>
        </row>
        <row r="496">
          <cell r="D496">
            <v>-111768.59</v>
          </cell>
          <cell r="E496">
            <v>-109951.25</v>
          </cell>
        </row>
        <row r="497">
          <cell r="D497">
            <v>-491278.69</v>
          </cell>
          <cell r="E497">
            <v>-397416.39</v>
          </cell>
        </row>
        <row r="498">
          <cell r="D498">
            <v>-10533.77</v>
          </cell>
          <cell r="E498">
            <v>-10533.77</v>
          </cell>
        </row>
        <row r="499">
          <cell r="D499">
            <v>-1093.8699999999999</v>
          </cell>
          <cell r="E499">
            <v>-2</v>
          </cell>
        </row>
        <row r="500">
          <cell r="D500">
            <v>-151.74</v>
          </cell>
          <cell r="E500">
            <v>-131.93</v>
          </cell>
        </row>
        <row r="501">
          <cell r="D501">
            <v>-41713.81</v>
          </cell>
          <cell r="E501">
            <v>-41713.81</v>
          </cell>
        </row>
        <row r="502">
          <cell r="D502">
            <v>-461772.45</v>
          </cell>
          <cell r="E502">
            <v>-441064.06</v>
          </cell>
        </row>
        <row r="503">
          <cell r="D503">
            <v>-20266.64</v>
          </cell>
          <cell r="E503">
            <v>-25781.24</v>
          </cell>
        </row>
        <row r="504">
          <cell r="D504">
            <v>-234668.4</v>
          </cell>
          <cell r="E504">
            <v>-193899.82</v>
          </cell>
        </row>
        <row r="505">
          <cell r="D505">
            <v>-7236.28</v>
          </cell>
          <cell r="E505">
            <v>-6292.33</v>
          </cell>
        </row>
        <row r="506">
          <cell r="D506">
            <v>-74559.89</v>
          </cell>
          <cell r="E506">
            <v>-69035.899999999994</v>
          </cell>
        </row>
        <row r="507">
          <cell r="D507">
            <v>-310.98</v>
          </cell>
          <cell r="E507">
            <v>-310.98</v>
          </cell>
        </row>
        <row r="508">
          <cell r="D508">
            <v>3791692.26</v>
          </cell>
          <cell r="E508">
            <v>3791692.26</v>
          </cell>
        </row>
        <row r="509">
          <cell r="D509">
            <v>-3791692.26</v>
          </cell>
          <cell r="E509">
            <v>-3791692.26</v>
          </cell>
        </row>
        <row r="510">
          <cell r="D510">
            <v>-2382265.75</v>
          </cell>
          <cell r="E510">
            <v>-1537600.32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PPO2004_14Oct"/>
      <sheetName val="Visión_Misión"/>
      <sheetName val="MapaEstrategico"/>
      <sheetName val="Causa_Efecto"/>
      <sheetName val="Indic BSC"/>
      <sheetName val="Indicadores"/>
      <sheetName val="Base de Datos"/>
      <sheetName val="BalanceEnergia"/>
      <sheetName val="CompraEnergia"/>
      <sheetName val="Clientes"/>
      <sheetName val="VentaEnergia_Mcdos"/>
      <sheetName val="Vtas UU_NN"/>
      <sheetName val="PreciosMedios"/>
      <sheetName val="Perdidas de EnergíaMWh"/>
      <sheetName val="PerdidasEnergiaUUNN"/>
      <sheetName val="BalanceGeneral"/>
      <sheetName val="Cobranza"/>
      <sheetName val="Deuda por antiguedad"/>
      <sheetName val="Bonos 51000000"/>
      <sheetName val="EGPnat_ajustado"/>
      <sheetName val="EGPfunc_ajustado"/>
      <sheetName val="Egp_Nat_Detalle"/>
      <sheetName val="Egp_Fun_Detalle"/>
      <sheetName val="FlujoDeCaja"/>
      <sheetName val="FORMATO4P"/>
      <sheetName val="GIP TOTAL"/>
      <sheetName val="FuerzaLaboral"/>
      <sheetName val="SimulacionFONAFE"/>
      <sheetName val="Anexos"/>
      <sheetName val="TJ"/>
      <sheetName val="CH"/>
      <sheetName val="NO"/>
      <sheetName val="HZ"/>
      <sheetName val="C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>HIDRANDINA SA.</v>
          </cell>
        </row>
        <row r="3">
          <cell r="B3" t="str">
            <v>PRESUPUESTO EJERCICIO 2004</v>
          </cell>
        </row>
        <row r="4">
          <cell r="B4" t="str">
            <v>BALANCE DE ENERGÍA</v>
          </cell>
        </row>
        <row r="5">
          <cell r="B5" t="str">
            <v>Expresado en MWh</v>
          </cell>
        </row>
        <row r="7">
          <cell r="B7" t="str">
            <v>CONCEPTO</v>
          </cell>
          <cell r="C7" t="str">
            <v>REAL</v>
          </cell>
          <cell r="D7" t="str">
            <v>REAL</v>
          </cell>
          <cell r="E7" t="str">
            <v>PROY</v>
          </cell>
          <cell r="F7" t="str">
            <v>PROYECCIÓN AÑO 2004</v>
          </cell>
          <cell r="R7" t="str">
            <v>PPO  2004</v>
          </cell>
          <cell r="S7" t="str">
            <v>VAR. 2004/2003</v>
          </cell>
          <cell r="U7" t="str">
            <v>VAR. 2003/2002</v>
          </cell>
          <cell r="W7" t="str">
            <v>PROY</v>
          </cell>
          <cell r="X7" t="str">
            <v>PROY</v>
          </cell>
        </row>
        <row r="8">
          <cell r="C8">
            <v>2001</v>
          </cell>
          <cell r="D8">
            <v>2002</v>
          </cell>
          <cell r="E8">
            <v>2003</v>
          </cell>
          <cell r="F8" t="str">
            <v>ENERO</v>
          </cell>
          <cell r="G8" t="str">
            <v>FEBRERO</v>
          </cell>
          <cell r="H8" t="str">
            <v>MARZO</v>
          </cell>
          <cell r="I8" t="str">
            <v>ABRIL</v>
          </cell>
          <cell r="J8" t="str">
            <v>MAYO</v>
          </cell>
          <cell r="K8" t="str">
            <v>JUNIO</v>
          </cell>
          <cell r="L8" t="str">
            <v>JULIO</v>
          </cell>
          <cell r="M8" t="str">
            <v>AGOSTO</v>
          </cell>
          <cell r="N8" t="str">
            <v>SETIEMBRE</v>
          </cell>
          <cell r="O8" t="str">
            <v>OCTUBRE</v>
          </cell>
          <cell r="P8" t="str">
            <v>NOVIEMBRE</v>
          </cell>
          <cell r="Q8" t="str">
            <v>DICIEMBRE</v>
          </cell>
          <cell r="R8" t="str">
            <v>TOTAL</v>
          </cell>
          <cell r="S8" t="str">
            <v>Variac</v>
          </cell>
          <cell r="T8" t="str">
            <v>Variac.%</v>
          </cell>
          <cell r="U8" t="str">
            <v>Variac</v>
          </cell>
          <cell r="V8" t="str">
            <v>Variac.%</v>
          </cell>
          <cell r="W8">
            <v>2005</v>
          </cell>
          <cell r="X8">
            <v>2006</v>
          </cell>
        </row>
        <row r="9">
          <cell r="B9" t="str">
            <v xml:space="preserve"> 1.  Energía comprada  y/o producida </v>
          </cell>
          <cell r="C9">
            <v>869728.19999999984</v>
          </cell>
          <cell r="D9">
            <v>845834.4800000001</v>
          </cell>
          <cell r="E9">
            <v>866246.13042404084</v>
          </cell>
          <cell r="F9">
            <v>72421</v>
          </cell>
          <cell r="G9">
            <v>68956.999899999995</v>
          </cell>
          <cell r="H9">
            <v>72598</v>
          </cell>
          <cell r="I9">
            <v>75711</v>
          </cell>
          <cell r="J9">
            <v>73520</v>
          </cell>
          <cell r="K9">
            <v>72198</v>
          </cell>
          <cell r="L9">
            <v>73147.000000000015</v>
          </cell>
          <cell r="M9">
            <v>69676</v>
          </cell>
          <cell r="N9">
            <v>70608</v>
          </cell>
          <cell r="O9">
            <v>73539</v>
          </cell>
          <cell r="P9">
            <v>77600</v>
          </cell>
          <cell r="Q9">
            <v>77771.999899999995</v>
          </cell>
          <cell r="R9">
            <v>877746.99979999987</v>
          </cell>
          <cell r="S9">
            <v>11500.869375959152</v>
          </cell>
          <cell r="T9">
            <v>1.3276676191706915E-2</v>
          </cell>
          <cell r="U9">
            <v>20411.650424040738</v>
          </cell>
          <cell r="V9">
            <v>2.4131967786464203E-2</v>
          </cell>
          <cell r="W9">
            <v>909910.74951240001</v>
          </cell>
          <cell r="X9">
            <v>929479.41698499757</v>
          </cell>
        </row>
        <row r="10">
          <cell r="B10" t="str">
            <v xml:space="preserve">      1.1. De Empresas generadoras</v>
          </cell>
          <cell r="C10">
            <v>854995.6599999998</v>
          </cell>
          <cell r="D10">
            <v>823676.17</v>
          </cell>
          <cell r="E10">
            <v>837255.95913645555</v>
          </cell>
          <cell r="F10">
            <v>69313</v>
          </cell>
          <cell r="G10">
            <v>65948.999899999995</v>
          </cell>
          <cell r="H10">
            <v>69558</v>
          </cell>
          <cell r="I10">
            <v>72656</v>
          </cell>
          <cell r="J10">
            <v>70385</v>
          </cell>
          <cell r="K10">
            <v>69317</v>
          </cell>
          <cell r="L10">
            <v>70341.000000000015</v>
          </cell>
          <cell r="M10">
            <v>66867</v>
          </cell>
          <cell r="N10">
            <v>67807</v>
          </cell>
          <cell r="O10">
            <v>70861</v>
          </cell>
          <cell r="P10">
            <v>74458</v>
          </cell>
          <cell r="Q10">
            <v>74600.999899999995</v>
          </cell>
          <cell r="R10">
            <v>842112.99979999987</v>
          </cell>
          <cell r="S10">
            <v>4857.0406635444961</v>
          </cell>
          <cell r="T10">
            <v>5.8011419453543045E-3</v>
          </cell>
          <cell r="U10">
            <v>13579.789136455511</v>
          </cell>
          <cell r="V10">
            <v>1.6486805896612777E-2</v>
          </cell>
          <cell r="W10">
            <v>874281.09825399995</v>
          </cell>
          <cell r="X10">
            <v>893607.6893689041</v>
          </cell>
        </row>
        <row r="11">
          <cell r="B11" t="str">
            <v xml:space="preserve">                - COES - SICN.- EGENOR S.A. (*)</v>
          </cell>
          <cell r="C11">
            <v>351494.01999999996</v>
          </cell>
          <cell r="D11">
            <v>301311.43</v>
          </cell>
          <cell r="E11">
            <v>320697.15557775158</v>
          </cell>
          <cell r="F11">
            <v>11327.5751</v>
          </cell>
          <cell r="G11">
            <v>11230.685300000001</v>
          </cell>
          <cell r="H11">
            <v>11330.5059</v>
          </cell>
          <cell r="I11">
            <v>11560.264500000001</v>
          </cell>
          <cell r="J11">
            <v>11460.6296</v>
          </cell>
          <cell r="K11">
            <v>11797.9658</v>
          </cell>
          <cell r="L11">
            <v>11902.7718</v>
          </cell>
          <cell r="M11">
            <v>11918.734899999999</v>
          </cell>
          <cell r="N11">
            <v>12015.3246</v>
          </cell>
          <cell r="O11">
            <v>12730.4287</v>
          </cell>
          <cell r="P11">
            <v>12882.7269</v>
          </cell>
          <cell r="Q11">
            <v>13289.107</v>
          </cell>
          <cell r="R11">
            <v>143446.72010000001</v>
          </cell>
          <cell r="S11">
            <v>-177250.43547775157</v>
          </cell>
          <cell r="T11">
            <v>-0.55270348487633525</v>
          </cell>
          <cell r="U11">
            <v>19385.725577751582</v>
          </cell>
          <cell r="V11">
            <v>6.4337836695247841E-2</v>
          </cell>
          <cell r="W11">
            <v>146386.92538599999</v>
          </cell>
          <cell r="X11">
            <v>149990.920207544</v>
          </cell>
        </row>
        <row r="12">
          <cell r="B12" t="str">
            <v xml:space="preserve">                - COES - SICN.- ELECTROPERÚ S.A.</v>
          </cell>
          <cell r="C12">
            <v>358310.12</v>
          </cell>
          <cell r="D12">
            <v>377379.13</v>
          </cell>
          <cell r="E12">
            <v>360922.05281691527</v>
          </cell>
          <cell r="F12">
            <v>46766.1613</v>
          </cell>
          <cell r="G12">
            <v>44128.886199999994</v>
          </cell>
          <cell r="H12">
            <v>46767.297500000001</v>
          </cell>
          <cell r="I12">
            <v>48988.950899999996</v>
          </cell>
          <cell r="J12">
            <v>47030.530800000008</v>
          </cell>
          <cell r="K12">
            <v>45602.655299999999</v>
          </cell>
          <cell r="L12">
            <v>46596.831700000002</v>
          </cell>
          <cell r="M12">
            <v>43777.436300000001</v>
          </cell>
          <cell r="N12">
            <v>43426.547500000001</v>
          </cell>
          <cell r="O12">
            <v>45521.661</v>
          </cell>
          <cell r="P12">
            <v>47586.621499999994</v>
          </cell>
          <cell r="Q12">
            <v>48332.397300000004</v>
          </cell>
          <cell r="R12">
            <v>554525.97729999991</v>
          </cell>
          <cell r="S12">
            <v>193603.92448308464</v>
          </cell>
          <cell r="T12">
            <v>0.53641478256052699</v>
          </cell>
          <cell r="U12">
            <v>-16457.077183084737</v>
          </cell>
          <cell r="V12">
            <v>-4.3608869369868852E-2</v>
          </cell>
          <cell r="W12">
            <v>565891.48466800002</v>
          </cell>
          <cell r="X12">
            <v>579825.31436136004</v>
          </cell>
        </row>
        <row r="13">
          <cell r="B13" t="str">
            <v xml:space="preserve">                - COES - SICN.- SAN GABÁN</v>
          </cell>
        </row>
        <row r="14">
          <cell r="B14" t="str">
            <v xml:space="preserve">                - AGUAYTIA (**)</v>
          </cell>
          <cell r="C14">
            <v>123391.57999999999</v>
          </cell>
          <cell r="D14">
            <v>121689.41</v>
          </cell>
          <cell r="E14">
            <v>121858.46546348065</v>
          </cell>
          <cell r="F14">
            <v>9052.6486999999997</v>
          </cell>
          <cell r="G14">
            <v>8470.1238999999987</v>
          </cell>
          <cell r="H14">
            <v>9353.431700000001</v>
          </cell>
          <cell r="I14">
            <v>9961.9964</v>
          </cell>
          <cell r="J14">
            <v>9686.2531999999992</v>
          </cell>
          <cell r="K14">
            <v>9617.3696999999993</v>
          </cell>
          <cell r="L14">
            <v>9472.1867999999995</v>
          </cell>
          <cell r="M14">
            <v>8794.7800999999999</v>
          </cell>
          <cell r="N14">
            <v>9999.6435000000001</v>
          </cell>
          <cell r="O14">
            <v>10224.496800000001</v>
          </cell>
          <cell r="P14">
            <v>11572.669399999999</v>
          </cell>
          <cell r="Q14">
            <v>10572.888500000001</v>
          </cell>
          <cell r="R14">
            <v>116778.4887</v>
          </cell>
          <cell r="S14">
            <v>-5079.9767634806485</v>
          </cell>
          <cell r="T14">
            <v>-4.1687516285054849E-2</v>
          </cell>
          <cell r="U14">
            <v>169.05546348064672</v>
          </cell>
          <cell r="V14">
            <v>1.3892372678989684E-3</v>
          </cell>
          <cell r="W14">
            <v>133878.3682</v>
          </cell>
          <cell r="X14">
            <v>137208.93640000001</v>
          </cell>
        </row>
        <row r="15">
          <cell r="B15" t="str">
            <v xml:space="preserve">                - SINERSA</v>
          </cell>
        </row>
        <row r="16">
          <cell r="B16" t="str">
            <v xml:space="preserve">                - Otras</v>
          </cell>
          <cell r="C16">
            <v>21799.94</v>
          </cell>
          <cell r="D16">
            <v>23296.2</v>
          </cell>
          <cell r="E16">
            <v>33778.285278307929</v>
          </cell>
          <cell r="F16">
            <v>2166.6149</v>
          </cell>
          <cell r="G16">
            <v>2119.3045000000002</v>
          </cell>
          <cell r="H16">
            <v>2106.7649000000001</v>
          </cell>
          <cell r="I16">
            <v>2144.7882</v>
          </cell>
          <cell r="J16">
            <v>2207.5864000000001</v>
          </cell>
          <cell r="K16">
            <v>2299.0092</v>
          </cell>
          <cell r="L16">
            <v>2369.2096999999999</v>
          </cell>
          <cell r="M16">
            <v>2376.0487000000003</v>
          </cell>
          <cell r="N16">
            <v>2365.4844000000003</v>
          </cell>
          <cell r="O16">
            <v>2384.4135000000001</v>
          </cell>
          <cell r="P16">
            <v>2415.9821999999999</v>
          </cell>
          <cell r="Q16">
            <v>2406.6071000000002</v>
          </cell>
          <cell r="R16">
            <v>27361.813699999999</v>
          </cell>
          <cell r="S16">
            <v>-6416.47157830793</v>
          </cell>
          <cell r="T16">
            <v>-0.18995847555436818</v>
          </cell>
          <cell r="U16">
            <v>10482.085278307928</v>
          </cell>
          <cell r="V16">
            <v>0.44994828677243182</v>
          </cell>
          <cell r="W16">
            <v>28124.32</v>
          </cell>
          <cell r="X16">
            <v>26582.518400000001</v>
          </cell>
        </row>
        <row r="17">
          <cell r="B17" t="str">
            <v xml:space="preserve">      1.2. Producida en sistemas aislados y/o propios</v>
          </cell>
          <cell r="C17">
            <v>14732.54</v>
          </cell>
          <cell r="D17">
            <v>22158.31</v>
          </cell>
          <cell r="E17">
            <v>28990.171287585341</v>
          </cell>
          <cell r="F17">
            <v>3107.9999999999995</v>
          </cell>
          <cell r="G17">
            <v>3008</v>
          </cell>
          <cell r="H17">
            <v>3039.9999999999995</v>
          </cell>
          <cell r="I17">
            <v>3055</v>
          </cell>
          <cell r="J17">
            <v>3135</v>
          </cell>
          <cell r="K17">
            <v>2880.9999999999995</v>
          </cell>
          <cell r="L17">
            <v>2806</v>
          </cell>
          <cell r="M17">
            <v>2809</v>
          </cell>
          <cell r="N17">
            <v>2801</v>
          </cell>
          <cell r="O17">
            <v>2678</v>
          </cell>
          <cell r="P17">
            <v>3142</v>
          </cell>
          <cell r="Q17">
            <v>3171</v>
          </cell>
          <cell r="R17">
            <v>35634</v>
          </cell>
          <cell r="S17">
            <v>6643.8287124146545</v>
          </cell>
          <cell r="T17">
            <v>0.22917521412713393</v>
          </cell>
          <cell r="U17">
            <v>6831.8612875853396</v>
          </cell>
          <cell r="V17">
            <v>0.308320503124351</v>
          </cell>
          <cell r="W17">
            <v>35629.651258400001</v>
          </cell>
          <cell r="X17">
            <v>35871.727616093442</v>
          </cell>
        </row>
        <row r="18">
          <cell r="B18" t="str">
            <v xml:space="preserve">                - Hidráulica</v>
          </cell>
          <cell r="C18">
            <v>14042.52</v>
          </cell>
          <cell r="D18">
            <v>21870.15</v>
          </cell>
          <cell r="E18">
            <v>28016.285791714079</v>
          </cell>
          <cell r="F18">
            <v>3072.2799999999997</v>
          </cell>
          <cell r="G18">
            <v>2971.61</v>
          </cell>
          <cell r="H18">
            <v>3006.8199999999997</v>
          </cell>
          <cell r="I18">
            <v>3025.96</v>
          </cell>
          <cell r="J18">
            <v>3110.99</v>
          </cell>
          <cell r="K18">
            <v>2856.0299999999997</v>
          </cell>
          <cell r="L18">
            <v>2780.23</v>
          </cell>
          <cell r="M18">
            <v>2781.25</v>
          </cell>
          <cell r="N18">
            <v>2774.3</v>
          </cell>
          <cell r="O18">
            <v>2651.37</v>
          </cell>
          <cell r="P18">
            <v>3115.42</v>
          </cell>
          <cell r="Q18">
            <v>3141.43</v>
          </cell>
          <cell r="R18">
            <v>35287.689999999995</v>
          </cell>
          <cell r="S18">
            <v>7271.404208285916</v>
          </cell>
          <cell r="T18">
            <v>0.25954204859076868</v>
          </cell>
          <cell r="U18">
            <v>6146.1357917140776</v>
          </cell>
          <cell r="V18">
            <v>0.28102851565782938</v>
          </cell>
          <cell r="W18">
            <v>35399.549292399999</v>
          </cell>
          <cell r="X18">
            <v>35619.627902143839</v>
          </cell>
        </row>
        <row r="19">
          <cell r="B19" t="str">
            <v xml:space="preserve">                - Térmica</v>
          </cell>
          <cell r="C19">
            <v>690.02</v>
          </cell>
          <cell r="D19">
            <v>288.15999999999997</v>
          </cell>
          <cell r="E19">
            <v>973.88549587126101</v>
          </cell>
          <cell r="F19">
            <v>35.72</v>
          </cell>
          <cell r="G19">
            <v>36.389999999999993</v>
          </cell>
          <cell r="H19">
            <v>33.18</v>
          </cell>
          <cell r="I19">
            <v>29.04</v>
          </cell>
          <cell r="J19">
            <v>24.009999999999998</v>
          </cell>
          <cell r="K19">
            <v>24.97</v>
          </cell>
          <cell r="L19">
            <v>25.77</v>
          </cell>
          <cell r="M19">
            <v>27.750000000000004</v>
          </cell>
          <cell r="N19">
            <v>26.700000000000003</v>
          </cell>
          <cell r="O19">
            <v>26.630000000000003</v>
          </cell>
          <cell r="P19">
            <v>26.58</v>
          </cell>
          <cell r="Q19">
            <v>29.57</v>
          </cell>
          <cell r="R19">
            <v>346.30999999999995</v>
          </cell>
          <cell r="S19">
            <v>-627.57549587126107</v>
          </cell>
          <cell r="T19">
            <v>-0.64440378107265794</v>
          </cell>
          <cell r="U19">
            <v>685.72549587126105</v>
          </cell>
          <cell r="V19">
            <v>2.379669266627086</v>
          </cell>
          <cell r="W19">
            <v>230.101966</v>
          </cell>
          <cell r="X19">
            <v>252.09971394959996</v>
          </cell>
        </row>
        <row r="20">
          <cell r="B20" t="str">
            <v xml:space="preserve">                - Eólica</v>
          </cell>
        </row>
        <row r="22">
          <cell r="B22" t="str">
            <v xml:space="preserve"> 2.  Pérdidas en transmisión </v>
          </cell>
          <cell r="C22">
            <v>40104.050000000003</v>
          </cell>
          <cell r="D22">
            <v>40160.079999999994</v>
          </cell>
          <cell r="E22">
            <v>38043.301872458309</v>
          </cell>
          <cell r="F22">
            <v>3004.5832999999998</v>
          </cell>
          <cell r="G22">
            <v>2802.3139000000006</v>
          </cell>
          <cell r="H22">
            <v>2978.6217000000001</v>
          </cell>
          <cell r="I22">
            <v>3177.3881000000001</v>
          </cell>
          <cell r="J22">
            <v>2998.172</v>
          </cell>
          <cell r="K22">
            <v>2890.0604000000003</v>
          </cell>
          <cell r="L22">
            <v>2911.1541000000002</v>
          </cell>
          <cell r="M22">
            <v>2676.4031999999997</v>
          </cell>
          <cell r="N22">
            <v>2659.6438000000003</v>
          </cell>
          <cell r="O22">
            <v>2767.3377999999998</v>
          </cell>
          <cell r="P22">
            <v>2956.2547999999997</v>
          </cell>
          <cell r="Q22">
            <v>2896.9354999999996</v>
          </cell>
          <cell r="R22">
            <v>34718.868600000002</v>
          </cell>
          <cell r="S22">
            <v>-3324.4332724583073</v>
          </cell>
          <cell r="T22">
            <v>-8.7385508324266947E-2</v>
          </cell>
          <cell r="U22">
            <v>-2116.7781275416855</v>
          </cell>
          <cell r="V22">
            <v>-5.2708513716648087E-2</v>
          </cell>
          <cell r="W22">
            <v>33504.737862212605</v>
          </cell>
          <cell r="X22">
            <v>32191.794437239445</v>
          </cell>
        </row>
        <row r="23">
          <cell r="B23" t="str">
            <v xml:space="preserve">      % Pérdidas en transmisión (2/4)</v>
          </cell>
          <cell r="C23">
            <v>4.6905559731145317E-2</v>
          </cell>
          <cell r="D23">
            <v>4.8757122595886188E-2</v>
          </cell>
          <cell r="E23">
            <v>4.5438078352641541E-2</v>
          </cell>
          <cell r="F23">
            <v>4.3348048706591834E-2</v>
          </cell>
          <cell r="G23">
            <v>4.249213641221572E-2</v>
          </cell>
          <cell r="H23">
            <v>4.2822129733459849E-2</v>
          </cell>
          <cell r="I23">
            <v>4.3731943679806214E-2</v>
          </cell>
          <cell r="J23">
            <v>4.2596746465866309E-2</v>
          </cell>
          <cell r="K23">
            <v>4.1693385460998031E-2</v>
          </cell>
          <cell r="L23">
            <v>4.1386305284258108E-2</v>
          </cell>
          <cell r="M23">
            <v>4.0025770559468793E-2</v>
          </cell>
          <cell r="N23">
            <v>3.9223735012609319E-2</v>
          </cell>
          <cell r="O23">
            <v>3.9053044693131624E-2</v>
          </cell>
          <cell r="P23">
            <v>3.9703655752236153E-2</v>
          </cell>
          <cell r="Q23">
            <v>3.8832395060163262E-2</v>
          </cell>
          <cell r="R23">
            <v>4.1228277687490468E-2</v>
          </cell>
          <cell r="S23">
            <v>4.2098006651510728E-3</v>
          </cell>
          <cell r="U23">
            <v>-3.3190442432446468E-3</v>
          </cell>
          <cell r="W23">
            <v>3.8322614922276017E-2</v>
          </cell>
          <cell r="X23">
            <v>3.6024527116563169E-2</v>
          </cell>
        </row>
        <row r="24">
          <cell r="B24" t="str">
            <v xml:space="preserve"> 3.  Consumo propio de centrales y SS.EE.Transform.</v>
          </cell>
          <cell r="C24">
            <v>1844.22</v>
          </cell>
          <cell r="D24">
            <v>2915.51</v>
          </cell>
          <cell r="E24">
            <v>3050.6629340925497</v>
          </cell>
          <cell r="F24">
            <v>274.83</v>
          </cell>
          <cell r="G24">
            <v>272.39999999999998</v>
          </cell>
          <cell r="H24">
            <v>249.57000000000002</v>
          </cell>
          <cell r="I24">
            <v>268.27999999999997</v>
          </cell>
          <cell r="J24">
            <v>266.18</v>
          </cell>
          <cell r="K24">
            <v>264.08</v>
          </cell>
          <cell r="L24">
            <v>250.33</v>
          </cell>
          <cell r="M24">
            <v>260.54000000000002</v>
          </cell>
          <cell r="N24">
            <v>259.19</v>
          </cell>
          <cell r="O24">
            <v>257.7</v>
          </cell>
          <cell r="P24">
            <v>255.36</v>
          </cell>
          <cell r="Q24">
            <v>255.68</v>
          </cell>
          <cell r="R24">
            <v>3134.14</v>
          </cell>
          <cell r="S24">
            <v>83.477065907450196</v>
          </cell>
          <cell r="T24">
            <v>2.7363582182271307E-2</v>
          </cell>
          <cell r="U24">
            <v>135.15293409254946</v>
          </cell>
          <cell r="V24">
            <v>4.6356532508051496E-2</v>
          </cell>
          <cell r="W24">
            <v>3162</v>
          </cell>
          <cell r="X24">
            <v>3185</v>
          </cell>
        </row>
        <row r="26">
          <cell r="B26" t="str">
            <v xml:space="preserve"> 4.  Energía total disponible:               (1-2-3)</v>
          </cell>
          <cell r="C26">
            <v>827779.92999999982</v>
          </cell>
          <cell r="D26">
            <v>802758.89000000013</v>
          </cell>
          <cell r="E26">
            <v>825152.16561748995</v>
          </cell>
          <cell r="F26">
            <v>69141.5867</v>
          </cell>
          <cell r="G26">
            <v>65882.286000000007</v>
          </cell>
          <cell r="H26">
            <v>69369.80829999999</v>
          </cell>
          <cell r="I26">
            <v>72265.331900000005</v>
          </cell>
          <cell r="J26">
            <v>70255.648000000001</v>
          </cell>
          <cell r="K26">
            <v>69043.859599999996</v>
          </cell>
          <cell r="L26">
            <v>69985.515900000013</v>
          </cell>
          <cell r="M26">
            <v>66739.056800000006</v>
          </cell>
          <cell r="N26">
            <v>67689.166199999992</v>
          </cell>
          <cell r="O26">
            <v>70513.962200000009</v>
          </cell>
          <cell r="P26">
            <v>74388.385200000004</v>
          </cell>
          <cell r="Q26">
            <v>74619.38440000001</v>
          </cell>
          <cell r="R26">
            <v>839893.99119999981</v>
          </cell>
          <cell r="S26">
            <v>14741.82558251001</v>
          </cell>
          <cell r="T26">
            <v>1.7865584308899063E-2</v>
          </cell>
          <cell r="U26">
            <v>22393.275617489824</v>
          </cell>
          <cell r="V26">
            <v>2.7895394117017913E-2</v>
          </cell>
          <cell r="W26">
            <v>873244.01165018743</v>
          </cell>
          <cell r="X26">
            <v>894102.62254775816</v>
          </cell>
        </row>
        <row r="28">
          <cell r="B28" t="str">
            <v xml:space="preserve"> 5.  Venta de energía a clientes en  MAT y AT</v>
          </cell>
          <cell r="C28">
            <v>114270.17</v>
          </cell>
          <cell r="D28">
            <v>62988.11</v>
          </cell>
          <cell r="E28">
            <v>64719.530982688186</v>
          </cell>
          <cell r="F28">
            <v>4506.9219999999996</v>
          </cell>
          <cell r="G28">
            <v>4369.7290000000003</v>
          </cell>
          <cell r="H28">
            <v>4508.7060000000001</v>
          </cell>
          <cell r="I28">
            <v>4358.1610000000001</v>
          </cell>
          <cell r="J28">
            <v>4421.018</v>
          </cell>
          <cell r="K28">
            <v>4300.1710000000003</v>
          </cell>
          <cell r="L28">
            <v>4220.701</v>
          </cell>
          <cell r="M28">
            <v>4231.8119999999999</v>
          </cell>
          <cell r="N28">
            <v>5480.8850000000002</v>
          </cell>
          <cell r="O28">
            <v>5433.9740000000002</v>
          </cell>
          <cell r="P28">
            <v>5429.3049999999994</v>
          </cell>
          <cell r="Q28">
            <v>5357.5910000000003</v>
          </cell>
          <cell r="R28">
            <v>56618.975000000006</v>
          </cell>
          <cell r="S28">
            <v>-8100.5559826881963</v>
          </cell>
          <cell r="T28">
            <v>-0.1251640093753924</v>
          </cell>
          <cell r="U28">
            <v>1731.4209826881852</v>
          </cell>
          <cell r="V28">
            <v>2.748806056711639E-2</v>
          </cell>
          <cell r="W28">
            <v>57752</v>
          </cell>
          <cell r="X28">
            <v>58906</v>
          </cell>
        </row>
        <row r="29">
          <cell r="B29" t="str">
            <v xml:space="preserve">      5.1.1.  Libre</v>
          </cell>
          <cell r="C29">
            <v>108322.13</v>
          </cell>
          <cell r="D29">
            <v>56755.61</v>
          </cell>
          <cell r="E29">
            <v>58863.673790229812</v>
          </cell>
          <cell r="F29">
            <v>3922.6869999999999</v>
          </cell>
          <cell r="G29">
            <v>3804.1959999999999</v>
          </cell>
          <cell r="H29">
            <v>3960.7659999999996</v>
          </cell>
          <cell r="I29">
            <v>3826.7849999999999</v>
          </cell>
          <cell r="J29">
            <v>3905.2550000000001</v>
          </cell>
          <cell r="K29">
            <v>3799.1379999999999</v>
          </cell>
          <cell r="L29">
            <v>3733.5770000000002</v>
          </cell>
          <cell r="M29">
            <v>3757.8380000000002</v>
          </cell>
          <cell r="N29">
            <v>5019.3540000000003</v>
          </cell>
          <cell r="O29">
            <v>4984.232</v>
          </cell>
          <cell r="P29">
            <v>4990.74</v>
          </cell>
          <cell r="Q29">
            <v>4929.6370000000006</v>
          </cell>
          <cell r="R29">
            <v>50634.204999999994</v>
          </cell>
          <cell r="S29">
            <v>-8229.4687902298174</v>
          </cell>
          <cell r="T29">
            <v>-0.13980555851061649</v>
          </cell>
          <cell r="U29">
            <v>2108.0637902298113</v>
          </cell>
          <cell r="V29">
            <v>3.714282676602032E-2</v>
          </cell>
          <cell r="W29">
            <v>51647</v>
          </cell>
          <cell r="X29">
            <v>52680</v>
          </cell>
        </row>
        <row r="30">
          <cell r="B30" t="str">
            <v xml:space="preserve">      5.1.2.  Regulado</v>
          </cell>
          <cell r="C30">
            <v>5948.04</v>
          </cell>
          <cell r="D30">
            <v>6232.5</v>
          </cell>
          <cell r="E30">
            <v>5855.8571924583775</v>
          </cell>
          <cell r="F30">
            <v>584.23500000000001</v>
          </cell>
          <cell r="G30">
            <v>565.53300000000002</v>
          </cell>
          <cell r="H30">
            <v>547.94000000000005</v>
          </cell>
          <cell r="I30">
            <v>531.37599999999998</v>
          </cell>
          <cell r="J30">
            <v>515.76300000000003</v>
          </cell>
          <cell r="K30">
            <v>501.03300000000002</v>
          </cell>
          <cell r="L30">
            <v>487.12399999999997</v>
          </cell>
          <cell r="M30">
            <v>473.97400000000005</v>
          </cell>
          <cell r="N30">
            <v>461.53100000000001</v>
          </cell>
          <cell r="O30">
            <v>449.74200000000002</v>
          </cell>
          <cell r="P30">
            <v>438.565</v>
          </cell>
          <cell r="Q30">
            <v>427.95400000000001</v>
          </cell>
          <cell r="R30">
            <v>5984.7699999999986</v>
          </cell>
          <cell r="S30">
            <v>128.91280754162108</v>
          </cell>
          <cell r="T30">
            <v>2.2014335955399478E-2</v>
          </cell>
          <cell r="U30">
            <v>-376.64280754162246</v>
          </cell>
          <cell r="V30">
            <v>-6.0432058971780611E-2</v>
          </cell>
          <cell r="W30">
            <v>6105</v>
          </cell>
          <cell r="X30">
            <v>6226</v>
          </cell>
        </row>
        <row r="32">
          <cell r="B32" t="str">
            <v xml:space="preserve"> 6.  Energía entregada al sistema de distribución MT-BT (4-5)</v>
          </cell>
          <cell r="C32">
            <v>713509.75999999978</v>
          </cell>
          <cell r="D32">
            <v>739770.78000000014</v>
          </cell>
          <cell r="E32">
            <v>760432.63463480177</v>
          </cell>
          <cell r="F32">
            <v>64634.664700000001</v>
          </cell>
          <cell r="G32">
            <v>61512.557000000008</v>
          </cell>
          <cell r="H32">
            <v>64861.102299999991</v>
          </cell>
          <cell r="I32">
            <v>67907.170899999997</v>
          </cell>
          <cell r="J32">
            <v>65834.63</v>
          </cell>
          <cell r="K32">
            <v>64743.688599999994</v>
          </cell>
          <cell r="L32">
            <v>65764.814900000012</v>
          </cell>
          <cell r="M32">
            <v>62507.244800000008</v>
          </cell>
          <cell r="N32">
            <v>62208.28119999999</v>
          </cell>
          <cell r="O32">
            <v>65079.988200000007</v>
          </cell>
          <cell r="P32">
            <v>68959.080200000011</v>
          </cell>
          <cell r="Q32">
            <v>69261.79340000001</v>
          </cell>
          <cell r="R32">
            <v>783275.01619999984</v>
          </cell>
          <cell r="S32">
            <v>22842.381565198069</v>
          </cell>
          <cell r="T32">
            <v>3.0038665523827834E-2</v>
          </cell>
          <cell r="U32">
            <v>20661.854634801624</v>
          </cell>
          <cell r="V32">
            <v>2.7930076712142649E-2</v>
          </cell>
          <cell r="W32">
            <v>815492.01165018743</v>
          </cell>
          <cell r="X32">
            <v>835196.62254775816</v>
          </cell>
        </row>
        <row r="33">
          <cell r="R33">
            <v>0</v>
          </cell>
        </row>
        <row r="34">
          <cell r="B34" t="str">
            <v xml:space="preserve"> 7.  Venta de energía a clientes finales en MT y BT:</v>
          </cell>
          <cell r="C34">
            <v>628668.23</v>
          </cell>
          <cell r="D34">
            <v>660259.63</v>
          </cell>
          <cell r="E34">
            <v>682952.87611546787</v>
          </cell>
          <cell r="F34">
            <v>58077.244000000006</v>
          </cell>
          <cell r="G34">
            <v>55314.074999999997</v>
          </cell>
          <cell r="H34">
            <v>58400.771999999997</v>
          </cell>
          <cell r="I34">
            <v>61137.118999999992</v>
          </cell>
          <cell r="J34">
            <v>59314.94</v>
          </cell>
          <cell r="K34">
            <v>58382.469000000005</v>
          </cell>
          <cell r="L34">
            <v>59372.676999999989</v>
          </cell>
          <cell r="M34">
            <v>56472.95</v>
          </cell>
          <cell r="N34">
            <v>56254.869999999995</v>
          </cell>
          <cell r="O34">
            <v>58893.521999999997</v>
          </cell>
          <cell r="P34">
            <v>62483.641000000003</v>
          </cell>
          <cell r="Q34">
            <v>62774.76200000001</v>
          </cell>
          <cell r="R34">
            <v>706879.04099999997</v>
          </cell>
          <cell r="S34">
            <v>23926.164884532103</v>
          </cell>
          <cell r="T34">
            <v>3.5033405263069639E-2</v>
          </cell>
          <cell r="U34">
            <v>22693.24611546786</v>
          </cell>
          <cell r="V34">
            <v>3.4370185733554326E-2</v>
          </cell>
          <cell r="W34">
            <v>741922</v>
          </cell>
          <cell r="X34">
            <v>763726</v>
          </cell>
        </row>
        <row r="35">
          <cell r="B35" t="str">
            <v xml:space="preserve">      7.1.  Mercado Libre MT</v>
          </cell>
          <cell r="C35">
            <v>65427.479999999996</v>
          </cell>
          <cell r="D35">
            <v>65338.27</v>
          </cell>
          <cell r="E35">
            <v>61567.658175154524</v>
          </cell>
          <cell r="F35">
            <v>5038.5570000000007</v>
          </cell>
          <cell r="G35">
            <v>4580.4049999999997</v>
          </cell>
          <cell r="H35">
            <v>5298.2240000000002</v>
          </cell>
          <cell r="I35">
            <v>6034.625</v>
          </cell>
          <cell r="J35">
            <v>5683.1959999999999</v>
          </cell>
          <cell r="K35">
            <v>5721.125</v>
          </cell>
          <cell r="L35">
            <v>5642.9690000000001</v>
          </cell>
          <cell r="M35">
            <v>4948.1409999999996</v>
          </cell>
          <cell r="N35">
            <v>4879.3230000000003</v>
          </cell>
          <cell r="O35">
            <v>5137.0280000000002</v>
          </cell>
          <cell r="P35">
            <v>6465.08</v>
          </cell>
          <cell r="Q35">
            <v>5536.4970000000003</v>
          </cell>
          <cell r="R35">
            <v>64965.170000000006</v>
          </cell>
          <cell r="S35">
            <v>3397.5118248454819</v>
          </cell>
          <cell r="T35">
            <v>5.5183385653224892E-2</v>
          </cell>
          <cell r="U35">
            <v>-3770.6118248454732</v>
          </cell>
          <cell r="V35">
            <v>-5.7709085729473308E-2</v>
          </cell>
          <cell r="W35">
            <v>80644</v>
          </cell>
          <cell r="X35">
            <v>82902</v>
          </cell>
        </row>
        <row r="36">
          <cell r="B36" t="str">
            <v xml:space="preserve">      7.2.  Mercado Regulado</v>
          </cell>
          <cell r="C36">
            <v>563240.75</v>
          </cell>
          <cell r="D36">
            <v>594921.36</v>
          </cell>
          <cell r="E36">
            <v>621385.21794031339</v>
          </cell>
          <cell r="F36">
            <v>53038.687000000005</v>
          </cell>
          <cell r="G36">
            <v>50733.67</v>
          </cell>
          <cell r="H36">
            <v>53102.547999999995</v>
          </cell>
          <cell r="I36">
            <v>55102.493999999992</v>
          </cell>
          <cell r="J36">
            <v>53631.743999999999</v>
          </cell>
          <cell r="K36">
            <v>52661.344000000005</v>
          </cell>
          <cell r="L36">
            <v>53729.707999999991</v>
          </cell>
          <cell r="M36">
            <v>51524.809000000001</v>
          </cell>
          <cell r="N36">
            <v>51375.546999999999</v>
          </cell>
          <cell r="O36">
            <v>53756.493999999999</v>
          </cell>
          <cell r="P36">
            <v>56018.561000000002</v>
          </cell>
          <cell r="Q36">
            <v>57238.265000000007</v>
          </cell>
          <cell r="R36">
            <v>641913.87099999993</v>
          </cell>
          <cell r="S36">
            <v>20528.653059686534</v>
          </cell>
          <cell r="T36">
            <v>3.3036918914376878E-2</v>
          </cell>
          <cell r="U36">
            <v>26463.857940313406</v>
          </cell>
          <cell r="V36">
            <v>4.448295139430436E-2</v>
          </cell>
          <cell r="W36">
            <v>661278</v>
          </cell>
          <cell r="X36">
            <v>680824</v>
          </cell>
        </row>
        <row r="37">
          <cell r="B37" t="str">
            <v xml:space="preserve">              7.2.1.  MT</v>
          </cell>
          <cell r="C37">
            <v>179087.85</v>
          </cell>
          <cell r="D37">
            <v>184680.07000000004</v>
          </cell>
          <cell r="E37">
            <v>191658.33229587009</v>
          </cell>
          <cell r="F37">
            <v>14792.371000000003</v>
          </cell>
          <cell r="G37">
            <v>14355.846000000001</v>
          </cell>
          <cell r="H37">
            <v>15072.465</v>
          </cell>
          <cell r="I37">
            <v>18285.092999999997</v>
          </cell>
          <cell r="J37">
            <v>16770.000999999997</v>
          </cell>
          <cell r="K37">
            <v>16486.154000000002</v>
          </cell>
          <cell r="L37">
            <v>16904.074000000001</v>
          </cell>
          <cell r="M37">
            <v>15028.364</v>
          </cell>
          <cell r="N37">
            <v>15303.294</v>
          </cell>
          <cell r="O37">
            <v>16855.726999999999</v>
          </cell>
          <cell r="P37">
            <v>19356.731</v>
          </cell>
          <cell r="Q37">
            <v>19533.531999999999</v>
          </cell>
          <cell r="R37">
            <v>198743.65199999997</v>
          </cell>
          <cell r="S37">
            <v>7085.3197041298845</v>
          </cell>
          <cell r="T37">
            <v>3.6968492938736386E-2</v>
          </cell>
          <cell r="U37">
            <v>6978.2622958700522</v>
          </cell>
          <cell r="V37">
            <v>3.7785681453716524E-2</v>
          </cell>
          <cell r="W37">
            <v>205700</v>
          </cell>
          <cell r="X37">
            <v>212489</v>
          </cell>
        </row>
        <row r="38">
          <cell r="B38" t="str">
            <v xml:space="preserve">              7.2.2.  BT</v>
          </cell>
          <cell r="C38">
            <v>384152.89999999997</v>
          </cell>
          <cell r="D38">
            <v>410241.29</v>
          </cell>
          <cell r="E38">
            <v>429726.88564444333</v>
          </cell>
          <cell r="F38">
            <v>38246.315999999999</v>
          </cell>
          <cell r="G38">
            <v>36377.824000000001</v>
          </cell>
          <cell r="H38">
            <v>38030.082999999991</v>
          </cell>
          <cell r="I38">
            <v>36817.400999999998</v>
          </cell>
          <cell r="J38">
            <v>36861.743000000002</v>
          </cell>
          <cell r="K38">
            <v>36175.19</v>
          </cell>
          <cell r="L38">
            <v>36825.633999999991</v>
          </cell>
          <cell r="M38">
            <v>36496.445</v>
          </cell>
          <cell r="N38">
            <v>36072.252999999997</v>
          </cell>
          <cell r="O38">
            <v>36900.767</v>
          </cell>
          <cell r="P38">
            <v>36661.83</v>
          </cell>
          <cell r="Q38">
            <v>37704.733000000007</v>
          </cell>
          <cell r="R38">
            <v>443170.21899999998</v>
          </cell>
          <cell r="S38">
            <v>13443.33335555665</v>
          </cell>
          <cell r="T38">
            <v>3.1283435606772159E-2</v>
          </cell>
          <cell r="U38">
            <v>19485.595644443354</v>
          </cell>
          <cell r="V38">
            <v>4.7497889947750949E-2</v>
          </cell>
          <cell r="W38">
            <v>455578</v>
          </cell>
          <cell r="X38">
            <v>468335</v>
          </cell>
        </row>
        <row r="39">
          <cell r="B39" t="str">
            <v xml:space="preserve">     7.3.  Prog. Reducción de Pérdidas</v>
          </cell>
        </row>
        <row r="41">
          <cell r="B41" t="str">
            <v xml:space="preserve"> 8.  Pérdidas de distribución en MT y BT        (6-7)</v>
          </cell>
          <cell r="C41">
            <v>84841.529999999795</v>
          </cell>
          <cell r="D41">
            <v>79511.15000000014</v>
          </cell>
          <cell r="E41">
            <v>77479.758519333904</v>
          </cell>
          <cell r="F41">
            <v>6557.4206999999951</v>
          </cell>
          <cell r="G41">
            <v>6198.4820000000109</v>
          </cell>
          <cell r="H41">
            <v>6460.3302999999942</v>
          </cell>
          <cell r="I41">
            <v>6770.0519000000058</v>
          </cell>
          <cell r="J41">
            <v>6519.6900000000023</v>
          </cell>
          <cell r="K41">
            <v>6361.2195999999894</v>
          </cell>
          <cell r="L41">
            <v>6392.1379000000234</v>
          </cell>
          <cell r="M41">
            <v>6034.2948000000106</v>
          </cell>
          <cell r="N41">
            <v>5953.411199999995</v>
          </cell>
          <cell r="O41">
            <v>6186.4662000000098</v>
          </cell>
          <cell r="P41">
            <v>6475.439200000008</v>
          </cell>
          <cell r="Q41">
            <v>6487.0313999999998</v>
          </cell>
          <cell r="R41">
            <v>76395.97519999987</v>
          </cell>
          <cell r="S41">
            <v>-1083.7833193340339</v>
          </cell>
          <cell r="T41">
            <v>-1.3987954274064962E-2</v>
          </cell>
          <cell r="U41">
            <v>-2031.391480666236</v>
          </cell>
          <cell r="V41">
            <v>-2.5548510877609343E-2</v>
          </cell>
          <cell r="W41">
            <v>73570.011650187429</v>
          </cell>
          <cell r="X41">
            <v>71470.622547758161</v>
          </cell>
        </row>
        <row r="42">
          <cell r="B42" t="str">
            <v xml:space="preserve">      % Pérdidas en distribución (8/6)</v>
          </cell>
          <cell r="C42">
            <v>0.11890731529727053</v>
          </cell>
          <cell r="D42">
            <v>0.10748079290182308</v>
          </cell>
          <cell r="E42">
            <v>0.10188904972041818</v>
          </cell>
          <cell r="F42">
            <v>0.10145361982515236</v>
          </cell>
          <cell r="G42">
            <v>0.10076775055863814</v>
          </cell>
          <cell r="H42">
            <v>9.9602536357141044E-2</v>
          </cell>
          <cell r="I42">
            <v>9.9695684715971664E-2</v>
          </cell>
          <cell r="J42">
            <v>9.9031315281942076E-2</v>
          </cell>
          <cell r="K42">
            <v>9.8252350731836274E-2</v>
          </cell>
          <cell r="L42">
            <v>9.7196926802268283E-2</v>
          </cell>
          <cell r="M42">
            <v>9.6537526478850819E-2</v>
          </cell>
          <cell r="N42">
            <v>9.5701264930624641E-2</v>
          </cell>
          <cell r="O42">
            <v>9.5059424119563821E-2</v>
          </cell>
          <cell r="P42">
            <v>9.3902632999446636E-2</v>
          </cell>
          <cell r="Q42">
            <v>9.3659593284513468E-2</v>
          </cell>
          <cell r="R42">
            <v>9.7534038007019846E-2</v>
          </cell>
          <cell r="S42">
            <v>-4.3550117133983324E-3</v>
          </cell>
          <cell r="U42">
            <v>-5.5917431814049012E-3</v>
          </cell>
          <cell r="W42">
            <v>9.0215490279683994E-2</v>
          </cell>
          <cell r="X42">
            <v>8.5573409444278895E-2</v>
          </cell>
        </row>
        <row r="43">
          <cell r="B43" t="str">
            <v xml:space="preserve"> 9.  Total ventas              (5+7)</v>
          </cell>
          <cell r="C43">
            <v>742938.4</v>
          </cell>
          <cell r="D43">
            <v>723247.74</v>
          </cell>
          <cell r="E43">
            <v>747672.40709815605</v>
          </cell>
          <cell r="F43">
            <v>62584.166000000005</v>
          </cell>
          <cell r="G43">
            <v>59683.803999999996</v>
          </cell>
          <cell r="H43">
            <v>62909.477999999996</v>
          </cell>
          <cell r="I43">
            <v>65495.279999999992</v>
          </cell>
          <cell r="J43">
            <v>63735.957999999999</v>
          </cell>
          <cell r="K43">
            <v>62682.640000000007</v>
          </cell>
          <cell r="L43">
            <v>63593.37799999999</v>
          </cell>
          <cell r="M43">
            <v>60704.761999999995</v>
          </cell>
          <cell r="N43">
            <v>61735.754999999997</v>
          </cell>
          <cell r="O43">
            <v>64327.495999999999</v>
          </cell>
          <cell r="P43">
            <v>67912.945999999996</v>
          </cell>
          <cell r="Q43">
            <v>68132.353000000003</v>
          </cell>
          <cell r="R43">
            <v>763498.01599999995</v>
          </cell>
          <cell r="S43">
            <v>15825.608901843894</v>
          </cell>
          <cell r="T43">
            <v>2.1166501199724408E-2</v>
          </cell>
          <cell r="U43">
            <v>24424.66709815606</v>
          </cell>
          <cell r="V43">
            <v>3.3770817034500578E-2</v>
          </cell>
          <cell r="W43">
            <v>799674</v>
          </cell>
          <cell r="X43">
            <v>822632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">
          <cell r="B2" t="str">
            <v>HIDRANDINA S,A,</v>
          </cell>
        </row>
        <row r="3">
          <cell r="B3" t="str">
            <v>PRESUPUESTO EJERCICIO 2004</v>
          </cell>
        </row>
        <row r="4">
          <cell r="B4" t="str">
            <v>FLUJO DE CAJA</v>
          </cell>
        </row>
        <row r="5">
          <cell r="B5" t="str">
            <v>Expresado en Miles de Nuevos Soles</v>
          </cell>
        </row>
        <row r="9">
          <cell r="C9" t="str">
            <v>REAL</v>
          </cell>
          <cell r="D9" t="str">
            <v>REAL</v>
          </cell>
          <cell r="E9" t="str">
            <v>PROY</v>
          </cell>
          <cell r="F9" t="str">
            <v>PROYECCIÓN AÑO 2004</v>
          </cell>
          <cell r="S9" t="str">
            <v>Var 2004/2003</v>
          </cell>
          <cell r="U9" t="str">
            <v>Var 2004/2002</v>
          </cell>
          <cell r="W9" t="str">
            <v>PROY</v>
          </cell>
          <cell r="X9" t="str">
            <v>PROY</v>
          </cell>
        </row>
        <row r="10">
          <cell r="B10" t="str">
            <v>DETALLE</v>
          </cell>
          <cell r="C10">
            <v>2001</v>
          </cell>
          <cell r="D10">
            <v>2002</v>
          </cell>
          <cell r="E10">
            <v>2003</v>
          </cell>
          <cell r="F10" t="str">
            <v>ENERO</v>
          </cell>
          <cell r="G10" t="str">
            <v>FEBRERO</v>
          </cell>
          <cell r="H10" t="str">
            <v>MARZO</v>
          </cell>
          <cell r="I10" t="str">
            <v>ABRIL</v>
          </cell>
          <cell r="J10" t="str">
            <v>MAYO</v>
          </cell>
          <cell r="K10" t="str">
            <v>JUNIO</v>
          </cell>
          <cell r="L10" t="str">
            <v>JULIO</v>
          </cell>
          <cell r="M10" t="str">
            <v>AGOSTO</v>
          </cell>
          <cell r="N10" t="str">
            <v>SETIEMBRE</v>
          </cell>
          <cell r="O10" t="str">
            <v>OCTUBRE</v>
          </cell>
          <cell r="P10" t="str">
            <v>NOVIEMBRE</v>
          </cell>
          <cell r="Q10" t="str">
            <v>DICIEMBRE</v>
          </cell>
          <cell r="R10" t="str">
            <v>TOTAL</v>
          </cell>
          <cell r="S10" t="str">
            <v>Var</v>
          </cell>
          <cell r="T10" t="str">
            <v>Var(%)</v>
          </cell>
          <cell r="U10" t="str">
            <v>Var</v>
          </cell>
          <cell r="V10" t="str">
            <v>Var(%)</v>
          </cell>
          <cell r="W10">
            <v>2005</v>
          </cell>
          <cell r="X10">
            <v>2006</v>
          </cell>
        </row>
        <row r="11">
          <cell r="B11" t="str">
            <v xml:space="preserve">EFECTIVO POR OPERACION   </v>
          </cell>
        </row>
        <row r="12">
          <cell r="B12" t="str">
            <v xml:space="preserve">      Ingresos Operativos                                                                                                   </v>
          </cell>
          <cell r="C12" t="e">
            <v>#REF!</v>
          </cell>
          <cell r="D12">
            <v>274645.11599704734</v>
          </cell>
          <cell r="E12">
            <v>297612.01730829658</v>
          </cell>
          <cell r="F12">
            <v>24432.8785689</v>
          </cell>
          <cell r="G12">
            <v>25968.374209099995</v>
          </cell>
          <cell r="H12">
            <v>24575.118781899997</v>
          </cell>
          <cell r="I12">
            <v>25673.430400499998</v>
          </cell>
          <cell r="J12">
            <v>26012.477834399997</v>
          </cell>
          <cell r="K12">
            <v>25823.507809799994</v>
          </cell>
          <cell r="L12">
            <v>25501.157515799991</v>
          </cell>
          <cell r="M12">
            <v>25842.263245100003</v>
          </cell>
          <cell r="N12">
            <v>25212.196087099997</v>
          </cell>
          <cell r="O12">
            <v>25387.050010399995</v>
          </cell>
          <cell r="P12">
            <v>26409.846835099994</v>
          </cell>
          <cell r="Q12">
            <v>27061.048095599996</v>
          </cell>
          <cell r="R12">
            <v>307899.34939370002</v>
          </cell>
          <cell r="S12">
            <v>10287.332085403439</v>
          </cell>
          <cell r="T12">
            <v>3.3411347265464311E-2</v>
          </cell>
          <cell r="U12">
            <v>33254.233396652678</v>
          </cell>
          <cell r="V12">
            <v>0.12108073823169747</v>
          </cell>
          <cell r="W12">
            <v>314579.26308509149</v>
          </cell>
          <cell r="X12">
            <v>324703.05834296846</v>
          </cell>
        </row>
        <row r="13">
          <cell r="B13" t="str">
            <v xml:space="preserve">            Cobranza a Clientes        </v>
          </cell>
          <cell r="C13">
            <v>235004.19453865004</v>
          </cell>
          <cell r="D13">
            <v>220067.732107588</v>
          </cell>
          <cell r="E13">
            <v>221931.26699999999</v>
          </cell>
          <cell r="F13">
            <v>18211.949504</v>
          </cell>
          <cell r="G13">
            <v>18678.473480000001</v>
          </cell>
          <cell r="H13">
            <v>18528.74711</v>
          </cell>
          <cell r="I13">
            <v>19395.730009999999</v>
          </cell>
          <cell r="J13">
            <v>19700.095690000002</v>
          </cell>
          <cell r="K13">
            <v>19552.122639999998</v>
          </cell>
          <cell r="L13">
            <v>19283.012879999998</v>
          </cell>
          <cell r="M13">
            <v>19593.931800000002</v>
          </cell>
          <cell r="N13">
            <v>19063.68086</v>
          </cell>
          <cell r="O13">
            <v>19162.942159999999</v>
          </cell>
          <cell r="P13">
            <v>20040.36305</v>
          </cell>
          <cell r="Q13">
            <v>20565.51886</v>
          </cell>
          <cell r="R13">
            <v>231776.56804400001</v>
          </cell>
          <cell r="S13">
            <v>9845.3010440000216</v>
          </cell>
          <cell r="T13">
            <v>4.2477551234303412E-2</v>
          </cell>
          <cell r="U13">
            <v>11708.835936412012</v>
          </cell>
          <cell r="V13">
            <v>5.3205600949655478E-2</v>
          </cell>
          <cell r="W13">
            <v>237186.50861100998</v>
          </cell>
          <cell r="X13">
            <v>245166.171326285</v>
          </cell>
        </row>
        <row r="14">
          <cell r="B14" t="str">
            <v xml:space="preserve">            Cobranza de Empresa Receptora a Empresa Aportante - FOSE</v>
          </cell>
          <cell r="C14">
            <v>232.99299999999999</v>
          </cell>
          <cell r="D14">
            <v>2698.2751200000002</v>
          </cell>
          <cell r="E14">
            <v>2817.3350699999996</v>
          </cell>
          <cell r="F14">
            <v>185.16300000000001</v>
          </cell>
          <cell r="G14">
            <v>185.16392999999999</v>
          </cell>
          <cell r="H14">
            <v>185.16392999999999</v>
          </cell>
          <cell r="I14">
            <v>185.16392999999999</v>
          </cell>
          <cell r="J14">
            <v>185.16392999999999</v>
          </cell>
          <cell r="K14">
            <v>185.16392999999999</v>
          </cell>
          <cell r="L14">
            <v>185.16392999999999</v>
          </cell>
          <cell r="M14">
            <v>185.16392999999999</v>
          </cell>
          <cell r="N14">
            <v>185.16392999999999</v>
          </cell>
          <cell r="O14">
            <v>185.16392999999999</v>
          </cell>
          <cell r="P14">
            <v>185.16392999999999</v>
          </cell>
          <cell r="Q14">
            <v>185.16392999999999</v>
          </cell>
          <cell r="R14">
            <v>2221.9662299999995</v>
          </cell>
          <cell r="S14">
            <v>-595.36884000000009</v>
          </cell>
          <cell r="T14">
            <v>-0.26794684453867701</v>
          </cell>
          <cell r="U14">
            <v>-476.3088900000007</v>
          </cell>
          <cell r="V14">
            <v>-0.17652347103878743</v>
          </cell>
          <cell r="W14">
            <v>2276.8237434399998</v>
          </cell>
          <cell r="X14">
            <v>2333.7443370259998</v>
          </cell>
        </row>
        <row r="15">
          <cell r="B15" t="str">
            <v xml:space="preserve">            Cobranza de Peaje Linea de Transmision             </v>
          </cell>
          <cell r="C15">
            <v>4748.9453007627117</v>
          </cell>
          <cell r="D15">
            <v>5280.0635431254232</v>
          </cell>
          <cell r="E15">
            <v>6177.093084745763</v>
          </cell>
          <cell r="F15">
            <v>436.64</v>
          </cell>
          <cell r="G15">
            <v>436.63984999999997</v>
          </cell>
          <cell r="H15">
            <v>438.11637000000002</v>
          </cell>
          <cell r="I15">
            <v>439.59269</v>
          </cell>
          <cell r="J15">
            <v>441.06912</v>
          </cell>
          <cell r="K15">
            <v>442.54552000000001</v>
          </cell>
          <cell r="L15">
            <v>444.02194000000003</v>
          </cell>
          <cell r="M15">
            <v>445.49837000000002</v>
          </cell>
          <cell r="N15">
            <v>446.97478999999998</v>
          </cell>
          <cell r="O15">
            <v>448.45121999999998</v>
          </cell>
          <cell r="P15">
            <v>449.92761999999999</v>
          </cell>
          <cell r="Q15">
            <v>451.40404999999998</v>
          </cell>
          <cell r="R15">
            <v>5320.8815400000003</v>
          </cell>
          <cell r="S15">
            <v>-856.21154474576269</v>
          </cell>
          <cell r="T15">
            <v>-0.16091535553068573</v>
          </cell>
          <cell r="U15">
            <v>40.817996874577148</v>
          </cell>
          <cell r="V15">
            <v>7.7305881910685846E-3</v>
          </cell>
          <cell r="W15">
            <v>5465.4449374799997</v>
          </cell>
          <cell r="X15">
            <v>5602.0810609170003</v>
          </cell>
        </row>
        <row r="16">
          <cell r="B16" t="str">
            <v xml:space="preserve">            Otros Ingresos Operativos (Servicios complementarios)</v>
          </cell>
          <cell r="C16">
            <v>2978.2456299999999</v>
          </cell>
          <cell r="D16">
            <v>2263.3218213605792</v>
          </cell>
          <cell r="E16">
            <v>10992.530424915254</v>
          </cell>
          <cell r="F16">
            <v>835.86189000000002</v>
          </cell>
          <cell r="G16">
            <v>1867.0525600000001</v>
          </cell>
          <cell r="H16">
            <v>844.49953000000005</v>
          </cell>
          <cell r="I16">
            <v>898.99125000000004</v>
          </cell>
          <cell r="J16">
            <v>878.06295</v>
          </cell>
          <cell r="K16">
            <v>865.76125999999999</v>
          </cell>
          <cell r="L16">
            <v>862.33699999999999</v>
          </cell>
          <cell r="M16">
            <v>836.40912000000003</v>
          </cell>
          <cell r="N16">
            <v>835.54043999999999</v>
          </cell>
          <cell r="O16">
            <v>881.56277999999998</v>
          </cell>
          <cell r="P16">
            <v>861.98361999999997</v>
          </cell>
          <cell r="Q16">
            <v>882.40332999999998</v>
          </cell>
          <cell r="R16">
            <v>11350.465730000002</v>
          </cell>
          <cell r="S16">
            <v>357.9353050847476</v>
          </cell>
          <cell r="T16">
            <v>3.153485624283256E-2</v>
          </cell>
          <cell r="U16">
            <v>9087.1439086394221</v>
          </cell>
          <cell r="V16">
            <v>4.0149588197655222</v>
          </cell>
          <cell r="W16">
            <v>11210.057875029999</v>
          </cell>
          <cell r="X16">
            <v>11490.309321905701</v>
          </cell>
        </row>
        <row r="17">
          <cell r="B17" t="str">
            <v xml:space="preserve">            Ingresos Financieros    </v>
          </cell>
          <cell r="C17">
            <v>3834.5230000000001</v>
          </cell>
          <cell r="D17">
            <v>2852.3069999999998</v>
          </cell>
          <cell r="E17">
            <v>2615.21</v>
          </cell>
          <cell r="F17">
            <v>218.27948999999998</v>
          </cell>
          <cell r="G17">
            <v>204.96723</v>
          </cell>
          <cell r="H17">
            <v>204.96723</v>
          </cell>
          <cell r="I17">
            <v>204.96723</v>
          </cell>
          <cell r="J17">
            <v>204.96723</v>
          </cell>
          <cell r="K17">
            <v>204.96723</v>
          </cell>
          <cell r="L17">
            <v>204.96723</v>
          </cell>
          <cell r="M17">
            <v>204.96723</v>
          </cell>
          <cell r="N17">
            <v>204.96723</v>
          </cell>
          <cell r="O17">
            <v>204.96723</v>
          </cell>
          <cell r="P17">
            <v>204.96723</v>
          </cell>
          <cell r="Q17">
            <v>204.96723</v>
          </cell>
          <cell r="R17">
            <v>2472.9190200000003</v>
          </cell>
          <cell r="S17">
            <v>-142.29097999999976</v>
          </cell>
          <cell r="T17">
            <v>-5.7539684417162902E-2</v>
          </cell>
          <cell r="U17">
            <v>-379.38797999999952</v>
          </cell>
          <cell r="V17">
            <v>-0.13301092063371844</v>
          </cell>
          <cell r="W17">
            <v>2520.3302333300003</v>
          </cell>
          <cell r="X17">
            <v>2583.3384891632504</v>
          </cell>
        </row>
        <row r="18">
          <cell r="B18" t="str">
            <v xml:space="preserve">            Otros Ingresos (Recuperacion Seguros, otros)</v>
          </cell>
          <cell r="C18" t="e">
            <v>#REF!</v>
          </cell>
          <cell r="D18">
            <v>0</v>
          </cell>
          <cell r="E18">
            <v>5978.2511500000001</v>
          </cell>
          <cell r="F18">
            <v>413.887</v>
          </cell>
          <cell r="G18">
            <v>512.15599999999995</v>
          </cell>
          <cell r="H18">
            <v>512.15599999999995</v>
          </cell>
          <cell r="I18">
            <v>512.15599999999995</v>
          </cell>
          <cell r="J18">
            <v>512.15599999999995</v>
          </cell>
          <cell r="K18">
            <v>512.15599999999995</v>
          </cell>
          <cell r="L18">
            <v>512.33100000000002</v>
          </cell>
          <cell r="M18">
            <v>512.50699999999995</v>
          </cell>
          <cell r="N18">
            <v>512.68200000000002</v>
          </cell>
          <cell r="O18">
            <v>512.85799999999995</v>
          </cell>
          <cell r="P18">
            <v>513.03300000000002</v>
          </cell>
          <cell r="Q18">
            <v>513.20899999999995</v>
          </cell>
          <cell r="R18">
            <v>6051.2870000000003</v>
          </cell>
          <cell r="S18">
            <v>73.03585000000021</v>
          </cell>
          <cell r="T18">
            <v>1.2069473816065939E-2</v>
          </cell>
          <cell r="U18">
            <v>6051.2870000000003</v>
          </cell>
          <cell r="V18">
            <v>1</v>
          </cell>
          <cell r="W18">
            <v>6056.683</v>
          </cell>
          <cell r="X18">
            <v>6056.683</v>
          </cell>
        </row>
        <row r="19">
          <cell r="B19" t="str">
            <v xml:space="preserve">            IGV de las Ventas    </v>
          </cell>
          <cell r="C19">
            <v>44381.863524494293</v>
          </cell>
          <cell r="D19">
            <v>41483.416404973323</v>
          </cell>
          <cell r="E19">
            <v>47100.330578635592</v>
          </cell>
          <cell r="F19">
            <v>4131.0976848999999</v>
          </cell>
          <cell r="G19">
            <v>4083.9211591000003</v>
          </cell>
          <cell r="H19">
            <v>3861.4686119000003</v>
          </cell>
          <cell r="I19">
            <v>4036.8292905000003</v>
          </cell>
          <cell r="J19">
            <v>4090.9629144000005</v>
          </cell>
          <cell r="K19">
            <v>4060.7912297999997</v>
          </cell>
          <cell r="L19">
            <v>4009.3235358000002</v>
          </cell>
          <cell r="M19">
            <v>4063.7857951000005</v>
          </cell>
          <cell r="N19">
            <v>3963.1868371</v>
          </cell>
          <cell r="O19">
            <v>3991.1046904</v>
          </cell>
          <cell r="P19">
            <v>4154.4083851000005</v>
          </cell>
          <cell r="Q19">
            <v>4258.3816955999991</v>
          </cell>
          <cell r="R19">
            <v>48705.261829700008</v>
          </cell>
          <cell r="S19">
            <v>1604.9312510644158</v>
          </cell>
          <cell r="T19">
            <v>3.2951906853023918E-2</v>
          </cell>
          <cell r="U19">
            <v>7221.8454247266855</v>
          </cell>
          <cell r="V19">
            <v>0.17408993883784557</v>
          </cell>
          <cell r="W19">
            <v>49863.414684801501</v>
          </cell>
          <cell r="X19">
            <v>51470.730807671469</v>
          </cell>
        </row>
        <row r="20">
          <cell r="B20" t="str">
            <v xml:space="preserve">      Egresos Operativos                                                                                                    </v>
          </cell>
          <cell r="C20" t="e">
            <v>#REF!</v>
          </cell>
          <cell r="D20">
            <v>-251197.93712748331</v>
          </cell>
          <cell r="E20">
            <v>-245452.78091038886</v>
          </cell>
          <cell r="F20">
            <v>-22519.431307499995</v>
          </cell>
          <cell r="G20">
            <v>-21940.676327500001</v>
          </cell>
          <cell r="H20">
            <v>-21285.576897499999</v>
          </cell>
          <cell r="I20">
            <v>-21770.0356875</v>
          </cell>
          <cell r="J20">
            <v>-20019.483287499996</v>
          </cell>
          <cell r="K20">
            <v>-19807.465797500001</v>
          </cell>
          <cell r="L20">
            <v>-20138.630177500003</v>
          </cell>
          <cell r="M20">
            <v>-22341.281696599995</v>
          </cell>
          <cell r="N20">
            <v>-19103.043767500003</v>
          </cell>
          <cell r="O20">
            <v>-19318.650897500003</v>
          </cell>
          <cell r="P20">
            <v>-20722.768907500002</v>
          </cell>
          <cell r="Q20">
            <v>-21754.397027500003</v>
          </cell>
          <cell r="R20">
            <v>-250721.44177910005</v>
          </cell>
          <cell r="S20">
            <v>-5268.6608687111875</v>
          </cell>
          <cell r="T20">
            <v>2.1014001959007478E-2</v>
          </cell>
          <cell r="U20">
            <v>476.49534838326508</v>
          </cell>
          <cell r="V20">
            <v>-1.8968919642896711E-3</v>
          </cell>
          <cell r="W20">
            <v>-256401.82324612909</v>
          </cell>
          <cell r="X20">
            <v>-268411.51663023018</v>
          </cell>
        </row>
        <row r="21">
          <cell r="B21" t="str">
            <v xml:space="preserve">            Combustibles y Lubricantes para Generacion  </v>
          </cell>
          <cell r="C21">
            <v>-41.2</v>
          </cell>
          <cell r="D21">
            <v>-723.34238000000016</v>
          </cell>
          <cell r="E21">
            <v>-842.75879899039762</v>
          </cell>
          <cell r="F21">
            <v>-38.50582</v>
          </cell>
          <cell r="G21">
            <v>-62.137790000000003</v>
          </cell>
          <cell r="H21">
            <v>-38.037779999999998</v>
          </cell>
          <cell r="I21">
            <v>-8.6469199999999997</v>
          </cell>
          <cell r="J21">
            <v>-19.377970000000001</v>
          </cell>
          <cell r="K21">
            <v>-5.2083000000000004</v>
          </cell>
          <cell r="L21">
            <v>-25.370889999999999</v>
          </cell>
          <cell r="M21">
            <v>-5.18879</v>
          </cell>
          <cell r="N21">
            <v>-4.6500500000000002</v>
          </cell>
          <cell r="O21">
            <v>-7.7220300000000002</v>
          </cell>
          <cell r="P21">
            <v>-11.44224</v>
          </cell>
          <cell r="Q21">
            <v>-1.2934400000000001</v>
          </cell>
          <cell r="R21">
            <v>-227.58202</v>
          </cell>
          <cell r="S21">
            <v>615.17677899039768</v>
          </cell>
          <cell r="T21">
            <v>-2.7030992122769528</v>
          </cell>
          <cell r="U21">
            <v>495.76036000000016</v>
          </cell>
          <cell r="V21">
            <v>-0.68537441425732593</v>
          </cell>
          <cell r="W21">
            <v>-278.93194331379999</v>
          </cell>
          <cell r="X21">
            <v>-285.9052418966449</v>
          </cell>
        </row>
        <row r="22">
          <cell r="B22" t="str">
            <v xml:space="preserve">            Suministros Diversos </v>
          </cell>
          <cell r="C22">
            <v>-7001.9617799826001</v>
          </cell>
          <cell r="D22">
            <v>-4300.1553701004277</v>
          </cell>
          <cell r="E22">
            <v>-5799.0070723075241</v>
          </cell>
          <cell r="F22">
            <v>-1129.84591</v>
          </cell>
          <cell r="G22">
            <v>-1383.6583700000001</v>
          </cell>
          <cell r="H22">
            <v>-814.78992000000005</v>
          </cell>
          <cell r="I22">
            <v>-627.25099999999998</v>
          </cell>
          <cell r="J22">
            <v>-480.08870000000002</v>
          </cell>
          <cell r="K22">
            <v>-491.75189</v>
          </cell>
          <cell r="L22">
            <v>-394.97287</v>
          </cell>
          <cell r="M22">
            <v>-946.84551999999996</v>
          </cell>
          <cell r="N22">
            <v>-518.20573000000002</v>
          </cell>
          <cell r="O22">
            <v>-420.00509000000005</v>
          </cell>
          <cell r="P22">
            <v>-488.45699000000002</v>
          </cell>
          <cell r="Q22">
            <v>-361.09409999999997</v>
          </cell>
          <cell r="R22">
            <v>-8056.966089999999</v>
          </cell>
          <cell r="S22">
            <v>-2257.9590176924748</v>
          </cell>
          <cell r="T22">
            <v>0.28024928893457401</v>
          </cell>
          <cell r="U22">
            <v>-3756.8107198995713</v>
          </cell>
          <cell r="V22">
            <v>0.87364534454294218</v>
          </cell>
          <cell r="W22">
            <v>-6746.6233196375988</v>
          </cell>
          <cell r="X22">
            <v>-6915.2900926285383</v>
          </cell>
        </row>
        <row r="23">
          <cell r="B23" t="str">
            <v xml:space="preserve">            Suministros Electricos  </v>
          </cell>
          <cell r="C23">
            <v>-14436.744529354999</v>
          </cell>
          <cell r="D23">
            <v>-10802.747854520008</v>
          </cell>
          <cell r="E23">
            <v>-4455.4435579352603</v>
          </cell>
          <cell r="F23">
            <v>-207.05420999999998</v>
          </cell>
          <cell r="G23">
            <v>-1095.14635</v>
          </cell>
          <cell r="H23">
            <v>-519.62659000000008</v>
          </cell>
          <cell r="I23">
            <v>-315.66890000000001</v>
          </cell>
          <cell r="J23">
            <v>-347.19074000000001</v>
          </cell>
          <cell r="K23">
            <v>-313.2672</v>
          </cell>
          <cell r="L23">
            <v>-210.72570000000002</v>
          </cell>
          <cell r="M23">
            <v>-691.83531999999991</v>
          </cell>
          <cell r="N23">
            <v>-343.71794</v>
          </cell>
          <cell r="O23">
            <v>-217.53501</v>
          </cell>
          <cell r="P23">
            <v>-236.87943999999999</v>
          </cell>
          <cell r="Q23">
            <v>-215.68342999999999</v>
          </cell>
          <cell r="R23">
            <v>-4714.3308299999999</v>
          </cell>
          <cell r="S23">
            <v>-258.88727206473959</v>
          </cell>
          <cell r="T23">
            <v>5.491495641699367E-2</v>
          </cell>
          <cell r="U23">
            <v>6088.4170245200085</v>
          </cell>
          <cell r="V23">
            <v>-0.56359892006296686</v>
          </cell>
          <cell r="W23">
            <v>-10666.476900920399</v>
          </cell>
          <cell r="X23">
            <v>-10933.137633443406</v>
          </cell>
        </row>
        <row r="24">
          <cell r="B24" t="str">
            <v xml:space="preserve">            Compra de Energia  </v>
          </cell>
          <cell r="C24">
            <v>-168903.01105150001</v>
          </cell>
          <cell r="D24">
            <v>-155933.93362999998</v>
          </cell>
          <cell r="E24">
            <v>-157468.44506709409</v>
          </cell>
          <cell r="F24">
            <v>-14530.5731</v>
          </cell>
          <cell r="G24">
            <v>-13147.293310000001</v>
          </cell>
          <cell r="H24">
            <v>-12716.115240000001</v>
          </cell>
          <cell r="I24">
            <v>-13171.5859</v>
          </cell>
          <cell r="J24">
            <v>-13779.146349999999</v>
          </cell>
          <cell r="K24">
            <v>-13347.04918</v>
          </cell>
          <cell r="L24">
            <v>-13209.021839999999</v>
          </cell>
          <cell r="M24">
            <v>-13514.060599999999</v>
          </cell>
          <cell r="N24">
            <v>-13134.14193</v>
          </cell>
          <cell r="O24">
            <v>-13188.57617</v>
          </cell>
          <cell r="P24">
            <v>-13771.522429999999</v>
          </cell>
          <cell r="Q24">
            <v>-14352.47452</v>
          </cell>
          <cell r="R24">
            <v>-161861.56057</v>
          </cell>
          <cell r="S24">
            <v>-4393.1155029059155</v>
          </cell>
          <cell r="T24">
            <v>2.7141190826502827E-2</v>
          </cell>
          <cell r="U24">
            <v>-5927.6269400000165</v>
          </cell>
          <cell r="V24">
            <v>3.801370748502432E-2</v>
          </cell>
          <cell r="W24">
            <v>-168663.73802656628</v>
          </cell>
          <cell r="X24">
            <v>-172880.33147723044</v>
          </cell>
        </row>
        <row r="25">
          <cell r="B25" t="str">
            <v xml:space="preserve">            Uso de Sistema de Transmision   </v>
          </cell>
          <cell r="C25">
            <v>-3517.0072799999998</v>
          </cell>
          <cell r="D25">
            <v>-2007.06404</v>
          </cell>
          <cell r="E25">
            <v>-1029.7185130145563</v>
          </cell>
          <cell r="F25">
            <v>-79.71253999999999</v>
          </cell>
          <cell r="G25">
            <v>-61.977139999999999</v>
          </cell>
          <cell r="H25">
            <v>-62.151780000000002</v>
          </cell>
          <cell r="I25">
            <v>-62.326419999999999</v>
          </cell>
          <cell r="J25">
            <v>-62.50224</v>
          </cell>
          <cell r="K25">
            <v>-62.674519999999994</v>
          </cell>
          <cell r="L25">
            <v>-62.849160000000005</v>
          </cell>
          <cell r="M25">
            <v>-63.024980000000006</v>
          </cell>
          <cell r="N25">
            <v>-63.198440000000005</v>
          </cell>
          <cell r="O25">
            <v>-63.373080000000002</v>
          </cell>
          <cell r="P25">
            <v>-63.547719999999998</v>
          </cell>
          <cell r="Q25">
            <v>-63.722360000000002</v>
          </cell>
          <cell r="R25">
            <v>-771.0603799999999</v>
          </cell>
          <cell r="S25">
            <v>258.65813301455637</v>
          </cell>
          <cell r="T25">
            <v>-0.33545768881881394</v>
          </cell>
          <cell r="U25">
            <v>1236.0036600000001</v>
          </cell>
          <cell r="V25">
            <v>-0.615826717716491</v>
          </cell>
          <cell r="W25">
            <v>-780.03904999999997</v>
          </cell>
          <cell r="X25">
            <v>-799.50387999999998</v>
          </cell>
        </row>
        <row r="26">
          <cell r="B26" t="str">
            <v xml:space="preserve">            Gastos de Personal </v>
          </cell>
          <cell r="C26">
            <v>-9666.7494349999997</v>
          </cell>
          <cell r="D26">
            <v>-12782.74749</v>
          </cell>
          <cell r="E26">
            <v>-12159.564683027649</v>
          </cell>
          <cell r="F26">
            <v>-2166.0572499999998</v>
          </cell>
          <cell r="G26">
            <v>-1246.59727</v>
          </cell>
          <cell r="H26">
            <v>-1282.3184000000001</v>
          </cell>
          <cell r="I26">
            <v>-1241.7950700000001</v>
          </cell>
          <cell r="J26">
            <v>-1242.9850700000002</v>
          </cell>
          <cell r="K26">
            <v>-1241.2350700000002</v>
          </cell>
          <cell r="L26">
            <v>-2345.4166700000001</v>
          </cell>
          <cell r="M26">
            <v>-1241.8350700000001</v>
          </cell>
          <cell r="N26">
            <v>-1244.4850700000002</v>
          </cell>
          <cell r="O26">
            <v>-1241.33107</v>
          </cell>
          <cell r="P26">
            <v>-1243.0809999999999</v>
          </cell>
          <cell r="Q26">
            <v>-2343.4626699999999</v>
          </cell>
          <cell r="R26">
            <v>-18080.599680000003</v>
          </cell>
          <cell r="S26">
            <v>-5921.0349969723538</v>
          </cell>
          <cell r="T26">
            <v>0.32748001182294595</v>
          </cell>
          <cell r="U26">
            <v>-5297.8521900000032</v>
          </cell>
          <cell r="V26">
            <v>0.4144533242281862</v>
          </cell>
          <cell r="W26">
            <v>-19471.348495099999</v>
          </cell>
          <cell r="X26">
            <v>-19848.982219977497</v>
          </cell>
        </row>
        <row r="27">
          <cell r="B27" t="str">
            <v xml:space="preserve">            Otras cargas de personal (pliego, préstamo escolar, utilidad trabajador, otros)</v>
          </cell>
          <cell r="C27" t="e">
            <v>#REF!</v>
          </cell>
          <cell r="D27">
            <v>-937</v>
          </cell>
          <cell r="E27">
            <v>-3291.06763</v>
          </cell>
          <cell r="F27">
            <v>0</v>
          </cell>
          <cell r="G27">
            <v>0</v>
          </cell>
          <cell r="H27">
            <v>-890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-890</v>
          </cell>
          <cell r="S27">
            <v>2401.06763</v>
          </cell>
          <cell r="T27">
            <v>-1</v>
          </cell>
          <cell r="U27">
            <v>47</v>
          </cell>
          <cell r="V27">
            <v>-5.0160085378868728E-2</v>
          </cell>
          <cell r="W27">
            <v>-954.00001321899981</v>
          </cell>
          <cell r="X27">
            <v>-1087.0000010494748</v>
          </cell>
        </row>
        <row r="28">
          <cell r="B28" t="str">
            <v xml:space="preserve">            Liquidación Beneficios Sociales</v>
          </cell>
          <cell r="C28">
            <v>-661.88729999999998</v>
          </cell>
          <cell r="D28">
            <v>-773.32550000000003</v>
          </cell>
          <cell r="E28">
            <v>-836.47387000000026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836.47387000000026</v>
          </cell>
          <cell r="T28">
            <v>-1</v>
          </cell>
          <cell r="U28">
            <v>773.32550000000003</v>
          </cell>
          <cell r="V28">
            <v>-1</v>
          </cell>
          <cell r="W28">
            <v>0</v>
          </cell>
          <cell r="X28">
            <v>0</v>
          </cell>
        </row>
        <row r="29">
          <cell r="B29" t="str">
            <v xml:space="preserve">            CTS       </v>
          </cell>
          <cell r="C29">
            <v>-1023.283865</v>
          </cell>
          <cell r="D29">
            <v>-1098.3037320000001</v>
          </cell>
          <cell r="E29">
            <v>-1022.6721980648041</v>
          </cell>
          <cell r="F29">
            <v>-106.0889</v>
          </cell>
          <cell r="G29">
            <v>-106.0889</v>
          </cell>
          <cell r="H29">
            <v>-106.0889</v>
          </cell>
          <cell r="I29">
            <v>-106.0889</v>
          </cell>
          <cell r="J29">
            <v>-106.0889</v>
          </cell>
          <cell r="K29">
            <v>-106.0889</v>
          </cell>
          <cell r="L29">
            <v>-106.0889</v>
          </cell>
          <cell r="M29">
            <v>-106.0889</v>
          </cell>
          <cell r="N29">
            <v>-106.0889</v>
          </cell>
          <cell r="O29">
            <v>-106.0889</v>
          </cell>
          <cell r="P29">
            <v>-106.0889</v>
          </cell>
          <cell r="Q29">
            <v>-106.0889</v>
          </cell>
          <cell r="R29">
            <v>-1273.0667999999998</v>
          </cell>
          <cell r="S29">
            <v>-250.39460193519574</v>
          </cell>
          <cell r="T29">
            <v>0.19668614556219341</v>
          </cell>
          <cell r="U29">
            <v>-174.76306799999975</v>
          </cell>
          <cell r="V29">
            <v>0.15912089061352633</v>
          </cell>
          <cell r="W29">
            <v>-1304.4964937099999</v>
          </cell>
          <cell r="X29">
            <v>-1337.1089060527497</v>
          </cell>
        </row>
        <row r="30">
          <cell r="B30" t="str">
            <v xml:space="preserve">            Servicios Prestados por Terceros   </v>
          </cell>
          <cell r="C30">
            <v>-31580.883199150001</v>
          </cell>
          <cell r="D30">
            <v>-33865.481625862878</v>
          </cell>
          <cell r="E30">
            <v>-33829.688043706825</v>
          </cell>
          <cell r="F30">
            <v>-2482.33403</v>
          </cell>
          <cell r="G30">
            <v>-3017.1750899999997</v>
          </cell>
          <cell r="H30">
            <v>-2863.74215</v>
          </cell>
          <cell r="I30">
            <v>-3283.8912500000001</v>
          </cell>
          <cell r="J30">
            <v>-2956.6109999999999</v>
          </cell>
          <cell r="K30">
            <v>-2914.7733199999998</v>
          </cell>
          <cell r="L30">
            <v>-2779.1331</v>
          </cell>
          <cell r="M30">
            <v>-2865.38465</v>
          </cell>
          <cell r="N30">
            <v>-2695.0087599999997</v>
          </cell>
          <cell r="O30">
            <v>-2654.42146</v>
          </cell>
          <cell r="P30">
            <v>-2741.6433700000002</v>
          </cell>
          <cell r="Q30">
            <v>-2654.9806400000002</v>
          </cell>
          <cell r="R30">
            <v>-33909.098820000007</v>
          </cell>
          <cell r="S30">
            <v>-79.410776293181698</v>
          </cell>
          <cell r="T30">
            <v>2.3418722129632131E-3</v>
          </cell>
          <cell r="U30">
            <v>-43.617194137128536</v>
          </cell>
          <cell r="V30">
            <v>1.2879543429796766E-3</v>
          </cell>
          <cell r="W30">
            <v>-34857.030806499293</v>
          </cell>
          <cell r="X30">
            <v>-35728.456576661774</v>
          </cell>
        </row>
        <row r="31">
          <cell r="B31" t="str">
            <v xml:space="preserve">            Asesoramiento Estrategico    </v>
          </cell>
          <cell r="C31">
            <v>-4158.6578</v>
          </cell>
          <cell r="D31">
            <v>-1719.89041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U31">
            <v>1719.89041</v>
          </cell>
          <cell r="V31">
            <v>-1</v>
          </cell>
          <cell r="W31">
            <v>0</v>
          </cell>
          <cell r="X31">
            <v>0</v>
          </cell>
        </row>
        <row r="32">
          <cell r="B32" t="str">
            <v xml:space="preserve">            Tributos                         </v>
          </cell>
          <cell r="C32">
            <v>-9815.7156649999997</v>
          </cell>
          <cell r="D32">
            <v>-16251.37859</v>
          </cell>
          <cell r="E32">
            <v>-17158.817463120977</v>
          </cell>
          <cell r="F32">
            <v>-1458.41794</v>
          </cell>
          <cell r="G32">
            <v>-1533.075</v>
          </cell>
          <cell r="H32">
            <v>-1695.2221499999998</v>
          </cell>
          <cell r="I32">
            <v>-2637.19013</v>
          </cell>
          <cell r="J32">
            <v>-503.64792999999997</v>
          </cell>
          <cell r="K32">
            <v>-1023.1434199999999</v>
          </cell>
          <cell r="L32">
            <v>-686.29404</v>
          </cell>
          <cell r="M32">
            <v>-549.20093999999995</v>
          </cell>
          <cell r="N32">
            <v>-694.03814</v>
          </cell>
          <cell r="O32">
            <v>-1097.0768399999999</v>
          </cell>
          <cell r="P32">
            <v>-1731.9834500000002</v>
          </cell>
          <cell r="Q32">
            <v>-1340.5842500000001</v>
          </cell>
          <cell r="R32">
            <v>-14949.874230000001</v>
          </cell>
          <cell r="S32">
            <v>2208.9432331209755</v>
          </cell>
          <cell r="T32">
            <v>-0.14775664324240775</v>
          </cell>
          <cell r="U32">
            <v>1301.504359999999</v>
          </cell>
          <cell r="V32">
            <v>-8.0085781817971852E-2</v>
          </cell>
          <cell r="W32">
            <v>-6166.8845821526947</v>
          </cell>
          <cell r="X32">
            <v>-11467.278554778592</v>
          </cell>
        </row>
        <row r="33">
          <cell r="B33" t="str">
            <v xml:space="preserve">            Tributos IGV    </v>
          </cell>
          <cell r="C33" t="e">
            <v>#REF!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U33">
            <v>0</v>
          </cell>
          <cell r="W33">
            <v>0</v>
          </cell>
          <cell r="X33">
            <v>0</v>
          </cell>
        </row>
        <row r="34">
          <cell r="B34" t="str">
            <v xml:space="preserve">            Seguros  </v>
          </cell>
          <cell r="C34">
            <v>-1479.7205300000001</v>
          </cell>
          <cell r="D34">
            <v>-2429.5163149999994</v>
          </cell>
          <cell r="E34">
            <v>-2495.73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-2000.7271491000001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-2000.7271491000001</v>
          </cell>
          <cell r="S34">
            <v>495.00285089999988</v>
          </cell>
          <cell r="T34">
            <v>-0.24741147293506272</v>
          </cell>
          <cell r="U34">
            <v>428.78916589999926</v>
          </cell>
          <cell r="V34">
            <v>-0.17649157704874247</v>
          </cell>
          <cell r="W34">
            <v>-2200.79986401</v>
          </cell>
          <cell r="X34">
            <v>-2420.879850411</v>
          </cell>
        </row>
        <row r="35">
          <cell r="B35" t="str">
            <v xml:space="preserve">            Contribuciones       </v>
          </cell>
          <cell r="C35">
            <v>-2031.34834</v>
          </cell>
          <cell r="D35">
            <v>-2012.8298799999998</v>
          </cell>
          <cell r="E35">
            <v>-2290.9555571267892</v>
          </cell>
          <cell r="F35">
            <v>-208.34433999999999</v>
          </cell>
          <cell r="G35">
            <v>-192.70176999999998</v>
          </cell>
          <cell r="H35">
            <v>-201.71889999999999</v>
          </cell>
          <cell r="I35">
            <v>-204.62195</v>
          </cell>
          <cell r="J35">
            <v>-203.05184</v>
          </cell>
          <cell r="K35">
            <v>-200.33414999999999</v>
          </cell>
          <cell r="L35">
            <v>-203.26854</v>
          </cell>
          <cell r="M35">
            <v>-197.96353999999999</v>
          </cell>
          <cell r="N35">
            <v>-199.25958</v>
          </cell>
          <cell r="O35">
            <v>-207.82046</v>
          </cell>
          <cell r="P35">
            <v>-213.26166000000001</v>
          </cell>
          <cell r="Q35">
            <v>-215.38891000000001</v>
          </cell>
          <cell r="R35">
            <v>-2447.7356399999999</v>
          </cell>
          <cell r="S35">
            <v>-156.78008287321063</v>
          </cell>
          <cell r="T35">
            <v>6.4051068387928789E-2</v>
          </cell>
          <cell r="U35">
            <v>-434.9057600000001</v>
          </cell>
          <cell r="V35">
            <v>0.21606682428621346</v>
          </cell>
          <cell r="W35">
            <v>-2692.5092040000004</v>
          </cell>
          <cell r="X35">
            <v>-2961.7601244000007</v>
          </cell>
        </row>
        <row r="36">
          <cell r="B36" t="str">
            <v xml:space="preserve">            Devolucion Cobranza por encargo (UTE FONAVI)      </v>
          </cell>
          <cell r="C36" t="e">
            <v>#REF!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U36">
            <v>0</v>
          </cell>
          <cell r="W36">
            <v>0</v>
          </cell>
          <cell r="X36">
            <v>0</v>
          </cell>
        </row>
        <row r="37">
          <cell r="B37" t="str">
            <v xml:space="preserve">            Gastos de la Emision de Bonos</v>
          </cell>
          <cell r="C37" t="e">
            <v>#REF!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-220.745</v>
          </cell>
          <cell r="K37">
            <v>-3.6413999999999995</v>
          </cell>
          <cell r="L37">
            <v>-3.6413999999999995</v>
          </cell>
          <cell r="M37">
            <v>-60.761399999999995</v>
          </cell>
          <cell r="N37">
            <v>-3.6413999999999995</v>
          </cell>
          <cell r="O37">
            <v>-3.6413999999999995</v>
          </cell>
          <cell r="P37">
            <v>-17.921399999999998</v>
          </cell>
          <cell r="Q37">
            <v>-3.6413999999999995</v>
          </cell>
          <cell r="R37">
            <v>-317.63479999999993</v>
          </cell>
          <cell r="S37">
            <v>-317.63479999999993</v>
          </cell>
          <cell r="T37">
            <v>1</v>
          </cell>
          <cell r="U37">
            <v>-317.63479999999993</v>
          </cell>
          <cell r="V37">
            <v>1</v>
          </cell>
          <cell r="W37">
            <v>-275.61930000000001</v>
          </cell>
          <cell r="X37">
            <v>-268.22429999999991</v>
          </cell>
        </row>
        <row r="38">
          <cell r="B38" t="str">
            <v xml:space="preserve">            Cargas diversas de Gestion      </v>
          </cell>
          <cell r="C38">
            <v>-8198.2379626500006</v>
          </cell>
          <cell r="D38">
            <v>-5560.2203100000015</v>
          </cell>
          <cell r="E38">
            <v>-2772.4384560000003</v>
          </cell>
          <cell r="F38">
            <v>-112.49726750000001</v>
          </cell>
          <cell r="G38">
            <v>-94.825337499999989</v>
          </cell>
          <cell r="H38">
            <v>-95.765087499999993</v>
          </cell>
          <cell r="I38">
            <v>-110.96924749999999</v>
          </cell>
          <cell r="J38">
            <v>-98.047547500000007</v>
          </cell>
          <cell r="K38">
            <v>-98.298447499999995</v>
          </cell>
          <cell r="L38">
            <v>-111.84706750000001</v>
          </cell>
          <cell r="M38">
            <v>-98.364837499999993</v>
          </cell>
          <cell r="N38">
            <v>-96.607827499999999</v>
          </cell>
          <cell r="O38">
            <v>-111.0593875</v>
          </cell>
          <cell r="P38">
            <v>-96.940307500000003</v>
          </cell>
          <cell r="Q38">
            <v>-95.982407500000008</v>
          </cell>
          <cell r="R38">
            <v>-1221.2047699999998</v>
          </cell>
          <cell r="S38">
            <v>1551.2336860000005</v>
          </cell>
          <cell r="T38">
            <v>-1.2702486299656368</v>
          </cell>
          <cell r="U38">
            <v>4339.0155400000021</v>
          </cell>
          <cell r="V38">
            <v>-0.78036755705458749</v>
          </cell>
          <cell r="W38">
            <v>-1343.3252470000002</v>
          </cell>
          <cell r="X38">
            <v>-1477.6577717000005</v>
          </cell>
        </row>
        <row r="39">
          <cell r="B39" t="str">
            <v xml:space="preserve">            Pago Empresa Aportante a Empresa Receptora - FOSE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U39">
            <v>0</v>
          </cell>
          <cell r="W39">
            <v>0</v>
          </cell>
          <cell r="X39">
            <v>0</v>
          </cell>
        </row>
        <row r="40">
          <cell r="B40" t="str">
            <v xml:space="preserve">            Cargas Financieras 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U40">
            <v>0</v>
          </cell>
          <cell r="W40">
            <v>0</v>
          </cell>
          <cell r="X40">
            <v>0</v>
          </cell>
        </row>
        <row r="41">
          <cell r="B41" t="str">
            <v xml:space="preserve">EFECTIVO NETO POR OPERACION (Ingresos - Egresos) </v>
          </cell>
          <cell r="C41" t="e">
            <v>#REF!</v>
          </cell>
          <cell r="D41">
            <v>23447.178869564028</v>
          </cell>
          <cell r="E41">
            <v>52159.23639790772</v>
          </cell>
          <cell r="F41">
            <v>1913.4472614000042</v>
          </cell>
          <cell r="G41">
            <v>4027.6978815999937</v>
          </cell>
          <cell r="H41">
            <v>3289.5418843999978</v>
          </cell>
          <cell r="I41">
            <v>3903.3947129999979</v>
          </cell>
          <cell r="J41">
            <v>5992.9945469000013</v>
          </cell>
          <cell r="K41">
            <v>6016.0420122999931</v>
          </cell>
          <cell r="L41">
            <v>5362.5273382999876</v>
          </cell>
          <cell r="M41">
            <v>3500.9815485000072</v>
          </cell>
          <cell r="N41">
            <v>6109.1523195999944</v>
          </cell>
          <cell r="O41">
            <v>6068.3991128999915</v>
          </cell>
          <cell r="P41">
            <v>5687.0779275999921</v>
          </cell>
          <cell r="Q41">
            <v>5306.6510680999927</v>
          </cell>
          <cell r="R41">
            <v>57177.907614599972</v>
          </cell>
          <cell r="S41">
            <v>5018.6712166922516</v>
          </cell>
          <cell r="T41">
            <v>8.7772907860146493E-2</v>
          </cell>
          <cell r="U41">
            <v>33730.728745035944</v>
          </cell>
          <cell r="V41">
            <v>1.4385836749350105</v>
          </cell>
          <cell r="W41">
            <v>58177.439838962397</v>
          </cell>
          <cell r="X41">
            <v>56291.541712738283</v>
          </cell>
        </row>
        <row r="42">
          <cell r="B42" t="str">
            <v>EFECTIVO POR INVERSION</v>
          </cell>
          <cell r="S42">
            <v>0</v>
          </cell>
          <cell r="U42">
            <v>0</v>
          </cell>
        </row>
        <row r="43">
          <cell r="B43" t="str">
            <v xml:space="preserve">      Ingresos de Inversion                                                                                                 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B44" t="str">
            <v xml:space="preserve">            Aportes de Capital</v>
          </cell>
          <cell r="K44">
            <v>0</v>
          </cell>
          <cell r="S44">
            <v>0</v>
          </cell>
          <cell r="U44">
            <v>0</v>
          </cell>
        </row>
        <row r="45">
          <cell r="B45" t="str">
            <v xml:space="preserve">            Venta de Activo Fijo</v>
          </cell>
          <cell r="L45">
            <v>0</v>
          </cell>
          <cell r="S45">
            <v>0</v>
          </cell>
          <cell r="U45">
            <v>0</v>
          </cell>
        </row>
        <row r="46">
          <cell r="B46" t="str">
            <v xml:space="preserve">            Otros: Recuperacion Deuda Electrocentro</v>
          </cell>
          <cell r="C46" t="str">
            <v xml:space="preserve"> </v>
          </cell>
          <cell r="S46">
            <v>0</v>
          </cell>
          <cell r="U46">
            <v>0</v>
          </cell>
        </row>
        <row r="47">
          <cell r="B47" t="str">
            <v xml:space="preserve">      Egresos de Inversion                                                                                                  </v>
          </cell>
          <cell r="C47" t="e">
            <v>#REF!</v>
          </cell>
          <cell r="D47">
            <v>-22375.407733563032</v>
          </cell>
          <cell r="E47">
            <v>-51588.902135712735</v>
          </cell>
          <cell r="F47">
            <v>-7065.1151835619858</v>
          </cell>
          <cell r="G47">
            <v>-2236.5152264000008</v>
          </cell>
          <cell r="H47">
            <v>-3296.7188323999985</v>
          </cell>
          <cell r="I47">
            <v>-3797.8322592000013</v>
          </cell>
          <cell r="J47">
            <v>-5689.0023456000135</v>
          </cell>
          <cell r="K47">
            <v>-12498.175872</v>
          </cell>
          <cell r="L47">
            <v>-9530.1050040000009</v>
          </cell>
          <cell r="M47">
            <v>-9349.0374600000014</v>
          </cell>
          <cell r="N47">
            <v>-11706.124248000002</v>
          </cell>
          <cell r="O47">
            <v>-10925.922168000001</v>
          </cell>
          <cell r="P47">
            <v>-7809.5263679999998</v>
          </cell>
          <cell r="Q47">
            <v>-4853.5149599999995</v>
          </cell>
          <cell r="R47">
            <v>-88757.589927161986</v>
          </cell>
          <cell r="S47">
            <v>-37168.687791449251</v>
          </cell>
          <cell r="T47">
            <v>-0.4187663029376007</v>
          </cell>
          <cell r="U47">
            <v>-66382.182193598957</v>
          </cell>
          <cell r="V47">
            <v>2.9667473765863903</v>
          </cell>
          <cell r="W47">
            <v>-68592.268827599997</v>
          </cell>
          <cell r="X47">
            <v>-41070.47</v>
          </cell>
        </row>
        <row r="48">
          <cell r="B48" t="str">
            <v xml:space="preserve">            Proyectos de Inversion</v>
          </cell>
          <cell r="C48">
            <v>-14203.670782030002</v>
          </cell>
          <cell r="D48">
            <v>-22375.407733563032</v>
          </cell>
          <cell r="E48">
            <v>-51588.902135712735</v>
          </cell>
          <cell r="F48">
            <v>-7065.1151835619858</v>
          </cell>
          <cell r="G48">
            <v>-2236.5152264000008</v>
          </cell>
          <cell r="H48">
            <v>-3164.3313323999987</v>
          </cell>
          <cell r="I48">
            <v>-3400.8010876000012</v>
          </cell>
          <cell r="J48">
            <v>-5689.0023456000135</v>
          </cell>
          <cell r="K48">
            <v>-12498.175872</v>
          </cell>
          <cell r="L48">
            <v>-9530.1050040000009</v>
          </cell>
          <cell r="M48">
            <v>-9349.0374600000014</v>
          </cell>
          <cell r="N48">
            <v>-11706.124248000002</v>
          </cell>
          <cell r="O48">
            <v>-10925.922168000001</v>
          </cell>
          <cell r="P48">
            <v>-7809.5263679999998</v>
          </cell>
          <cell r="Q48">
            <v>-4853.5149599999995</v>
          </cell>
          <cell r="R48">
            <v>-88228.171255561989</v>
          </cell>
          <cell r="S48">
            <v>-36639.269119849254</v>
          </cell>
          <cell r="T48">
            <v>0.41527857370770882</v>
          </cell>
          <cell r="U48">
            <v>-65852.763521998961</v>
          </cell>
          <cell r="V48">
            <v>-2.9430866380691714</v>
          </cell>
          <cell r="W48">
            <v>-68592.268827599997</v>
          </cell>
          <cell r="X48">
            <v>-41070.47</v>
          </cell>
        </row>
        <row r="49">
          <cell r="B49" t="str">
            <v xml:space="preserve">            Gastos de Capital No Ligados a Proyectos</v>
          </cell>
          <cell r="C49">
            <v>-76.392224999999996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-1</v>
          </cell>
          <cell r="U49">
            <v>0</v>
          </cell>
          <cell r="V49">
            <v>-1</v>
          </cell>
          <cell r="W49">
            <v>0</v>
          </cell>
          <cell r="X49">
            <v>0</v>
          </cell>
        </row>
        <row r="50">
          <cell r="B50" t="str">
            <v xml:space="preserve">            Otros</v>
          </cell>
          <cell r="C50" t="e">
            <v>#REF!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-132.38749999999999</v>
          </cell>
          <cell r="I50">
            <v>-397.03117159999999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-529.41867159999993</v>
          </cell>
          <cell r="S50">
            <v>-529.41867159999993</v>
          </cell>
          <cell r="T50">
            <v>1</v>
          </cell>
          <cell r="U50">
            <v>-529.41867159999993</v>
          </cell>
          <cell r="W50">
            <v>0</v>
          </cell>
          <cell r="X50">
            <v>0</v>
          </cell>
        </row>
        <row r="51">
          <cell r="B51" t="str">
            <v xml:space="preserve">EFECTIVO NETO POR INVERSION                                                                                                 </v>
          </cell>
          <cell r="C51" t="e">
            <v>#REF!</v>
          </cell>
          <cell r="D51">
            <v>-22375.407733563032</v>
          </cell>
          <cell r="E51">
            <v>-51588.902135712735</v>
          </cell>
          <cell r="F51">
            <v>-7065.1151835619858</v>
          </cell>
          <cell r="G51">
            <v>-2236.5152264000008</v>
          </cell>
          <cell r="H51">
            <v>-3296.7188323999985</v>
          </cell>
          <cell r="I51">
            <v>-3797.8322592000013</v>
          </cell>
          <cell r="J51">
            <v>-5689.0023456000135</v>
          </cell>
          <cell r="K51">
            <v>-12498.175872</v>
          </cell>
          <cell r="L51">
            <v>-9530.1050040000009</v>
          </cell>
          <cell r="M51">
            <v>-9349.0374600000014</v>
          </cell>
          <cell r="N51">
            <v>-11706.124248000002</v>
          </cell>
          <cell r="O51">
            <v>-10925.922168000001</v>
          </cell>
          <cell r="P51">
            <v>-7809.5263679999998</v>
          </cell>
          <cell r="Q51">
            <v>-4853.5149599999995</v>
          </cell>
          <cell r="R51">
            <v>-88757.589927161986</v>
          </cell>
          <cell r="S51">
            <v>-37168.687791449251</v>
          </cell>
          <cell r="T51">
            <v>-0.4187663029376007</v>
          </cell>
          <cell r="U51">
            <v>-66382.182193598957</v>
          </cell>
          <cell r="V51">
            <v>2.9667473765863903</v>
          </cell>
          <cell r="W51">
            <v>-68592.268827599997</v>
          </cell>
          <cell r="X51">
            <v>-41070.47</v>
          </cell>
        </row>
        <row r="52">
          <cell r="B52" t="str">
            <v xml:space="preserve">EFECTIVO POR FINANCIAMIENTO </v>
          </cell>
          <cell r="S52">
            <v>0</v>
          </cell>
          <cell r="U52">
            <v>0</v>
          </cell>
        </row>
        <row r="53">
          <cell r="B53" t="str">
            <v xml:space="preserve">      Ingresos por Financiamiento                                                                                           </v>
          </cell>
          <cell r="C53" t="e">
            <v>#REF!</v>
          </cell>
          <cell r="D53">
            <v>22200.286</v>
          </cell>
          <cell r="E53">
            <v>10000</v>
          </cell>
          <cell r="F53">
            <v>10000</v>
          </cell>
          <cell r="G53">
            <v>4500</v>
          </cell>
          <cell r="H53">
            <v>0</v>
          </cell>
          <cell r="I53">
            <v>10000</v>
          </cell>
          <cell r="J53">
            <v>33000</v>
          </cell>
          <cell r="K53">
            <v>0</v>
          </cell>
          <cell r="L53">
            <v>0.24113689084445117</v>
          </cell>
          <cell r="M53">
            <v>18000.48227378169</v>
          </cell>
          <cell r="N53">
            <v>0.72341067253335334</v>
          </cell>
          <cell r="O53">
            <v>0.96454756337780456</v>
          </cell>
          <cell r="P53">
            <v>1.2056844542222556</v>
          </cell>
          <cell r="Q53">
            <v>1.4468213450667067</v>
          </cell>
          <cell r="R53">
            <v>75505.063874707732</v>
          </cell>
          <cell r="S53">
            <v>65505.063874707732</v>
          </cell>
          <cell r="T53">
            <v>-0.86755855187946218</v>
          </cell>
          <cell r="U53">
            <v>53304.777874707732</v>
          </cell>
          <cell r="V53">
            <v>2.401085187583067</v>
          </cell>
          <cell r="W53">
            <v>35022.908004630226</v>
          </cell>
          <cell r="X53">
            <v>15023.149141521068</v>
          </cell>
        </row>
        <row r="54">
          <cell r="B54" t="str">
            <v xml:space="preserve">            Sobregiros  </v>
          </cell>
          <cell r="C54" t="e">
            <v>#REF!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U54">
            <v>0</v>
          </cell>
          <cell r="W54">
            <v>0</v>
          </cell>
          <cell r="X54">
            <v>0</v>
          </cell>
        </row>
        <row r="55">
          <cell r="B55" t="str">
            <v xml:space="preserve">            Prestamos Bancarios </v>
          </cell>
          <cell r="C55">
            <v>12981.245730000001</v>
          </cell>
          <cell r="D55">
            <v>22200.286</v>
          </cell>
          <cell r="E55">
            <v>10000</v>
          </cell>
          <cell r="F55">
            <v>10000</v>
          </cell>
          <cell r="G55">
            <v>4500</v>
          </cell>
          <cell r="H55">
            <v>0</v>
          </cell>
          <cell r="I55">
            <v>10000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24500</v>
          </cell>
          <cell r="S55">
            <v>14500</v>
          </cell>
          <cell r="U55">
            <v>2299.7139999999999</v>
          </cell>
          <cell r="V55">
            <v>0.10358938619079051</v>
          </cell>
          <cell r="W55">
            <v>35000</v>
          </cell>
          <cell r="X55">
            <v>15000</v>
          </cell>
        </row>
        <row r="56">
          <cell r="B56" t="str">
            <v xml:space="preserve">            Otros Financiamientos  </v>
          </cell>
          <cell r="C56" t="e">
            <v>#REF!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33000</v>
          </cell>
          <cell r="K56">
            <v>0</v>
          </cell>
          <cell r="L56">
            <v>0</v>
          </cell>
          <cell r="M56">
            <v>18000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51000</v>
          </cell>
          <cell r="S56">
            <v>51000</v>
          </cell>
          <cell r="T56">
            <v>-1</v>
          </cell>
          <cell r="U56">
            <v>51000</v>
          </cell>
          <cell r="V56">
            <v>1</v>
          </cell>
          <cell r="W56">
            <v>0</v>
          </cell>
          <cell r="X56">
            <v>0</v>
          </cell>
        </row>
        <row r="57">
          <cell r="B57" t="str">
            <v xml:space="preserve">            Desembolso Emision de los Bonos</v>
          </cell>
          <cell r="C57" t="e">
            <v>#REF!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U57">
            <v>0</v>
          </cell>
          <cell r="W57">
            <v>0</v>
          </cell>
          <cell r="X57">
            <v>0</v>
          </cell>
        </row>
        <row r="58">
          <cell r="B58" t="str">
            <v xml:space="preserve">            Devolucion de colocación</v>
          </cell>
          <cell r="C58" t="e">
            <v>#REF!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U58">
            <v>0</v>
          </cell>
          <cell r="W58">
            <v>0</v>
          </cell>
          <cell r="X58">
            <v>0</v>
          </cell>
        </row>
        <row r="59">
          <cell r="B59" t="str">
            <v xml:space="preserve">            Intereses</v>
          </cell>
          <cell r="C59" t="e">
            <v>#REF!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0.24113689084445117</v>
          </cell>
          <cell r="M59">
            <v>0.48227378168890228</v>
          </cell>
          <cell r="N59">
            <v>0.72341067253335334</v>
          </cell>
          <cell r="O59">
            <v>0.96454756337780456</v>
          </cell>
          <cell r="P59">
            <v>1.2056844542222556</v>
          </cell>
          <cell r="Q59">
            <v>1.4468213450667067</v>
          </cell>
          <cell r="R59">
            <v>5.0638747077334738</v>
          </cell>
          <cell r="S59">
            <v>5.0638747077334738</v>
          </cell>
          <cell r="T59">
            <v>-1</v>
          </cell>
          <cell r="U59">
            <v>5.0638747077334738</v>
          </cell>
          <cell r="V59">
            <v>-1</v>
          </cell>
          <cell r="W59">
            <v>22.908004630222852</v>
          </cell>
          <cell r="X59">
            <v>23.149141521067303</v>
          </cell>
        </row>
        <row r="60">
          <cell r="B60" t="str">
            <v xml:space="preserve">      Egresos por Financiamiento </v>
          </cell>
          <cell r="C60" t="e">
            <v>#REF!</v>
          </cell>
          <cell r="D60">
            <v>-24073.471128783538</v>
          </cell>
          <cell r="E60">
            <v>-10460.186383437487</v>
          </cell>
          <cell r="F60">
            <v>-4854.4376410000004</v>
          </cell>
          <cell r="G60">
            <v>-5883.1489859999992</v>
          </cell>
          <cell r="H60">
            <v>-225.06759</v>
          </cell>
          <cell r="I60">
            <v>-10512.415037000002</v>
          </cell>
          <cell r="J60">
            <v>-15141.706088000003</v>
          </cell>
          <cell r="K60">
            <v>-224.98858999999999</v>
          </cell>
          <cell r="L60">
            <v>-2376.2362710336783</v>
          </cell>
          <cell r="M60">
            <v>-401.90710267556091</v>
          </cell>
          <cell r="N60">
            <v>-401.90110267556088</v>
          </cell>
          <cell r="O60">
            <v>-3419.7361124184508</v>
          </cell>
          <cell r="P60">
            <v>-396.9291026755609</v>
          </cell>
          <cell r="Q60">
            <v>-396.9291026755609</v>
          </cell>
          <cell r="R60">
            <v>-44235.402726154389</v>
          </cell>
          <cell r="S60">
            <v>-33775.2163427169</v>
          </cell>
          <cell r="T60">
            <v>0.76353360117024871</v>
          </cell>
          <cell r="U60">
            <v>-20161.931597370851</v>
          </cell>
          <cell r="V60">
            <v>0.83751659615318874</v>
          </cell>
          <cell r="W60">
            <v>-24880.099177713142</v>
          </cell>
          <cell r="X60">
            <v>-31273.928702186764</v>
          </cell>
        </row>
        <row r="61">
          <cell r="B61" t="str">
            <v xml:space="preserve">            Sobregiros   </v>
          </cell>
          <cell r="C61" t="e">
            <v>#REF!</v>
          </cell>
          <cell r="D61">
            <v>0</v>
          </cell>
          <cell r="E61">
            <v>-3443.3319919999999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3443.3319919999999</v>
          </cell>
          <cell r="U61">
            <v>0</v>
          </cell>
          <cell r="W61">
            <v>0</v>
          </cell>
          <cell r="X61">
            <v>0</v>
          </cell>
        </row>
        <row r="62">
          <cell r="B62" t="str">
            <v xml:space="preserve">            Amortizacion o Cancelacion de Préstamos Bancarios</v>
          </cell>
          <cell r="C62">
            <v>-21948.392</v>
          </cell>
          <cell r="D62">
            <v>-19239.3</v>
          </cell>
          <cell r="E62">
            <v>-3150</v>
          </cell>
          <cell r="F62">
            <v>-4500</v>
          </cell>
          <cell r="G62">
            <v>-5500</v>
          </cell>
          <cell r="H62">
            <v>0</v>
          </cell>
          <cell r="I62">
            <v>-10000</v>
          </cell>
          <cell r="J62">
            <v>-14500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-34500</v>
          </cell>
          <cell r="S62">
            <v>-31350</v>
          </cell>
          <cell r="T62">
            <v>-1</v>
          </cell>
          <cell r="U62">
            <v>-15260.7</v>
          </cell>
          <cell r="V62">
            <v>0.7932045344685098</v>
          </cell>
          <cell r="W62">
            <v>-7667.9422020000002</v>
          </cell>
          <cell r="X62">
            <v>-14359.544263999998</v>
          </cell>
        </row>
        <row r="63">
          <cell r="B63" t="str">
            <v xml:space="preserve">            Intereses Bancarios   </v>
          </cell>
          <cell r="C63" t="e">
            <v>#REF!</v>
          </cell>
          <cell r="D63">
            <v>0</v>
          </cell>
          <cell r="E63">
            <v>0</v>
          </cell>
          <cell r="F63">
            <v>-129.318051</v>
          </cell>
          <cell r="G63">
            <v>-158.055396</v>
          </cell>
          <cell r="H63">
            <v>0</v>
          </cell>
          <cell r="I63">
            <v>-287.373447</v>
          </cell>
          <cell r="J63">
            <v>-416.69149800000002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-991.43839200000002</v>
          </cell>
          <cell r="S63">
            <v>-991.43839200000002</v>
          </cell>
          <cell r="T63">
            <v>-1</v>
          </cell>
          <cell r="U63">
            <v>-991.43839200000002</v>
          </cell>
          <cell r="W63">
            <v>-2801.2264540000001</v>
          </cell>
          <cell r="X63">
            <v>-3787.0147379999999</v>
          </cell>
        </row>
        <row r="64">
          <cell r="B64" t="str">
            <v xml:space="preserve">            Amortización de Bonos </v>
          </cell>
          <cell r="C64" t="e">
            <v>#REF!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-1178.5714285714287</v>
          </cell>
          <cell r="M64">
            <v>0</v>
          </cell>
          <cell r="N64">
            <v>0</v>
          </cell>
          <cell r="O64">
            <v>-1821.4285714285713</v>
          </cell>
          <cell r="P64">
            <v>0</v>
          </cell>
          <cell r="Q64">
            <v>0</v>
          </cell>
          <cell r="R64">
            <v>-3000</v>
          </cell>
          <cell r="S64">
            <v>-3000</v>
          </cell>
          <cell r="T64">
            <v>1</v>
          </cell>
          <cell r="U64">
            <v>-3000</v>
          </cell>
          <cell r="V64">
            <v>1</v>
          </cell>
          <cell r="W64">
            <v>-7285.7142857142853</v>
          </cell>
          <cell r="X64">
            <v>-7285.7142857142853</v>
          </cell>
        </row>
        <row r="65">
          <cell r="B65" t="str">
            <v xml:space="preserve">            Intereses Bonos</v>
          </cell>
          <cell r="C65" t="e">
            <v>#REF!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-795.75173978668874</v>
          </cell>
          <cell r="M65">
            <v>0</v>
          </cell>
          <cell r="N65">
            <v>0</v>
          </cell>
          <cell r="O65">
            <v>-1201.3784383143188</v>
          </cell>
          <cell r="P65">
            <v>0</v>
          </cell>
          <cell r="Q65">
            <v>0</v>
          </cell>
          <cell r="R65">
            <v>-1997.1301781010075</v>
          </cell>
          <cell r="S65">
            <v>-1997.1301781010075</v>
          </cell>
          <cell r="T65">
            <v>1</v>
          </cell>
          <cell r="U65">
            <v>-1997.1301781010075</v>
          </cell>
          <cell r="V65">
            <v>1</v>
          </cell>
          <cell r="W65">
            <v>-4366.300130647739</v>
          </cell>
          <cell r="X65">
            <v>-3663.5583344724814</v>
          </cell>
        </row>
        <row r="66">
          <cell r="B66" t="str">
            <v xml:space="preserve">            Egresos por la Cuenta Reserva de los Bonos - Fondo Cobertura</v>
          </cell>
          <cell r="C66" t="e">
            <v>#REF!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-192.90951267556088</v>
          </cell>
          <cell r="M66">
            <v>-192.90951267556088</v>
          </cell>
          <cell r="N66">
            <v>-192.90951267556088</v>
          </cell>
          <cell r="O66">
            <v>-192.90951267556088</v>
          </cell>
          <cell r="P66">
            <v>-192.90951267556088</v>
          </cell>
          <cell r="Q66">
            <v>-192.90951267556088</v>
          </cell>
          <cell r="R66">
            <v>-1157.4570760533652</v>
          </cell>
          <cell r="S66">
            <v>-1157.4570760533652</v>
          </cell>
          <cell r="T66">
            <v>1</v>
          </cell>
          <cell r="U66">
            <v>-1157.4570760533652</v>
          </cell>
          <cell r="V66">
            <v>1</v>
          </cell>
          <cell r="W66">
            <v>-385.81902535112175</v>
          </cell>
          <cell r="X66">
            <v>0</v>
          </cell>
        </row>
        <row r="67">
          <cell r="B67" t="str">
            <v xml:space="preserve">            Amortización Enosa Deuda Electrocentro</v>
          </cell>
          <cell r="C67" t="e">
            <v>#REF!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U67">
            <v>0</v>
          </cell>
          <cell r="W67">
            <v>0</v>
          </cell>
          <cell r="X67">
            <v>0</v>
          </cell>
        </row>
        <row r="68">
          <cell r="B68" t="str">
            <v xml:space="preserve">            Intereses Enosa Deuda Electrocentro</v>
          </cell>
          <cell r="C68" t="e">
            <v>#REF!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  <cell r="U68">
            <v>0</v>
          </cell>
          <cell r="W68">
            <v>0</v>
          </cell>
          <cell r="X68">
            <v>0</v>
          </cell>
        </row>
        <row r="69">
          <cell r="B69" t="str">
            <v xml:space="preserve">            Amortización Ensa Deuda Electrocentro</v>
          </cell>
          <cell r="C69" t="e">
            <v>#REF!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U69">
            <v>0</v>
          </cell>
          <cell r="W69">
            <v>0</v>
          </cell>
          <cell r="X69">
            <v>0</v>
          </cell>
        </row>
        <row r="70">
          <cell r="B70" t="str">
            <v xml:space="preserve">            Intereses Ensa Deuda Electrocentro</v>
          </cell>
          <cell r="C70" t="e">
            <v>#REF!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U70">
            <v>0</v>
          </cell>
          <cell r="W70">
            <v>0</v>
          </cell>
          <cell r="X70">
            <v>0</v>
          </cell>
        </row>
        <row r="71">
          <cell r="B71" t="str">
            <v xml:space="preserve">            Gastos Bancarios </v>
          </cell>
          <cell r="C71">
            <v>-497.22385589999999</v>
          </cell>
          <cell r="D71">
            <v>-397.58282878354004</v>
          </cell>
          <cell r="E71">
            <v>-515.36754174368639</v>
          </cell>
          <cell r="F71">
            <v>-23.646999999999998</v>
          </cell>
          <cell r="G71">
            <v>-23.646999999999998</v>
          </cell>
          <cell r="H71">
            <v>-23.646999999999998</v>
          </cell>
          <cell r="I71">
            <v>-23.646999999999998</v>
          </cell>
          <cell r="J71">
            <v>-23.646999999999998</v>
          </cell>
          <cell r="K71">
            <v>-23.646999999999998</v>
          </cell>
          <cell r="L71">
            <v>-23.646999999999998</v>
          </cell>
          <cell r="M71">
            <v>-23.646999999999998</v>
          </cell>
          <cell r="N71">
            <v>-23.646999999999998</v>
          </cell>
          <cell r="O71">
            <v>-23.646999999999998</v>
          </cell>
          <cell r="P71">
            <v>-23.646999999999998</v>
          </cell>
          <cell r="Q71">
            <v>-23.646999999999998</v>
          </cell>
          <cell r="R71">
            <v>-283.76399999999995</v>
          </cell>
          <cell r="S71">
            <v>231.60354174368643</v>
          </cell>
          <cell r="T71">
            <v>0.81618366580569235</v>
          </cell>
          <cell r="U71">
            <v>113.81882878354008</v>
          </cell>
          <cell r="V71">
            <v>-0.2862770234111584</v>
          </cell>
          <cell r="W71">
            <v>-267.48399999999998</v>
          </cell>
          <cell r="X71">
            <v>-272.48399999999998</v>
          </cell>
        </row>
        <row r="72">
          <cell r="B72" t="str">
            <v xml:space="preserve">            Letras (ElectroPeru, Fonavi, Etecen, .....) </v>
          </cell>
          <cell r="C72">
            <v>-2280.4634799999999</v>
          </cell>
          <cell r="D72">
            <v>-1635.35196</v>
          </cell>
          <cell r="E72">
            <v>-1560.4728090000001</v>
          </cell>
          <cell r="F72">
            <v>-130.37259</v>
          </cell>
          <cell r="G72">
            <v>-130.37259</v>
          </cell>
          <cell r="H72">
            <v>-130.37259</v>
          </cell>
          <cell r="I72">
            <v>-130.37259</v>
          </cell>
          <cell r="J72">
            <v>-130.37259</v>
          </cell>
          <cell r="K72">
            <v>-130.37259</v>
          </cell>
          <cell r="L72">
            <v>-130.37259</v>
          </cell>
          <cell r="M72">
            <v>-130.37259</v>
          </cell>
          <cell r="N72">
            <v>-130.37259</v>
          </cell>
          <cell r="O72">
            <v>-130.37259</v>
          </cell>
          <cell r="P72">
            <v>-130.37259</v>
          </cell>
          <cell r="Q72">
            <v>-130.37259</v>
          </cell>
          <cell r="R72">
            <v>-1564.4710799999996</v>
          </cell>
          <cell r="S72">
            <v>-3.9982709999994768</v>
          </cell>
          <cell r="T72">
            <v>-2.5556694854336828E-3</v>
          </cell>
          <cell r="U72">
            <v>70.880880000000388</v>
          </cell>
          <cell r="V72">
            <v>-4.3342889930556835E-2</v>
          </cell>
          <cell r="W72">
            <v>-1564.47108</v>
          </cell>
          <cell r="X72">
            <v>-1564.47108</v>
          </cell>
        </row>
        <row r="73">
          <cell r="B73" t="str">
            <v xml:space="preserve">            Contribuciones Reembolsables</v>
          </cell>
          <cell r="C73">
            <v>-2962.8640700000001</v>
          </cell>
          <cell r="D73">
            <v>-2801.2363399999999</v>
          </cell>
          <cell r="E73">
            <v>-1791.0140406938003</v>
          </cell>
          <cell r="F73">
            <v>-71.099999999999994</v>
          </cell>
          <cell r="G73">
            <v>-71.073999999999998</v>
          </cell>
          <cell r="H73">
            <v>-71.048000000000002</v>
          </cell>
          <cell r="I73">
            <v>-71.022000000000006</v>
          </cell>
          <cell r="J73">
            <v>-70.995000000000005</v>
          </cell>
          <cell r="K73">
            <v>-70.968999999999994</v>
          </cell>
          <cell r="L73">
            <v>-54.984000000000002</v>
          </cell>
          <cell r="M73">
            <v>-54.978000000000002</v>
          </cell>
          <cell r="N73">
            <v>-54.972000000000001</v>
          </cell>
          <cell r="O73">
            <v>-50</v>
          </cell>
          <cell r="P73">
            <v>-50</v>
          </cell>
          <cell r="Q73">
            <v>-50</v>
          </cell>
          <cell r="R73">
            <v>-741.14199999999994</v>
          </cell>
          <cell r="S73">
            <v>1049.8720406938005</v>
          </cell>
          <cell r="T73">
            <v>1.4165599044363977</v>
          </cell>
          <cell r="U73">
            <v>2060.0943400000001</v>
          </cell>
          <cell r="V73">
            <v>-0.73542325243431628</v>
          </cell>
          <cell r="W73">
            <v>-541.14200000000005</v>
          </cell>
          <cell r="X73">
            <v>-341.142</v>
          </cell>
        </row>
        <row r="74">
          <cell r="B74" t="str">
            <v xml:space="preserve">            Inter. y Gastos Relac. a Bon. u Ob.</v>
          </cell>
          <cell r="C74" t="e">
            <v>#REF!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U74">
            <v>0</v>
          </cell>
          <cell r="W74">
            <v>0</v>
          </cell>
          <cell r="X74">
            <v>0</v>
          </cell>
        </row>
        <row r="75">
          <cell r="B75" t="str">
            <v xml:space="preserve">EFECTIVO NETO POR FINANCIAMIENTO                                                                                            </v>
          </cell>
          <cell r="C75" t="e">
            <v>#REF!</v>
          </cell>
          <cell r="D75">
            <v>-1873.1851287835379</v>
          </cell>
          <cell r="E75">
            <v>-460.18638343748717</v>
          </cell>
          <cell r="F75">
            <v>5145.5623589999996</v>
          </cell>
          <cell r="G75">
            <v>-1383.1489859999992</v>
          </cell>
          <cell r="H75">
            <v>-225.06759</v>
          </cell>
          <cell r="I75">
            <v>-512.41503700000249</v>
          </cell>
          <cell r="J75">
            <v>17858.293911999997</v>
          </cell>
          <cell r="K75">
            <v>-224.98858999999999</v>
          </cell>
          <cell r="L75">
            <v>-2375.9951341428341</v>
          </cell>
          <cell r="M75">
            <v>17598.575171106131</v>
          </cell>
          <cell r="N75">
            <v>-401.17769200302752</v>
          </cell>
          <cell r="O75">
            <v>-3418.7715648550729</v>
          </cell>
          <cell r="P75">
            <v>-395.72341822133865</v>
          </cell>
          <cell r="Q75">
            <v>-395.48228133049417</v>
          </cell>
          <cell r="R75">
            <v>31269.661148553343</v>
          </cell>
          <cell r="S75">
            <v>31729.847531990832</v>
          </cell>
          <cell r="T75">
            <v>1.0147167051555588</v>
          </cell>
          <cell r="U75">
            <v>33142.846277336881</v>
          </cell>
          <cell r="V75">
            <v>-17.693310590640937</v>
          </cell>
          <cell r="W75">
            <v>10142.808826917084</v>
          </cell>
          <cell r="X75">
            <v>-16250.779560665696</v>
          </cell>
        </row>
        <row r="76">
          <cell r="B76" t="str">
            <v xml:space="preserve">Saldo Inicial                                                                                                               </v>
          </cell>
          <cell r="C76">
            <v>3605.9650000000001</v>
          </cell>
          <cell r="D76">
            <v>3282.5605733394441</v>
          </cell>
          <cell r="E76">
            <v>2481.1465805569023</v>
          </cell>
          <cell r="F76">
            <v>2591.2944593143984</v>
          </cell>
          <cell r="G76">
            <v>2585.1888961524164</v>
          </cell>
          <cell r="H76">
            <v>2993.2225653524101</v>
          </cell>
          <cell r="I76">
            <v>2760.9780273524093</v>
          </cell>
          <cell r="J76">
            <v>2354.1254441524034</v>
          </cell>
          <cell r="K76">
            <v>20516.411557452389</v>
          </cell>
          <cell r="L76">
            <v>13809.289107752382</v>
          </cell>
          <cell r="M76">
            <v>7265.7163079095335</v>
          </cell>
          <cell r="N76">
            <v>19016.235567515672</v>
          </cell>
          <cell r="O76">
            <v>13018.085947112637</v>
          </cell>
          <cell r="P76">
            <v>4741.7913271575544</v>
          </cell>
          <cell r="Q76">
            <v>2223.6194685362079</v>
          </cell>
          <cell r="R76">
            <v>2591.2944593143984</v>
          </cell>
          <cell r="S76">
            <v>110.14787875749607</v>
          </cell>
          <cell r="T76">
            <v>4.250689394312944E-2</v>
          </cell>
          <cell r="U76">
            <v>-691.26611402504568</v>
          </cell>
          <cell r="V76">
            <v>-0.21058746627234379</v>
          </cell>
          <cell r="W76">
            <v>2281.2732953057275</v>
          </cell>
          <cell r="X76">
            <v>2009.2531335852109</v>
          </cell>
        </row>
        <row r="77">
          <cell r="B77" t="str">
            <v xml:space="preserve">Saldo del Mes                                                                                                               </v>
          </cell>
          <cell r="C77" t="e">
            <v>#REF!</v>
          </cell>
          <cell r="D77">
            <v>-801.41399278254175</v>
          </cell>
          <cell r="E77">
            <v>110.14787875749607</v>
          </cell>
          <cell r="F77">
            <v>-6.1055631619819906</v>
          </cell>
          <cell r="G77">
            <v>408.03366919999371</v>
          </cell>
          <cell r="H77">
            <v>-232.24453800000083</v>
          </cell>
          <cell r="I77">
            <v>-406.85258320000594</v>
          </cell>
          <cell r="J77">
            <v>18162.286113299986</v>
          </cell>
          <cell r="K77">
            <v>-6707.1224497000076</v>
          </cell>
          <cell r="L77">
            <v>-6543.5727998428483</v>
          </cell>
          <cell r="M77">
            <v>11750.519259606137</v>
          </cell>
          <cell r="N77">
            <v>-5998.1496204030354</v>
          </cell>
          <cell r="O77">
            <v>-8276.2946199550825</v>
          </cell>
          <cell r="P77">
            <v>-2518.1718586213465</v>
          </cell>
          <cell r="Q77">
            <v>57.653826769498664</v>
          </cell>
          <cell r="R77">
            <v>-310.02116400867089</v>
          </cell>
          <cell r="S77">
            <v>-420.16904276616697</v>
          </cell>
          <cell r="T77">
            <v>-1.3552914818241744</v>
          </cell>
          <cell r="U77">
            <v>491.39282877387086</v>
          </cell>
          <cell r="V77">
            <v>-0.61315728599613684</v>
          </cell>
          <cell r="W77">
            <v>-272.02016172051663</v>
          </cell>
          <cell r="X77">
            <v>-1029.7078479274132</v>
          </cell>
        </row>
        <row r="78">
          <cell r="B78" t="str">
            <v xml:space="preserve">Saldo de Libre Disponibilidad                                                                                               </v>
          </cell>
          <cell r="C78" t="e">
            <v>#REF!</v>
          </cell>
          <cell r="D78">
            <v>2481.1465805569023</v>
          </cell>
          <cell r="E78">
            <v>2591.2944593143984</v>
          </cell>
          <cell r="F78">
            <v>2585.1888961524164</v>
          </cell>
          <cell r="G78">
            <v>2993.2225653524101</v>
          </cell>
          <cell r="H78">
            <v>2760.9780273524093</v>
          </cell>
          <cell r="I78">
            <v>2354.1254441524034</v>
          </cell>
          <cell r="J78">
            <v>20516.411557452389</v>
          </cell>
          <cell r="K78">
            <v>13809.289107752382</v>
          </cell>
          <cell r="L78">
            <v>7265.7163079095335</v>
          </cell>
          <cell r="M78">
            <v>19016.235567515672</v>
          </cell>
          <cell r="N78">
            <v>13018.085947112637</v>
          </cell>
          <cell r="O78">
            <v>4741.7913271575544</v>
          </cell>
          <cell r="P78">
            <v>2223.6194685362079</v>
          </cell>
          <cell r="Q78">
            <v>2281.2732953057066</v>
          </cell>
          <cell r="R78">
            <v>2281.2732953057275</v>
          </cell>
          <cell r="S78">
            <v>-310.02116400867089</v>
          </cell>
          <cell r="T78">
            <v>-0.13589830058792804</v>
          </cell>
          <cell r="U78">
            <v>-199.87328525117482</v>
          </cell>
          <cell r="V78">
            <v>-8.0556822727624794E-2</v>
          </cell>
          <cell r="W78">
            <v>2009.2531335852109</v>
          </cell>
          <cell r="X78">
            <v>979.54528565779765</v>
          </cell>
        </row>
      </sheetData>
      <sheetData sheetId="24" refreshError="1"/>
      <sheetData sheetId="25" refreshError="1"/>
      <sheetData sheetId="26" refreshError="1">
        <row r="1">
          <cell r="B1" t="str">
            <v>HIDRANDINA S.A.</v>
          </cell>
        </row>
        <row r="2">
          <cell r="B2" t="str">
            <v xml:space="preserve">EVOLUCION DE LA FUERZA LABORAL </v>
          </cell>
        </row>
        <row r="4">
          <cell r="C4" t="str">
            <v>Ejercicio 2002</v>
          </cell>
          <cell r="F4" t="str">
            <v>Ejercicio 2003</v>
          </cell>
          <cell r="I4" t="str">
            <v>Ejercicio 2004 (*)</v>
          </cell>
          <cell r="L4" t="str">
            <v>Ejercicio 2005</v>
          </cell>
          <cell r="P4" t="str">
            <v>Ejercicio 2006</v>
          </cell>
        </row>
        <row r="5">
          <cell r="C5" t="str">
            <v>No.</v>
          </cell>
          <cell r="D5" t="str">
            <v>COSTO S/.</v>
          </cell>
          <cell r="F5" t="str">
            <v>No.</v>
          </cell>
          <cell r="G5" t="str">
            <v>COSTO S/.</v>
          </cell>
          <cell r="I5" t="str">
            <v>No.</v>
          </cell>
          <cell r="J5" t="str">
            <v>COSTO S/.</v>
          </cell>
          <cell r="L5" t="str">
            <v>No.</v>
          </cell>
          <cell r="M5" t="str">
            <v>COSTO S/.</v>
          </cell>
          <cell r="P5" t="str">
            <v>No.</v>
          </cell>
          <cell r="Q5" t="str">
            <v>COSTO S/.</v>
          </cell>
        </row>
        <row r="6">
          <cell r="B6" t="str">
            <v>ACTIVIDADES PERMANENTES</v>
          </cell>
          <cell r="C6" t="str">
            <v>Trab.</v>
          </cell>
          <cell r="D6" t="str">
            <v>Prom.</v>
          </cell>
          <cell r="E6" t="str">
            <v>Total</v>
          </cell>
          <cell r="F6" t="str">
            <v>Trab.</v>
          </cell>
          <cell r="G6" t="str">
            <v>Prom.</v>
          </cell>
          <cell r="H6" t="str">
            <v>Total</v>
          </cell>
          <cell r="I6" t="str">
            <v>Trab.</v>
          </cell>
          <cell r="J6" t="str">
            <v>Prom.</v>
          </cell>
          <cell r="K6" t="str">
            <v>Total</v>
          </cell>
          <cell r="L6" t="str">
            <v>Trab.</v>
          </cell>
          <cell r="M6" t="str">
            <v>Prom.</v>
          </cell>
          <cell r="N6" t="str">
            <v>Total</v>
          </cell>
          <cell r="P6" t="str">
            <v>Trab.</v>
          </cell>
          <cell r="Q6" t="str">
            <v>Prom.</v>
          </cell>
          <cell r="R6" t="str">
            <v>Total</v>
          </cell>
        </row>
        <row r="8">
          <cell r="B8" t="str">
            <v>PLAZO INDETERMNADO</v>
          </cell>
          <cell r="C8">
            <v>208</v>
          </cell>
          <cell r="D8">
            <v>53344.914663461539</v>
          </cell>
          <cell r="E8">
            <v>11095742.25</v>
          </cell>
          <cell r="F8">
            <v>205</v>
          </cell>
          <cell r="G8">
            <v>60643.628048780491</v>
          </cell>
          <cell r="H8">
            <v>12431943.75</v>
          </cell>
          <cell r="I8">
            <v>205</v>
          </cell>
          <cell r="J8">
            <v>69282.054878048773</v>
          </cell>
          <cell r="K8">
            <v>14202821.25</v>
          </cell>
          <cell r="L8">
            <v>205</v>
          </cell>
          <cell r="M8">
            <v>74777.773170731714</v>
          </cell>
          <cell r="N8">
            <v>15329443.5</v>
          </cell>
          <cell r="P8">
            <v>205</v>
          </cell>
          <cell r="Q8">
            <v>80273.495121951215</v>
          </cell>
          <cell r="R8">
            <v>16456066.5</v>
          </cell>
        </row>
        <row r="9">
          <cell r="B9" t="str">
            <v>PLAZO FIJO</v>
          </cell>
          <cell r="C9">
            <v>169</v>
          </cell>
          <cell r="D9">
            <v>21885.093195266272</v>
          </cell>
          <cell r="E9">
            <v>3698580.75</v>
          </cell>
          <cell r="F9">
            <v>181</v>
          </cell>
          <cell r="G9">
            <v>22894.924033149171</v>
          </cell>
          <cell r="H9">
            <v>4143981.25</v>
          </cell>
          <cell r="I9">
            <v>181</v>
          </cell>
          <cell r="J9">
            <v>26156.208563535911</v>
          </cell>
          <cell r="K9">
            <v>4734273.75</v>
          </cell>
          <cell r="L9">
            <v>181</v>
          </cell>
          <cell r="M9">
            <v>28231.019337016576</v>
          </cell>
          <cell r="N9">
            <v>5109814.5</v>
          </cell>
          <cell r="P9">
            <v>181</v>
          </cell>
          <cell r="Q9">
            <v>30305.831491712706</v>
          </cell>
          <cell r="R9">
            <v>5485355.5</v>
          </cell>
        </row>
        <row r="12">
          <cell r="B12" t="str">
            <v>Total Plazas Presupuestadas</v>
          </cell>
          <cell r="C12">
            <v>377</v>
          </cell>
          <cell r="D12">
            <v>39242.236074270557</v>
          </cell>
          <cell r="E12">
            <v>14794323</v>
          </cell>
          <cell r="F12">
            <v>386</v>
          </cell>
          <cell r="G12">
            <v>42942.810880829013</v>
          </cell>
          <cell r="H12">
            <v>16575925</v>
          </cell>
          <cell r="I12">
            <v>386</v>
          </cell>
          <cell r="J12">
            <v>49059.831606217616</v>
          </cell>
          <cell r="K12">
            <v>18937095</v>
          </cell>
          <cell r="L12">
            <v>386</v>
          </cell>
          <cell r="M12">
            <v>52951.445595854922</v>
          </cell>
          <cell r="N12">
            <v>20439258</v>
          </cell>
          <cell r="P12">
            <v>386</v>
          </cell>
          <cell r="Q12">
            <v>56843.062176165804</v>
          </cell>
          <cell r="R12">
            <v>21941422</v>
          </cell>
        </row>
        <row r="13">
          <cell r="B13" t="str">
            <v>(*) Iincluye 29 plazas vacantes</v>
          </cell>
        </row>
        <row r="14">
          <cell r="E14">
            <v>14794323</v>
          </cell>
          <cell r="H14">
            <v>16575925</v>
          </cell>
          <cell r="K14">
            <v>18937095</v>
          </cell>
          <cell r="N14">
            <v>20439258</v>
          </cell>
          <cell r="R14">
            <v>21941422</v>
          </cell>
        </row>
        <row r="15">
          <cell r="B15" t="str">
            <v>Fuerza Laboral</v>
          </cell>
          <cell r="C15">
            <v>409</v>
          </cell>
          <cell r="F15">
            <v>440</v>
          </cell>
          <cell r="I15">
            <v>460</v>
          </cell>
          <cell r="L15">
            <v>460</v>
          </cell>
          <cell r="P15">
            <v>460</v>
          </cell>
        </row>
        <row r="16">
          <cell r="B16" t="str">
            <v>En el 2002 no se incluye Lima (31 trab.)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PPO2004_14Oct"/>
      <sheetName val="Visión_Misión"/>
      <sheetName val="MapaEstrategico"/>
      <sheetName val="Causa_Efecto"/>
      <sheetName val="Indic BSC"/>
      <sheetName val="Indicadores"/>
      <sheetName val="Base de Datos"/>
      <sheetName val="BalanceEnergia"/>
      <sheetName val="CompraEnergia"/>
      <sheetName val="Clientes"/>
      <sheetName val="VentaEnergia_Mcdos"/>
      <sheetName val="Vtas UU_NN"/>
      <sheetName val="PreciosMedios"/>
      <sheetName val="Perdidas de EnergíaMWh"/>
      <sheetName val="PerdidasEnergiaUUNN"/>
      <sheetName val="BalanceGeneral"/>
      <sheetName val="Cobranza"/>
      <sheetName val="Deuda por antiguedad"/>
      <sheetName val="Bonos 51000000"/>
      <sheetName val="EGPnat_ajustado"/>
      <sheetName val="EGPfunc_ajustado"/>
      <sheetName val="Egp_Nat_Detalle"/>
      <sheetName val="Egp_Fun_Detalle"/>
      <sheetName val="FlujoDeCaja"/>
      <sheetName val="FORMATO4P"/>
      <sheetName val="GIP TOTAL"/>
      <sheetName val="FuerzaLaboral"/>
      <sheetName val="SimulacionFONAFE"/>
      <sheetName val="Anexos"/>
      <sheetName val="TJ"/>
      <sheetName val="CH"/>
      <sheetName val="NO"/>
      <sheetName val="HZ"/>
      <sheetName val="C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>HIDRANDINA SA.</v>
          </cell>
        </row>
        <row r="3">
          <cell r="B3" t="str">
            <v>PRESUPUESTO EJERCICIO 2004</v>
          </cell>
        </row>
        <row r="4">
          <cell r="B4" t="str">
            <v>BALANCE DE ENERGÍA</v>
          </cell>
        </row>
        <row r="5">
          <cell r="B5" t="str">
            <v>Expresado en MWh</v>
          </cell>
        </row>
        <row r="7">
          <cell r="B7" t="str">
            <v>CONCEPTO</v>
          </cell>
          <cell r="C7" t="str">
            <v>REAL</v>
          </cell>
          <cell r="D7" t="str">
            <v>REAL</v>
          </cell>
          <cell r="E7" t="str">
            <v>PROY</v>
          </cell>
          <cell r="F7" t="str">
            <v>PROYECCIÓN AÑO 2004</v>
          </cell>
          <cell r="R7" t="str">
            <v>PPO  2004</v>
          </cell>
          <cell r="S7" t="str">
            <v>VAR. 2004/2003</v>
          </cell>
          <cell r="U7" t="str">
            <v>VAR. 2003/2002</v>
          </cell>
          <cell r="W7" t="str">
            <v>PROY</v>
          </cell>
          <cell r="X7" t="str">
            <v>PROY</v>
          </cell>
        </row>
        <row r="8">
          <cell r="C8">
            <v>2001</v>
          </cell>
          <cell r="D8">
            <v>2002</v>
          </cell>
          <cell r="E8">
            <v>2003</v>
          </cell>
          <cell r="F8" t="str">
            <v>ENERO</v>
          </cell>
          <cell r="G8" t="str">
            <v>FEBRERO</v>
          </cell>
          <cell r="H8" t="str">
            <v>MARZO</v>
          </cell>
          <cell r="I8" t="str">
            <v>ABRIL</v>
          </cell>
          <cell r="J8" t="str">
            <v>MAYO</v>
          </cell>
          <cell r="K8" t="str">
            <v>JUNIO</v>
          </cell>
          <cell r="L8" t="str">
            <v>JULIO</v>
          </cell>
          <cell r="M8" t="str">
            <v>AGOSTO</v>
          </cell>
          <cell r="N8" t="str">
            <v>SETIEMBRE</v>
          </cell>
          <cell r="O8" t="str">
            <v>OCTUBRE</v>
          </cell>
          <cell r="P8" t="str">
            <v>NOVIEMBRE</v>
          </cell>
          <cell r="Q8" t="str">
            <v>DICIEMBRE</v>
          </cell>
          <cell r="R8" t="str">
            <v>TOTAL</v>
          </cell>
          <cell r="S8" t="str">
            <v>Variac</v>
          </cell>
          <cell r="T8" t="str">
            <v>Variac.%</v>
          </cell>
          <cell r="U8" t="str">
            <v>Variac</v>
          </cell>
          <cell r="V8" t="str">
            <v>Variac.%</v>
          </cell>
          <cell r="W8">
            <v>2005</v>
          </cell>
          <cell r="X8">
            <v>2006</v>
          </cell>
        </row>
        <row r="9">
          <cell r="B9" t="str">
            <v xml:space="preserve"> 1.  Energía comprada  y/o producida </v>
          </cell>
          <cell r="C9">
            <v>869728.19999999984</v>
          </cell>
          <cell r="D9">
            <v>845834.4800000001</v>
          </cell>
          <cell r="E9">
            <v>866246.13042404084</v>
          </cell>
          <cell r="F9">
            <v>72421</v>
          </cell>
          <cell r="G9">
            <v>68956.999899999995</v>
          </cell>
          <cell r="H9">
            <v>72598</v>
          </cell>
          <cell r="I9">
            <v>75711</v>
          </cell>
          <cell r="J9">
            <v>73520</v>
          </cell>
          <cell r="K9">
            <v>72198</v>
          </cell>
          <cell r="L9">
            <v>73147.000000000015</v>
          </cell>
          <cell r="M9">
            <v>69676</v>
          </cell>
          <cell r="N9">
            <v>70608</v>
          </cell>
          <cell r="O9">
            <v>73539</v>
          </cell>
          <cell r="P9">
            <v>77600</v>
          </cell>
          <cell r="Q9">
            <v>77771.999899999995</v>
          </cell>
          <cell r="R9">
            <v>877746.99979999987</v>
          </cell>
          <cell r="S9">
            <v>11500.869375959152</v>
          </cell>
          <cell r="T9">
            <v>1.3276676191706915E-2</v>
          </cell>
          <cell r="U9">
            <v>20411.650424040738</v>
          </cell>
          <cell r="V9">
            <v>2.4131967786464203E-2</v>
          </cell>
          <cell r="W9">
            <v>909910.74951240001</v>
          </cell>
          <cell r="X9">
            <v>929479.41698499757</v>
          </cell>
        </row>
        <row r="10">
          <cell r="B10" t="str">
            <v xml:space="preserve">      1.1. De Empresas generadoras</v>
          </cell>
          <cell r="C10">
            <v>854995.6599999998</v>
          </cell>
          <cell r="D10">
            <v>823676.17</v>
          </cell>
          <cell r="E10">
            <v>837255.95913645555</v>
          </cell>
          <cell r="F10">
            <v>69313</v>
          </cell>
          <cell r="G10">
            <v>65948.999899999995</v>
          </cell>
          <cell r="H10">
            <v>69558</v>
          </cell>
          <cell r="I10">
            <v>72656</v>
          </cell>
          <cell r="J10">
            <v>70385</v>
          </cell>
          <cell r="K10">
            <v>69317</v>
          </cell>
          <cell r="L10">
            <v>70341.000000000015</v>
          </cell>
          <cell r="M10">
            <v>66867</v>
          </cell>
          <cell r="N10">
            <v>67807</v>
          </cell>
          <cell r="O10">
            <v>70861</v>
          </cell>
          <cell r="P10">
            <v>74458</v>
          </cell>
          <cell r="Q10">
            <v>74600.999899999995</v>
          </cell>
          <cell r="R10">
            <v>842112.99979999987</v>
          </cell>
          <cell r="S10">
            <v>4857.0406635444961</v>
          </cell>
          <cell r="T10">
            <v>5.8011419453543045E-3</v>
          </cell>
          <cell r="U10">
            <v>13579.789136455511</v>
          </cell>
          <cell r="V10">
            <v>1.6486805896612777E-2</v>
          </cell>
          <cell r="W10">
            <v>874281.09825399995</v>
          </cell>
          <cell r="X10">
            <v>893607.6893689041</v>
          </cell>
        </row>
        <row r="11">
          <cell r="B11" t="str">
            <v xml:space="preserve">                - COES - SICN.- EGENOR S.A. (*)</v>
          </cell>
          <cell r="C11">
            <v>351494.01999999996</v>
          </cell>
          <cell r="D11">
            <v>301311.43</v>
          </cell>
          <cell r="E11">
            <v>320697.15557775158</v>
          </cell>
          <cell r="F11">
            <v>11327.5751</v>
          </cell>
          <cell r="G11">
            <v>11230.685300000001</v>
          </cell>
          <cell r="H11">
            <v>11330.5059</v>
          </cell>
          <cell r="I11">
            <v>11560.264500000001</v>
          </cell>
          <cell r="J11">
            <v>11460.6296</v>
          </cell>
          <cell r="K11">
            <v>11797.9658</v>
          </cell>
          <cell r="L11">
            <v>11902.7718</v>
          </cell>
          <cell r="M11">
            <v>11918.734899999999</v>
          </cell>
          <cell r="N11">
            <v>12015.3246</v>
          </cell>
          <cell r="O11">
            <v>12730.4287</v>
          </cell>
          <cell r="P11">
            <v>12882.7269</v>
          </cell>
          <cell r="Q11">
            <v>13289.107</v>
          </cell>
          <cell r="R11">
            <v>143446.72010000001</v>
          </cell>
          <cell r="S11">
            <v>-177250.43547775157</v>
          </cell>
          <cell r="T11">
            <v>-0.55270348487633525</v>
          </cell>
          <cell r="U11">
            <v>19385.725577751582</v>
          </cell>
          <cell r="V11">
            <v>6.4337836695247841E-2</v>
          </cell>
          <cell r="W11">
            <v>146386.92538599999</v>
          </cell>
          <cell r="X11">
            <v>149990.920207544</v>
          </cell>
        </row>
        <row r="12">
          <cell r="B12" t="str">
            <v xml:space="preserve">                - COES - SICN.- ELECTROPERÚ S.A.</v>
          </cell>
          <cell r="C12">
            <v>358310.12</v>
          </cell>
          <cell r="D12">
            <v>377379.13</v>
          </cell>
          <cell r="E12">
            <v>360922.05281691527</v>
          </cell>
          <cell r="F12">
            <v>46766.1613</v>
          </cell>
          <cell r="G12">
            <v>44128.886199999994</v>
          </cell>
          <cell r="H12">
            <v>46767.297500000001</v>
          </cell>
          <cell r="I12">
            <v>48988.950899999996</v>
          </cell>
          <cell r="J12">
            <v>47030.530800000008</v>
          </cell>
          <cell r="K12">
            <v>45602.655299999999</v>
          </cell>
          <cell r="L12">
            <v>46596.831700000002</v>
          </cell>
          <cell r="M12">
            <v>43777.436300000001</v>
          </cell>
          <cell r="N12">
            <v>43426.547500000001</v>
          </cell>
          <cell r="O12">
            <v>45521.661</v>
          </cell>
          <cell r="P12">
            <v>47586.621499999994</v>
          </cell>
          <cell r="Q12">
            <v>48332.397300000004</v>
          </cell>
          <cell r="R12">
            <v>554525.97729999991</v>
          </cell>
          <cell r="S12">
            <v>193603.92448308464</v>
          </cell>
          <cell r="T12">
            <v>0.53641478256052699</v>
          </cell>
          <cell r="U12">
            <v>-16457.077183084737</v>
          </cell>
          <cell r="V12">
            <v>-4.3608869369868852E-2</v>
          </cell>
          <cell r="W12">
            <v>565891.48466800002</v>
          </cell>
          <cell r="X12">
            <v>579825.31436136004</v>
          </cell>
        </row>
        <row r="13">
          <cell r="B13" t="str">
            <v xml:space="preserve">                - COES - SICN.- SAN GABÁN</v>
          </cell>
        </row>
        <row r="14">
          <cell r="B14" t="str">
            <v xml:space="preserve">                - AGUAYTIA (**)</v>
          </cell>
          <cell r="C14">
            <v>123391.57999999999</v>
          </cell>
          <cell r="D14">
            <v>121689.41</v>
          </cell>
          <cell r="E14">
            <v>121858.46546348065</v>
          </cell>
          <cell r="F14">
            <v>9052.6486999999997</v>
          </cell>
          <cell r="G14">
            <v>8470.1238999999987</v>
          </cell>
          <cell r="H14">
            <v>9353.431700000001</v>
          </cell>
          <cell r="I14">
            <v>9961.9964</v>
          </cell>
          <cell r="J14">
            <v>9686.2531999999992</v>
          </cell>
          <cell r="K14">
            <v>9617.3696999999993</v>
          </cell>
          <cell r="L14">
            <v>9472.1867999999995</v>
          </cell>
          <cell r="M14">
            <v>8794.7800999999999</v>
          </cell>
          <cell r="N14">
            <v>9999.6435000000001</v>
          </cell>
          <cell r="O14">
            <v>10224.496800000001</v>
          </cell>
          <cell r="P14">
            <v>11572.669399999999</v>
          </cell>
          <cell r="Q14">
            <v>10572.888500000001</v>
          </cell>
          <cell r="R14">
            <v>116778.4887</v>
          </cell>
          <cell r="S14">
            <v>-5079.9767634806485</v>
          </cell>
          <cell r="T14">
            <v>-4.1687516285054849E-2</v>
          </cell>
          <cell r="U14">
            <v>169.05546348064672</v>
          </cell>
          <cell r="V14">
            <v>1.3892372678989684E-3</v>
          </cell>
          <cell r="W14">
            <v>133878.3682</v>
          </cell>
          <cell r="X14">
            <v>137208.93640000001</v>
          </cell>
        </row>
        <row r="15">
          <cell r="B15" t="str">
            <v xml:space="preserve">                - SINERSA</v>
          </cell>
        </row>
        <row r="16">
          <cell r="B16" t="str">
            <v xml:space="preserve">                - Otras</v>
          </cell>
          <cell r="C16">
            <v>21799.94</v>
          </cell>
          <cell r="D16">
            <v>23296.2</v>
          </cell>
          <cell r="E16">
            <v>33778.285278307929</v>
          </cell>
          <cell r="F16">
            <v>2166.6149</v>
          </cell>
          <cell r="G16">
            <v>2119.3045000000002</v>
          </cell>
          <cell r="H16">
            <v>2106.7649000000001</v>
          </cell>
          <cell r="I16">
            <v>2144.7882</v>
          </cell>
          <cell r="J16">
            <v>2207.5864000000001</v>
          </cell>
          <cell r="K16">
            <v>2299.0092</v>
          </cell>
          <cell r="L16">
            <v>2369.2096999999999</v>
          </cell>
          <cell r="M16">
            <v>2376.0487000000003</v>
          </cell>
          <cell r="N16">
            <v>2365.4844000000003</v>
          </cell>
          <cell r="O16">
            <v>2384.4135000000001</v>
          </cell>
          <cell r="P16">
            <v>2415.9821999999999</v>
          </cell>
          <cell r="Q16">
            <v>2406.6071000000002</v>
          </cell>
          <cell r="R16">
            <v>27361.813699999999</v>
          </cell>
          <cell r="S16">
            <v>-6416.47157830793</v>
          </cell>
          <cell r="T16">
            <v>-0.18995847555436818</v>
          </cell>
          <cell r="U16">
            <v>10482.085278307928</v>
          </cell>
          <cell r="V16">
            <v>0.44994828677243182</v>
          </cell>
          <cell r="W16">
            <v>28124.32</v>
          </cell>
          <cell r="X16">
            <v>26582.518400000001</v>
          </cell>
        </row>
        <row r="17">
          <cell r="B17" t="str">
            <v xml:space="preserve">      1.2. Producida en sistemas aislados y/o propios</v>
          </cell>
          <cell r="C17">
            <v>14732.54</v>
          </cell>
          <cell r="D17">
            <v>22158.31</v>
          </cell>
          <cell r="E17">
            <v>28990.171287585341</v>
          </cell>
          <cell r="F17">
            <v>3107.9999999999995</v>
          </cell>
          <cell r="G17">
            <v>3008</v>
          </cell>
          <cell r="H17">
            <v>3039.9999999999995</v>
          </cell>
          <cell r="I17">
            <v>3055</v>
          </cell>
          <cell r="J17">
            <v>3135</v>
          </cell>
          <cell r="K17">
            <v>2880.9999999999995</v>
          </cell>
          <cell r="L17">
            <v>2806</v>
          </cell>
          <cell r="M17">
            <v>2809</v>
          </cell>
          <cell r="N17">
            <v>2801</v>
          </cell>
          <cell r="O17">
            <v>2678</v>
          </cell>
          <cell r="P17">
            <v>3142</v>
          </cell>
          <cell r="Q17">
            <v>3171</v>
          </cell>
          <cell r="R17">
            <v>35634</v>
          </cell>
          <cell r="S17">
            <v>6643.8287124146545</v>
          </cell>
          <cell r="T17">
            <v>0.22917521412713393</v>
          </cell>
          <cell r="U17">
            <v>6831.8612875853396</v>
          </cell>
          <cell r="V17">
            <v>0.308320503124351</v>
          </cell>
          <cell r="W17">
            <v>35629.651258400001</v>
          </cell>
          <cell r="X17">
            <v>35871.727616093442</v>
          </cell>
        </row>
        <row r="18">
          <cell r="B18" t="str">
            <v xml:space="preserve">                - Hidráulica</v>
          </cell>
          <cell r="C18">
            <v>14042.52</v>
          </cell>
          <cell r="D18">
            <v>21870.15</v>
          </cell>
          <cell r="E18">
            <v>28016.285791714079</v>
          </cell>
          <cell r="F18">
            <v>3072.2799999999997</v>
          </cell>
          <cell r="G18">
            <v>2971.61</v>
          </cell>
          <cell r="H18">
            <v>3006.8199999999997</v>
          </cell>
          <cell r="I18">
            <v>3025.96</v>
          </cell>
          <cell r="J18">
            <v>3110.99</v>
          </cell>
          <cell r="K18">
            <v>2856.0299999999997</v>
          </cell>
          <cell r="L18">
            <v>2780.23</v>
          </cell>
          <cell r="M18">
            <v>2781.25</v>
          </cell>
          <cell r="N18">
            <v>2774.3</v>
          </cell>
          <cell r="O18">
            <v>2651.37</v>
          </cell>
          <cell r="P18">
            <v>3115.42</v>
          </cell>
          <cell r="Q18">
            <v>3141.43</v>
          </cell>
          <cell r="R18">
            <v>35287.689999999995</v>
          </cell>
          <cell r="S18">
            <v>7271.404208285916</v>
          </cell>
          <cell r="T18">
            <v>0.25954204859076868</v>
          </cell>
          <cell r="U18">
            <v>6146.1357917140776</v>
          </cell>
          <cell r="V18">
            <v>0.28102851565782938</v>
          </cell>
          <cell r="W18">
            <v>35399.549292399999</v>
          </cell>
          <cell r="X18">
            <v>35619.627902143839</v>
          </cell>
        </row>
        <row r="19">
          <cell r="B19" t="str">
            <v xml:space="preserve">                - Térmica</v>
          </cell>
          <cell r="C19">
            <v>690.02</v>
          </cell>
          <cell r="D19">
            <v>288.15999999999997</v>
          </cell>
          <cell r="E19">
            <v>973.88549587126101</v>
          </cell>
          <cell r="F19">
            <v>35.72</v>
          </cell>
          <cell r="G19">
            <v>36.389999999999993</v>
          </cell>
          <cell r="H19">
            <v>33.18</v>
          </cell>
          <cell r="I19">
            <v>29.04</v>
          </cell>
          <cell r="J19">
            <v>24.009999999999998</v>
          </cell>
          <cell r="K19">
            <v>24.97</v>
          </cell>
          <cell r="L19">
            <v>25.77</v>
          </cell>
          <cell r="M19">
            <v>27.750000000000004</v>
          </cell>
          <cell r="N19">
            <v>26.700000000000003</v>
          </cell>
          <cell r="O19">
            <v>26.630000000000003</v>
          </cell>
          <cell r="P19">
            <v>26.58</v>
          </cell>
          <cell r="Q19">
            <v>29.57</v>
          </cell>
          <cell r="R19">
            <v>346.30999999999995</v>
          </cell>
          <cell r="S19">
            <v>-627.57549587126107</v>
          </cell>
          <cell r="T19">
            <v>-0.64440378107265794</v>
          </cell>
          <cell r="U19">
            <v>685.72549587126105</v>
          </cell>
          <cell r="V19">
            <v>2.379669266627086</v>
          </cell>
          <cell r="W19">
            <v>230.101966</v>
          </cell>
          <cell r="X19">
            <v>252.09971394959996</v>
          </cell>
        </row>
        <row r="20">
          <cell r="B20" t="str">
            <v xml:space="preserve">                - Eólica</v>
          </cell>
        </row>
        <row r="22">
          <cell r="B22" t="str">
            <v xml:space="preserve"> 2.  Pérdidas en transmisión </v>
          </cell>
          <cell r="C22">
            <v>40104.050000000003</v>
          </cell>
          <cell r="D22">
            <v>40160.079999999994</v>
          </cell>
          <cell r="E22">
            <v>38043.301872458309</v>
          </cell>
          <cell r="F22">
            <v>3004.5832999999998</v>
          </cell>
          <cell r="G22">
            <v>2802.3139000000006</v>
          </cell>
          <cell r="H22">
            <v>2978.6217000000001</v>
          </cell>
          <cell r="I22">
            <v>3177.3881000000001</v>
          </cell>
          <cell r="J22">
            <v>2998.172</v>
          </cell>
          <cell r="K22">
            <v>2890.0604000000003</v>
          </cell>
          <cell r="L22">
            <v>2911.1541000000002</v>
          </cell>
          <cell r="M22">
            <v>2676.4031999999997</v>
          </cell>
          <cell r="N22">
            <v>2659.6438000000003</v>
          </cell>
          <cell r="O22">
            <v>2767.3377999999998</v>
          </cell>
          <cell r="P22">
            <v>2956.2547999999997</v>
          </cell>
          <cell r="Q22">
            <v>2896.9354999999996</v>
          </cell>
          <cell r="R22">
            <v>34718.868600000002</v>
          </cell>
          <cell r="S22">
            <v>-3324.4332724583073</v>
          </cell>
          <cell r="T22">
            <v>-8.7385508324266947E-2</v>
          </cell>
          <cell r="U22">
            <v>-2116.7781275416855</v>
          </cell>
          <cell r="V22">
            <v>-5.2708513716648087E-2</v>
          </cell>
          <cell r="W22">
            <v>33504.737862212605</v>
          </cell>
          <cell r="X22">
            <v>32191.794437239445</v>
          </cell>
        </row>
        <row r="23">
          <cell r="B23" t="str">
            <v xml:space="preserve">      % Pérdidas en transmisión (2/4)</v>
          </cell>
          <cell r="C23">
            <v>4.6905559731145317E-2</v>
          </cell>
          <cell r="D23">
            <v>4.8757122595886188E-2</v>
          </cell>
          <cell r="E23">
            <v>4.5438078352641541E-2</v>
          </cell>
          <cell r="F23">
            <v>4.3348048706591834E-2</v>
          </cell>
          <cell r="G23">
            <v>4.249213641221572E-2</v>
          </cell>
          <cell r="H23">
            <v>4.2822129733459849E-2</v>
          </cell>
          <cell r="I23">
            <v>4.3731943679806214E-2</v>
          </cell>
          <cell r="J23">
            <v>4.2596746465866309E-2</v>
          </cell>
          <cell r="K23">
            <v>4.1693385460998031E-2</v>
          </cell>
          <cell r="L23">
            <v>4.1386305284258108E-2</v>
          </cell>
          <cell r="M23">
            <v>4.0025770559468793E-2</v>
          </cell>
          <cell r="N23">
            <v>3.9223735012609319E-2</v>
          </cell>
          <cell r="O23">
            <v>3.9053044693131624E-2</v>
          </cell>
          <cell r="P23">
            <v>3.9703655752236153E-2</v>
          </cell>
          <cell r="Q23">
            <v>3.8832395060163262E-2</v>
          </cell>
          <cell r="R23">
            <v>4.1228277687490468E-2</v>
          </cell>
          <cell r="S23">
            <v>4.2098006651510728E-3</v>
          </cell>
          <cell r="U23">
            <v>-3.3190442432446468E-3</v>
          </cell>
          <cell r="W23">
            <v>3.8322614922276017E-2</v>
          </cell>
          <cell r="X23">
            <v>3.6024527116563169E-2</v>
          </cell>
        </row>
        <row r="24">
          <cell r="B24" t="str">
            <v xml:space="preserve"> 3.  Consumo propio de centrales y SS.EE.Transform.</v>
          </cell>
          <cell r="C24">
            <v>1844.22</v>
          </cell>
          <cell r="D24">
            <v>2915.51</v>
          </cell>
          <cell r="E24">
            <v>3050.6629340925497</v>
          </cell>
          <cell r="F24">
            <v>274.83</v>
          </cell>
          <cell r="G24">
            <v>272.39999999999998</v>
          </cell>
          <cell r="H24">
            <v>249.57000000000002</v>
          </cell>
          <cell r="I24">
            <v>268.27999999999997</v>
          </cell>
          <cell r="J24">
            <v>266.18</v>
          </cell>
          <cell r="K24">
            <v>264.08</v>
          </cell>
          <cell r="L24">
            <v>250.33</v>
          </cell>
          <cell r="M24">
            <v>260.54000000000002</v>
          </cell>
          <cell r="N24">
            <v>259.19</v>
          </cell>
          <cell r="O24">
            <v>257.7</v>
          </cell>
          <cell r="P24">
            <v>255.36</v>
          </cell>
          <cell r="Q24">
            <v>255.68</v>
          </cell>
          <cell r="R24">
            <v>3134.14</v>
          </cell>
          <cell r="S24">
            <v>83.477065907450196</v>
          </cell>
          <cell r="T24">
            <v>2.7363582182271307E-2</v>
          </cell>
          <cell r="U24">
            <v>135.15293409254946</v>
          </cell>
          <cell r="V24">
            <v>4.6356532508051496E-2</v>
          </cell>
          <cell r="W24">
            <v>3162</v>
          </cell>
          <cell r="X24">
            <v>3185</v>
          </cell>
        </row>
        <row r="26">
          <cell r="B26" t="str">
            <v xml:space="preserve"> 4.  Energía total disponible:               (1-2-3)</v>
          </cell>
          <cell r="C26">
            <v>827779.92999999982</v>
          </cell>
          <cell r="D26">
            <v>802758.89000000013</v>
          </cell>
          <cell r="E26">
            <v>825152.16561748995</v>
          </cell>
          <cell r="F26">
            <v>69141.5867</v>
          </cell>
          <cell r="G26">
            <v>65882.286000000007</v>
          </cell>
          <cell r="H26">
            <v>69369.80829999999</v>
          </cell>
          <cell r="I26">
            <v>72265.331900000005</v>
          </cell>
          <cell r="J26">
            <v>70255.648000000001</v>
          </cell>
          <cell r="K26">
            <v>69043.859599999996</v>
          </cell>
          <cell r="L26">
            <v>69985.515900000013</v>
          </cell>
          <cell r="M26">
            <v>66739.056800000006</v>
          </cell>
          <cell r="N26">
            <v>67689.166199999992</v>
          </cell>
          <cell r="O26">
            <v>70513.962200000009</v>
          </cell>
          <cell r="P26">
            <v>74388.385200000004</v>
          </cell>
          <cell r="Q26">
            <v>74619.38440000001</v>
          </cell>
          <cell r="R26">
            <v>839893.99119999981</v>
          </cell>
          <cell r="S26">
            <v>14741.82558251001</v>
          </cell>
          <cell r="T26">
            <v>1.7865584308899063E-2</v>
          </cell>
          <cell r="U26">
            <v>22393.275617489824</v>
          </cell>
          <cell r="V26">
            <v>2.7895394117017913E-2</v>
          </cell>
          <cell r="W26">
            <v>873244.01165018743</v>
          </cell>
          <cell r="X26">
            <v>894102.62254775816</v>
          </cell>
        </row>
        <row r="28">
          <cell r="B28" t="str">
            <v xml:space="preserve"> 5.  Venta de energía a clientes en  MAT y AT</v>
          </cell>
          <cell r="C28">
            <v>114270.17</v>
          </cell>
          <cell r="D28">
            <v>62988.11</v>
          </cell>
          <cell r="E28">
            <v>64719.530982688186</v>
          </cell>
          <cell r="F28">
            <v>4506.9219999999996</v>
          </cell>
          <cell r="G28">
            <v>4369.7290000000003</v>
          </cell>
          <cell r="H28">
            <v>4508.7060000000001</v>
          </cell>
          <cell r="I28">
            <v>4358.1610000000001</v>
          </cell>
          <cell r="J28">
            <v>4421.018</v>
          </cell>
          <cell r="K28">
            <v>4300.1710000000003</v>
          </cell>
          <cell r="L28">
            <v>4220.701</v>
          </cell>
          <cell r="M28">
            <v>4231.8119999999999</v>
          </cell>
          <cell r="N28">
            <v>5480.8850000000002</v>
          </cell>
          <cell r="O28">
            <v>5433.9740000000002</v>
          </cell>
          <cell r="P28">
            <v>5429.3049999999994</v>
          </cell>
          <cell r="Q28">
            <v>5357.5910000000003</v>
          </cell>
          <cell r="R28">
            <v>56618.975000000006</v>
          </cell>
          <cell r="S28">
            <v>-8100.5559826881963</v>
          </cell>
          <cell r="T28">
            <v>-0.1251640093753924</v>
          </cell>
          <cell r="U28">
            <v>1731.4209826881852</v>
          </cell>
          <cell r="V28">
            <v>2.748806056711639E-2</v>
          </cell>
          <cell r="W28">
            <v>57752</v>
          </cell>
          <cell r="X28">
            <v>58906</v>
          </cell>
        </row>
        <row r="29">
          <cell r="B29" t="str">
            <v xml:space="preserve">      5.1.1.  Libre</v>
          </cell>
          <cell r="C29">
            <v>108322.13</v>
          </cell>
          <cell r="D29">
            <v>56755.61</v>
          </cell>
          <cell r="E29">
            <v>58863.673790229812</v>
          </cell>
          <cell r="F29">
            <v>3922.6869999999999</v>
          </cell>
          <cell r="G29">
            <v>3804.1959999999999</v>
          </cell>
          <cell r="H29">
            <v>3960.7659999999996</v>
          </cell>
          <cell r="I29">
            <v>3826.7849999999999</v>
          </cell>
          <cell r="J29">
            <v>3905.2550000000001</v>
          </cell>
          <cell r="K29">
            <v>3799.1379999999999</v>
          </cell>
          <cell r="L29">
            <v>3733.5770000000002</v>
          </cell>
          <cell r="M29">
            <v>3757.8380000000002</v>
          </cell>
          <cell r="N29">
            <v>5019.3540000000003</v>
          </cell>
          <cell r="O29">
            <v>4984.232</v>
          </cell>
          <cell r="P29">
            <v>4990.74</v>
          </cell>
          <cell r="Q29">
            <v>4929.6370000000006</v>
          </cell>
          <cell r="R29">
            <v>50634.204999999994</v>
          </cell>
          <cell r="S29">
            <v>-8229.4687902298174</v>
          </cell>
          <cell r="T29">
            <v>-0.13980555851061649</v>
          </cell>
          <cell r="U29">
            <v>2108.0637902298113</v>
          </cell>
          <cell r="V29">
            <v>3.714282676602032E-2</v>
          </cell>
          <cell r="W29">
            <v>51647</v>
          </cell>
          <cell r="X29">
            <v>52680</v>
          </cell>
        </row>
        <row r="30">
          <cell r="B30" t="str">
            <v xml:space="preserve">      5.1.2.  Regulado</v>
          </cell>
          <cell r="C30">
            <v>5948.04</v>
          </cell>
          <cell r="D30">
            <v>6232.5</v>
          </cell>
          <cell r="E30">
            <v>5855.8571924583775</v>
          </cell>
          <cell r="F30">
            <v>584.23500000000001</v>
          </cell>
          <cell r="G30">
            <v>565.53300000000002</v>
          </cell>
          <cell r="H30">
            <v>547.94000000000005</v>
          </cell>
          <cell r="I30">
            <v>531.37599999999998</v>
          </cell>
          <cell r="J30">
            <v>515.76300000000003</v>
          </cell>
          <cell r="K30">
            <v>501.03300000000002</v>
          </cell>
          <cell r="L30">
            <v>487.12399999999997</v>
          </cell>
          <cell r="M30">
            <v>473.97400000000005</v>
          </cell>
          <cell r="N30">
            <v>461.53100000000001</v>
          </cell>
          <cell r="O30">
            <v>449.74200000000002</v>
          </cell>
          <cell r="P30">
            <v>438.565</v>
          </cell>
          <cell r="Q30">
            <v>427.95400000000001</v>
          </cell>
          <cell r="R30">
            <v>5984.7699999999986</v>
          </cell>
          <cell r="S30">
            <v>128.91280754162108</v>
          </cell>
          <cell r="T30">
            <v>2.2014335955399478E-2</v>
          </cell>
          <cell r="U30">
            <v>-376.64280754162246</v>
          </cell>
          <cell r="V30">
            <v>-6.0432058971780611E-2</v>
          </cell>
          <cell r="W30">
            <v>6105</v>
          </cell>
          <cell r="X30">
            <v>6226</v>
          </cell>
        </row>
        <row r="32">
          <cell r="B32" t="str">
            <v xml:space="preserve"> 6.  Energía entregada al sistema de distribución MT-BT (4-5)</v>
          </cell>
          <cell r="C32">
            <v>713509.75999999978</v>
          </cell>
          <cell r="D32">
            <v>739770.78000000014</v>
          </cell>
          <cell r="E32">
            <v>760432.63463480177</v>
          </cell>
          <cell r="F32">
            <v>64634.664700000001</v>
          </cell>
          <cell r="G32">
            <v>61512.557000000008</v>
          </cell>
          <cell r="H32">
            <v>64861.102299999991</v>
          </cell>
          <cell r="I32">
            <v>67907.170899999997</v>
          </cell>
          <cell r="J32">
            <v>65834.63</v>
          </cell>
          <cell r="K32">
            <v>64743.688599999994</v>
          </cell>
          <cell r="L32">
            <v>65764.814900000012</v>
          </cell>
          <cell r="M32">
            <v>62507.244800000008</v>
          </cell>
          <cell r="N32">
            <v>62208.28119999999</v>
          </cell>
          <cell r="O32">
            <v>65079.988200000007</v>
          </cell>
          <cell r="P32">
            <v>68959.080200000011</v>
          </cell>
          <cell r="Q32">
            <v>69261.79340000001</v>
          </cell>
          <cell r="R32">
            <v>783275.01619999984</v>
          </cell>
          <cell r="S32">
            <v>22842.381565198069</v>
          </cell>
          <cell r="T32">
            <v>3.0038665523827834E-2</v>
          </cell>
          <cell r="U32">
            <v>20661.854634801624</v>
          </cell>
          <cell r="V32">
            <v>2.7930076712142649E-2</v>
          </cell>
          <cell r="W32">
            <v>815492.01165018743</v>
          </cell>
          <cell r="X32">
            <v>835196.62254775816</v>
          </cell>
        </row>
        <row r="33">
          <cell r="R33">
            <v>0</v>
          </cell>
        </row>
        <row r="34">
          <cell r="B34" t="str">
            <v xml:space="preserve"> 7.  Venta de energía a clientes finales en MT y BT:</v>
          </cell>
          <cell r="C34">
            <v>628668.23</v>
          </cell>
          <cell r="D34">
            <v>660259.63</v>
          </cell>
          <cell r="E34">
            <v>682952.87611546787</v>
          </cell>
          <cell r="F34">
            <v>58077.244000000006</v>
          </cell>
          <cell r="G34">
            <v>55314.074999999997</v>
          </cell>
          <cell r="H34">
            <v>58400.771999999997</v>
          </cell>
          <cell r="I34">
            <v>61137.118999999992</v>
          </cell>
          <cell r="J34">
            <v>59314.94</v>
          </cell>
          <cell r="K34">
            <v>58382.469000000005</v>
          </cell>
          <cell r="L34">
            <v>59372.676999999989</v>
          </cell>
          <cell r="M34">
            <v>56472.95</v>
          </cell>
          <cell r="N34">
            <v>56254.869999999995</v>
          </cell>
          <cell r="O34">
            <v>58893.521999999997</v>
          </cell>
          <cell r="P34">
            <v>62483.641000000003</v>
          </cell>
          <cell r="Q34">
            <v>62774.76200000001</v>
          </cell>
          <cell r="R34">
            <v>706879.04099999997</v>
          </cell>
          <cell r="S34">
            <v>23926.164884532103</v>
          </cell>
          <cell r="T34">
            <v>3.5033405263069639E-2</v>
          </cell>
          <cell r="U34">
            <v>22693.24611546786</v>
          </cell>
          <cell r="V34">
            <v>3.4370185733554326E-2</v>
          </cell>
          <cell r="W34">
            <v>741922</v>
          </cell>
          <cell r="X34">
            <v>763726</v>
          </cell>
        </row>
        <row r="35">
          <cell r="B35" t="str">
            <v xml:space="preserve">      7.1.  Mercado Libre MT</v>
          </cell>
          <cell r="C35">
            <v>65427.479999999996</v>
          </cell>
          <cell r="D35">
            <v>65338.27</v>
          </cell>
          <cell r="E35">
            <v>61567.658175154524</v>
          </cell>
          <cell r="F35">
            <v>5038.5570000000007</v>
          </cell>
          <cell r="G35">
            <v>4580.4049999999997</v>
          </cell>
          <cell r="H35">
            <v>5298.2240000000002</v>
          </cell>
          <cell r="I35">
            <v>6034.625</v>
          </cell>
          <cell r="J35">
            <v>5683.1959999999999</v>
          </cell>
          <cell r="K35">
            <v>5721.125</v>
          </cell>
          <cell r="L35">
            <v>5642.9690000000001</v>
          </cell>
          <cell r="M35">
            <v>4948.1409999999996</v>
          </cell>
          <cell r="N35">
            <v>4879.3230000000003</v>
          </cell>
          <cell r="O35">
            <v>5137.0280000000002</v>
          </cell>
          <cell r="P35">
            <v>6465.08</v>
          </cell>
          <cell r="Q35">
            <v>5536.4970000000003</v>
          </cell>
          <cell r="R35">
            <v>64965.170000000006</v>
          </cell>
          <cell r="S35">
            <v>3397.5118248454819</v>
          </cell>
          <cell r="T35">
            <v>5.5183385653224892E-2</v>
          </cell>
          <cell r="U35">
            <v>-3770.6118248454732</v>
          </cell>
          <cell r="V35">
            <v>-5.7709085729473308E-2</v>
          </cell>
          <cell r="W35">
            <v>80644</v>
          </cell>
          <cell r="X35">
            <v>82902</v>
          </cell>
        </row>
        <row r="36">
          <cell r="B36" t="str">
            <v xml:space="preserve">      7.2.  Mercado Regulado</v>
          </cell>
          <cell r="C36">
            <v>563240.75</v>
          </cell>
          <cell r="D36">
            <v>594921.36</v>
          </cell>
          <cell r="E36">
            <v>621385.21794031339</v>
          </cell>
          <cell r="F36">
            <v>53038.687000000005</v>
          </cell>
          <cell r="G36">
            <v>50733.67</v>
          </cell>
          <cell r="H36">
            <v>53102.547999999995</v>
          </cell>
          <cell r="I36">
            <v>55102.493999999992</v>
          </cell>
          <cell r="J36">
            <v>53631.743999999999</v>
          </cell>
          <cell r="K36">
            <v>52661.344000000005</v>
          </cell>
          <cell r="L36">
            <v>53729.707999999991</v>
          </cell>
          <cell r="M36">
            <v>51524.809000000001</v>
          </cell>
          <cell r="N36">
            <v>51375.546999999999</v>
          </cell>
          <cell r="O36">
            <v>53756.493999999999</v>
          </cell>
          <cell r="P36">
            <v>56018.561000000002</v>
          </cell>
          <cell r="Q36">
            <v>57238.265000000007</v>
          </cell>
          <cell r="R36">
            <v>641913.87099999993</v>
          </cell>
          <cell r="S36">
            <v>20528.653059686534</v>
          </cell>
          <cell r="T36">
            <v>3.3036918914376878E-2</v>
          </cell>
          <cell r="U36">
            <v>26463.857940313406</v>
          </cell>
          <cell r="V36">
            <v>4.448295139430436E-2</v>
          </cell>
          <cell r="W36">
            <v>661278</v>
          </cell>
          <cell r="X36">
            <v>680824</v>
          </cell>
        </row>
        <row r="37">
          <cell r="B37" t="str">
            <v xml:space="preserve">              7.2.1.  MT</v>
          </cell>
          <cell r="C37">
            <v>179087.85</v>
          </cell>
          <cell r="D37">
            <v>184680.07000000004</v>
          </cell>
          <cell r="E37">
            <v>191658.33229587009</v>
          </cell>
          <cell r="F37">
            <v>14792.371000000003</v>
          </cell>
          <cell r="G37">
            <v>14355.846000000001</v>
          </cell>
          <cell r="H37">
            <v>15072.465</v>
          </cell>
          <cell r="I37">
            <v>18285.092999999997</v>
          </cell>
          <cell r="J37">
            <v>16770.000999999997</v>
          </cell>
          <cell r="K37">
            <v>16486.154000000002</v>
          </cell>
          <cell r="L37">
            <v>16904.074000000001</v>
          </cell>
          <cell r="M37">
            <v>15028.364</v>
          </cell>
          <cell r="N37">
            <v>15303.294</v>
          </cell>
          <cell r="O37">
            <v>16855.726999999999</v>
          </cell>
          <cell r="P37">
            <v>19356.731</v>
          </cell>
          <cell r="Q37">
            <v>19533.531999999999</v>
          </cell>
          <cell r="R37">
            <v>198743.65199999997</v>
          </cell>
          <cell r="S37">
            <v>7085.3197041298845</v>
          </cell>
          <cell r="T37">
            <v>3.6968492938736386E-2</v>
          </cell>
          <cell r="U37">
            <v>6978.2622958700522</v>
          </cell>
          <cell r="V37">
            <v>3.7785681453716524E-2</v>
          </cell>
          <cell r="W37">
            <v>205700</v>
          </cell>
          <cell r="X37">
            <v>212489</v>
          </cell>
        </row>
        <row r="38">
          <cell r="B38" t="str">
            <v xml:space="preserve">              7.2.2.  BT</v>
          </cell>
          <cell r="C38">
            <v>384152.89999999997</v>
          </cell>
          <cell r="D38">
            <v>410241.29</v>
          </cell>
          <cell r="E38">
            <v>429726.88564444333</v>
          </cell>
          <cell r="F38">
            <v>38246.315999999999</v>
          </cell>
          <cell r="G38">
            <v>36377.824000000001</v>
          </cell>
          <cell r="H38">
            <v>38030.082999999991</v>
          </cell>
          <cell r="I38">
            <v>36817.400999999998</v>
          </cell>
          <cell r="J38">
            <v>36861.743000000002</v>
          </cell>
          <cell r="K38">
            <v>36175.19</v>
          </cell>
          <cell r="L38">
            <v>36825.633999999991</v>
          </cell>
          <cell r="M38">
            <v>36496.445</v>
          </cell>
          <cell r="N38">
            <v>36072.252999999997</v>
          </cell>
          <cell r="O38">
            <v>36900.767</v>
          </cell>
          <cell r="P38">
            <v>36661.83</v>
          </cell>
          <cell r="Q38">
            <v>37704.733000000007</v>
          </cell>
          <cell r="R38">
            <v>443170.21899999998</v>
          </cell>
          <cell r="S38">
            <v>13443.33335555665</v>
          </cell>
          <cell r="T38">
            <v>3.1283435606772159E-2</v>
          </cell>
          <cell r="U38">
            <v>19485.595644443354</v>
          </cell>
          <cell r="V38">
            <v>4.7497889947750949E-2</v>
          </cell>
          <cell r="W38">
            <v>455578</v>
          </cell>
          <cell r="X38">
            <v>468335</v>
          </cell>
        </row>
        <row r="39">
          <cell r="B39" t="str">
            <v xml:space="preserve">     7.3.  Prog. Reducción de Pérdidas</v>
          </cell>
        </row>
        <row r="41">
          <cell r="B41" t="str">
            <v xml:space="preserve"> 8.  Pérdidas de distribución en MT y BT        (6-7)</v>
          </cell>
          <cell r="C41">
            <v>84841.529999999795</v>
          </cell>
          <cell r="D41">
            <v>79511.15000000014</v>
          </cell>
          <cell r="E41">
            <v>77479.758519333904</v>
          </cell>
          <cell r="F41">
            <v>6557.4206999999951</v>
          </cell>
          <cell r="G41">
            <v>6198.4820000000109</v>
          </cell>
          <cell r="H41">
            <v>6460.3302999999942</v>
          </cell>
          <cell r="I41">
            <v>6770.0519000000058</v>
          </cell>
          <cell r="J41">
            <v>6519.6900000000023</v>
          </cell>
          <cell r="K41">
            <v>6361.2195999999894</v>
          </cell>
          <cell r="L41">
            <v>6392.1379000000234</v>
          </cell>
          <cell r="M41">
            <v>6034.2948000000106</v>
          </cell>
          <cell r="N41">
            <v>5953.411199999995</v>
          </cell>
          <cell r="O41">
            <v>6186.4662000000098</v>
          </cell>
          <cell r="P41">
            <v>6475.439200000008</v>
          </cell>
          <cell r="Q41">
            <v>6487.0313999999998</v>
          </cell>
          <cell r="R41">
            <v>76395.97519999987</v>
          </cell>
          <cell r="S41">
            <v>-1083.7833193340339</v>
          </cell>
          <cell r="T41">
            <v>-1.3987954274064962E-2</v>
          </cell>
          <cell r="U41">
            <v>-2031.391480666236</v>
          </cell>
          <cell r="V41">
            <v>-2.5548510877609343E-2</v>
          </cell>
          <cell r="W41">
            <v>73570.011650187429</v>
          </cell>
          <cell r="X41">
            <v>71470.622547758161</v>
          </cell>
        </row>
        <row r="42">
          <cell r="B42" t="str">
            <v xml:space="preserve">      % Pérdidas en distribución (8/6)</v>
          </cell>
          <cell r="C42">
            <v>0.11890731529727053</v>
          </cell>
          <cell r="D42">
            <v>0.10748079290182308</v>
          </cell>
          <cell r="E42">
            <v>0.10188904972041818</v>
          </cell>
          <cell r="F42">
            <v>0.10145361982515236</v>
          </cell>
          <cell r="G42">
            <v>0.10076775055863814</v>
          </cell>
          <cell r="H42">
            <v>9.9602536357141044E-2</v>
          </cell>
          <cell r="I42">
            <v>9.9695684715971664E-2</v>
          </cell>
          <cell r="J42">
            <v>9.9031315281942076E-2</v>
          </cell>
          <cell r="K42">
            <v>9.8252350731836274E-2</v>
          </cell>
          <cell r="L42">
            <v>9.7196926802268283E-2</v>
          </cell>
          <cell r="M42">
            <v>9.6537526478850819E-2</v>
          </cell>
          <cell r="N42">
            <v>9.5701264930624641E-2</v>
          </cell>
          <cell r="O42">
            <v>9.5059424119563821E-2</v>
          </cell>
          <cell r="P42">
            <v>9.3902632999446636E-2</v>
          </cell>
          <cell r="Q42">
            <v>9.3659593284513468E-2</v>
          </cell>
          <cell r="R42">
            <v>9.7534038007019846E-2</v>
          </cell>
          <cell r="S42">
            <v>-4.3550117133983324E-3</v>
          </cell>
          <cell r="U42">
            <v>-5.5917431814049012E-3</v>
          </cell>
          <cell r="W42">
            <v>9.0215490279683994E-2</v>
          </cell>
          <cell r="X42">
            <v>8.5573409444278895E-2</v>
          </cell>
        </row>
        <row r="43">
          <cell r="B43" t="str">
            <v xml:space="preserve"> 9.  Total ventas              (5+7)</v>
          </cell>
          <cell r="C43">
            <v>742938.4</v>
          </cell>
          <cell r="D43">
            <v>723247.74</v>
          </cell>
          <cell r="E43">
            <v>747672.40709815605</v>
          </cell>
          <cell r="F43">
            <v>62584.166000000005</v>
          </cell>
          <cell r="G43">
            <v>59683.803999999996</v>
          </cell>
          <cell r="H43">
            <v>62909.477999999996</v>
          </cell>
          <cell r="I43">
            <v>65495.279999999992</v>
          </cell>
          <cell r="J43">
            <v>63735.957999999999</v>
          </cell>
          <cell r="K43">
            <v>62682.640000000007</v>
          </cell>
          <cell r="L43">
            <v>63593.37799999999</v>
          </cell>
          <cell r="M43">
            <v>60704.761999999995</v>
          </cell>
          <cell r="N43">
            <v>61735.754999999997</v>
          </cell>
          <cell r="O43">
            <v>64327.495999999999</v>
          </cell>
          <cell r="P43">
            <v>67912.945999999996</v>
          </cell>
          <cell r="Q43">
            <v>68132.353000000003</v>
          </cell>
          <cell r="R43">
            <v>763498.01599999995</v>
          </cell>
          <cell r="S43">
            <v>15825.608901843894</v>
          </cell>
          <cell r="T43">
            <v>2.1166501199724408E-2</v>
          </cell>
          <cell r="U43">
            <v>24424.66709815606</v>
          </cell>
          <cell r="V43">
            <v>3.3770817034500578E-2</v>
          </cell>
          <cell r="W43">
            <v>799674</v>
          </cell>
          <cell r="X43">
            <v>822632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">
          <cell r="B2" t="str">
            <v>HIDRANDINA S,A,</v>
          </cell>
        </row>
        <row r="3">
          <cell r="B3" t="str">
            <v>PRESUPUESTO EJERCICIO 2004</v>
          </cell>
        </row>
        <row r="4">
          <cell r="B4" t="str">
            <v>FLUJO DE CAJA</v>
          </cell>
        </row>
        <row r="5">
          <cell r="B5" t="str">
            <v>Expresado en Miles de Nuevos Soles</v>
          </cell>
        </row>
        <row r="9">
          <cell r="C9" t="str">
            <v>REAL</v>
          </cell>
          <cell r="D9" t="str">
            <v>REAL</v>
          </cell>
          <cell r="E9" t="str">
            <v>PROY</v>
          </cell>
          <cell r="F9" t="str">
            <v>PROYECCIÓN AÑO 2004</v>
          </cell>
          <cell r="S9" t="str">
            <v>Var 2004/2003</v>
          </cell>
          <cell r="U9" t="str">
            <v>Var 2004/2002</v>
          </cell>
          <cell r="W9" t="str">
            <v>PROY</v>
          </cell>
          <cell r="X9" t="str">
            <v>PROY</v>
          </cell>
        </row>
        <row r="10">
          <cell r="B10" t="str">
            <v>DETALLE</v>
          </cell>
          <cell r="C10">
            <v>2001</v>
          </cell>
          <cell r="D10">
            <v>2002</v>
          </cell>
          <cell r="E10">
            <v>2003</v>
          </cell>
          <cell r="F10" t="str">
            <v>ENERO</v>
          </cell>
          <cell r="G10" t="str">
            <v>FEBRERO</v>
          </cell>
          <cell r="H10" t="str">
            <v>MARZO</v>
          </cell>
          <cell r="I10" t="str">
            <v>ABRIL</v>
          </cell>
          <cell r="J10" t="str">
            <v>MAYO</v>
          </cell>
          <cell r="K10" t="str">
            <v>JUNIO</v>
          </cell>
          <cell r="L10" t="str">
            <v>JULIO</v>
          </cell>
          <cell r="M10" t="str">
            <v>AGOSTO</v>
          </cell>
          <cell r="N10" t="str">
            <v>SETIEMBRE</v>
          </cell>
          <cell r="O10" t="str">
            <v>OCTUBRE</v>
          </cell>
          <cell r="P10" t="str">
            <v>NOVIEMBRE</v>
          </cell>
          <cell r="Q10" t="str">
            <v>DICIEMBRE</v>
          </cell>
          <cell r="R10" t="str">
            <v>TOTAL</v>
          </cell>
          <cell r="S10" t="str">
            <v>Var</v>
          </cell>
          <cell r="T10" t="str">
            <v>Var(%)</v>
          </cell>
          <cell r="U10" t="str">
            <v>Var</v>
          </cell>
          <cell r="V10" t="str">
            <v>Var(%)</v>
          </cell>
          <cell r="W10">
            <v>2005</v>
          </cell>
          <cell r="X10">
            <v>2006</v>
          </cell>
        </row>
        <row r="11">
          <cell r="B11" t="str">
            <v xml:space="preserve">EFECTIVO POR OPERACION   </v>
          </cell>
        </row>
        <row r="12">
          <cell r="B12" t="str">
            <v xml:space="preserve">      Ingresos Operativos                                                                                                   </v>
          </cell>
          <cell r="C12" t="e">
            <v>#REF!</v>
          </cell>
          <cell r="D12">
            <v>274645.11599704734</v>
          </cell>
          <cell r="E12">
            <v>297612.01730829658</v>
          </cell>
          <cell r="F12">
            <v>24432.8785689</v>
          </cell>
          <cell r="G12">
            <v>25968.374209099995</v>
          </cell>
          <cell r="H12">
            <v>24575.118781899997</v>
          </cell>
          <cell r="I12">
            <v>25673.430400499998</v>
          </cell>
          <cell r="J12">
            <v>26012.477834399997</v>
          </cell>
          <cell r="K12">
            <v>25823.507809799994</v>
          </cell>
          <cell r="L12">
            <v>25501.157515799991</v>
          </cell>
          <cell r="M12">
            <v>25842.263245100003</v>
          </cell>
          <cell r="N12">
            <v>25212.196087099997</v>
          </cell>
          <cell r="O12">
            <v>25387.050010399995</v>
          </cell>
          <cell r="P12">
            <v>26409.846835099994</v>
          </cell>
          <cell r="Q12">
            <v>27061.048095599996</v>
          </cell>
          <cell r="R12">
            <v>307899.34939370002</v>
          </cell>
          <cell r="S12">
            <v>10287.332085403439</v>
          </cell>
          <cell r="T12">
            <v>3.3411347265464311E-2</v>
          </cell>
          <cell r="U12">
            <v>33254.233396652678</v>
          </cell>
          <cell r="V12">
            <v>0.12108073823169747</v>
          </cell>
          <cell r="W12">
            <v>314579.26308509149</v>
          </cell>
          <cell r="X12">
            <v>324703.05834296846</v>
          </cell>
        </row>
        <row r="13">
          <cell r="B13" t="str">
            <v xml:space="preserve">            Cobranza a Clientes        </v>
          </cell>
          <cell r="C13">
            <v>235004.19453865004</v>
          </cell>
          <cell r="D13">
            <v>220067.732107588</v>
          </cell>
          <cell r="E13">
            <v>221931.26699999999</v>
          </cell>
          <cell r="F13">
            <v>18211.949504</v>
          </cell>
          <cell r="G13">
            <v>18678.473480000001</v>
          </cell>
          <cell r="H13">
            <v>18528.74711</v>
          </cell>
          <cell r="I13">
            <v>19395.730009999999</v>
          </cell>
          <cell r="J13">
            <v>19700.095690000002</v>
          </cell>
          <cell r="K13">
            <v>19552.122639999998</v>
          </cell>
          <cell r="L13">
            <v>19283.012879999998</v>
          </cell>
          <cell r="M13">
            <v>19593.931800000002</v>
          </cell>
          <cell r="N13">
            <v>19063.68086</v>
          </cell>
          <cell r="O13">
            <v>19162.942159999999</v>
          </cell>
          <cell r="P13">
            <v>20040.36305</v>
          </cell>
          <cell r="Q13">
            <v>20565.51886</v>
          </cell>
          <cell r="R13">
            <v>231776.56804400001</v>
          </cell>
          <cell r="S13">
            <v>9845.3010440000216</v>
          </cell>
          <cell r="T13">
            <v>4.2477551234303412E-2</v>
          </cell>
          <cell r="U13">
            <v>11708.835936412012</v>
          </cell>
          <cell r="V13">
            <v>5.3205600949655478E-2</v>
          </cell>
          <cell r="W13">
            <v>237186.50861100998</v>
          </cell>
          <cell r="X13">
            <v>245166.171326285</v>
          </cell>
        </row>
        <row r="14">
          <cell r="B14" t="str">
            <v xml:space="preserve">            Cobranza de Empresa Receptora a Empresa Aportante - FOSE</v>
          </cell>
          <cell r="C14">
            <v>232.99299999999999</v>
          </cell>
          <cell r="D14">
            <v>2698.2751200000002</v>
          </cell>
          <cell r="E14">
            <v>2817.3350699999996</v>
          </cell>
          <cell r="F14">
            <v>185.16300000000001</v>
          </cell>
          <cell r="G14">
            <v>185.16392999999999</v>
          </cell>
          <cell r="H14">
            <v>185.16392999999999</v>
          </cell>
          <cell r="I14">
            <v>185.16392999999999</v>
          </cell>
          <cell r="J14">
            <v>185.16392999999999</v>
          </cell>
          <cell r="K14">
            <v>185.16392999999999</v>
          </cell>
          <cell r="L14">
            <v>185.16392999999999</v>
          </cell>
          <cell r="M14">
            <v>185.16392999999999</v>
          </cell>
          <cell r="N14">
            <v>185.16392999999999</v>
          </cell>
          <cell r="O14">
            <v>185.16392999999999</v>
          </cell>
          <cell r="P14">
            <v>185.16392999999999</v>
          </cell>
          <cell r="Q14">
            <v>185.16392999999999</v>
          </cell>
          <cell r="R14">
            <v>2221.9662299999995</v>
          </cell>
          <cell r="S14">
            <v>-595.36884000000009</v>
          </cell>
          <cell r="T14">
            <v>-0.26794684453867701</v>
          </cell>
          <cell r="U14">
            <v>-476.3088900000007</v>
          </cell>
          <cell r="V14">
            <v>-0.17652347103878743</v>
          </cell>
          <cell r="W14">
            <v>2276.8237434399998</v>
          </cell>
          <cell r="X14">
            <v>2333.7443370259998</v>
          </cell>
        </row>
        <row r="15">
          <cell r="B15" t="str">
            <v xml:space="preserve">            Cobranza de Peaje Linea de Transmision             </v>
          </cell>
          <cell r="C15">
            <v>4748.9453007627117</v>
          </cell>
          <cell r="D15">
            <v>5280.0635431254232</v>
          </cell>
          <cell r="E15">
            <v>6177.093084745763</v>
          </cell>
          <cell r="F15">
            <v>436.64</v>
          </cell>
          <cell r="G15">
            <v>436.63984999999997</v>
          </cell>
          <cell r="H15">
            <v>438.11637000000002</v>
          </cell>
          <cell r="I15">
            <v>439.59269</v>
          </cell>
          <cell r="J15">
            <v>441.06912</v>
          </cell>
          <cell r="K15">
            <v>442.54552000000001</v>
          </cell>
          <cell r="L15">
            <v>444.02194000000003</v>
          </cell>
          <cell r="M15">
            <v>445.49837000000002</v>
          </cell>
          <cell r="N15">
            <v>446.97478999999998</v>
          </cell>
          <cell r="O15">
            <v>448.45121999999998</v>
          </cell>
          <cell r="P15">
            <v>449.92761999999999</v>
          </cell>
          <cell r="Q15">
            <v>451.40404999999998</v>
          </cell>
          <cell r="R15">
            <v>5320.8815400000003</v>
          </cell>
          <cell r="S15">
            <v>-856.21154474576269</v>
          </cell>
          <cell r="T15">
            <v>-0.16091535553068573</v>
          </cell>
          <cell r="U15">
            <v>40.817996874577148</v>
          </cell>
          <cell r="V15">
            <v>7.7305881910685846E-3</v>
          </cell>
          <cell r="W15">
            <v>5465.4449374799997</v>
          </cell>
          <cell r="X15">
            <v>5602.0810609170003</v>
          </cell>
        </row>
        <row r="16">
          <cell r="B16" t="str">
            <v xml:space="preserve">            Otros Ingresos Operativos (Servicios complementarios)</v>
          </cell>
          <cell r="C16">
            <v>2978.2456299999999</v>
          </cell>
          <cell r="D16">
            <v>2263.3218213605792</v>
          </cell>
          <cell r="E16">
            <v>10992.530424915254</v>
          </cell>
          <cell r="F16">
            <v>835.86189000000002</v>
          </cell>
          <cell r="G16">
            <v>1867.0525600000001</v>
          </cell>
          <cell r="H16">
            <v>844.49953000000005</v>
          </cell>
          <cell r="I16">
            <v>898.99125000000004</v>
          </cell>
          <cell r="J16">
            <v>878.06295</v>
          </cell>
          <cell r="K16">
            <v>865.76125999999999</v>
          </cell>
          <cell r="L16">
            <v>862.33699999999999</v>
          </cell>
          <cell r="M16">
            <v>836.40912000000003</v>
          </cell>
          <cell r="N16">
            <v>835.54043999999999</v>
          </cell>
          <cell r="O16">
            <v>881.56277999999998</v>
          </cell>
          <cell r="P16">
            <v>861.98361999999997</v>
          </cell>
          <cell r="Q16">
            <v>882.40332999999998</v>
          </cell>
          <cell r="R16">
            <v>11350.465730000002</v>
          </cell>
          <cell r="S16">
            <v>357.9353050847476</v>
          </cell>
          <cell r="T16">
            <v>3.153485624283256E-2</v>
          </cell>
          <cell r="U16">
            <v>9087.1439086394221</v>
          </cell>
          <cell r="V16">
            <v>4.0149588197655222</v>
          </cell>
          <cell r="W16">
            <v>11210.057875029999</v>
          </cell>
          <cell r="X16">
            <v>11490.309321905701</v>
          </cell>
        </row>
        <row r="17">
          <cell r="B17" t="str">
            <v xml:space="preserve">            Ingresos Financieros    </v>
          </cell>
          <cell r="C17">
            <v>3834.5230000000001</v>
          </cell>
          <cell r="D17">
            <v>2852.3069999999998</v>
          </cell>
          <cell r="E17">
            <v>2615.21</v>
          </cell>
          <cell r="F17">
            <v>218.27948999999998</v>
          </cell>
          <cell r="G17">
            <v>204.96723</v>
          </cell>
          <cell r="H17">
            <v>204.96723</v>
          </cell>
          <cell r="I17">
            <v>204.96723</v>
          </cell>
          <cell r="J17">
            <v>204.96723</v>
          </cell>
          <cell r="K17">
            <v>204.96723</v>
          </cell>
          <cell r="L17">
            <v>204.96723</v>
          </cell>
          <cell r="M17">
            <v>204.96723</v>
          </cell>
          <cell r="N17">
            <v>204.96723</v>
          </cell>
          <cell r="O17">
            <v>204.96723</v>
          </cell>
          <cell r="P17">
            <v>204.96723</v>
          </cell>
          <cell r="Q17">
            <v>204.96723</v>
          </cell>
          <cell r="R17">
            <v>2472.9190200000003</v>
          </cell>
          <cell r="S17">
            <v>-142.29097999999976</v>
          </cell>
          <cell r="T17">
            <v>-5.7539684417162902E-2</v>
          </cell>
          <cell r="U17">
            <v>-379.38797999999952</v>
          </cell>
          <cell r="V17">
            <v>-0.13301092063371844</v>
          </cell>
          <cell r="W17">
            <v>2520.3302333300003</v>
          </cell>
          <cell r="X17">
            <v>2583.3384891632504</v>
          </cell>
        </row>
        <row r="18">
          <cell r="B18" t="str">
            <v xml:space="preserve">            Otros Ingresos (Recuperacion Seguros, otros)</v>
          </cell>
          <cell r="C18" t="e">
            <v>#REF!</v>
          </cell>
          <cell r="D18">
            <v>0</v>
          </cell>
          <cell r="E18">
            <v>5978.2511500000001</v>
          </cell>
          <cell r="F18">
            <v>413.887</v>
          </cell>
          <cell r="G18">
            <v>512.15599999999995</v>
          </cell>
          <cell r="H18">
            <v>512.15599999999995</v>
          </cell>
          <cell r="I18">
            <v>512.15599999999995</v>
          </cell>
          <cell r="J18">
            <v>512.15599999999995</v>
          </cell>
          <cell r="K18">
            <v>512.15599999999995</v>
          </cell>
          <cell r="L18">
            <v>512.33100000000002</v>
          </cell>
          <cell r="M18">
            <v>512.50699999999995</v>
          </cell>
          <cell r="N18">
            <v>512.68200000000002</v>
          </cell>
          <cell r="O18">
            <v>512.85799999999995</v>
          </cell>
          <cell r="P18">
            <v>513.03300000000002</v>
          </cell>
          <cell r="Q18">
            <v>513.20899999999995</v>
          </cell>
          <cell r="R18">
            <v>6051.2870000000003</v>
          </cell>
          <cell r="S18">
            <v>73.03585000000021</v>
          </cell>
          <cell r="T18">
            <v>1.2069473816065939E-2</v>
          </cell>
          <cell r="U18">
            <v>6051.2870000000003</v>
          </cell>
          <cell r="V18">
            <v>1</v>
          </cell>
          <cell r="W18">
            <v>6056.683</v>
          </cell>
          <cell r="X18">
            <v>6056.683</v>
          </cell>
        </row>
        <row r="19">
          <cell r="B19" t="str">
            <v xml:space="preserve">            IGV de las Ventas    </v>
          </cell>
          <cell r="C19">
            <v>44381.863524494293</v>
          </cell>
          <cell r="D19">
            <v>41483.416404973323</v>
          </cell>
          <cell r="E19">
            <v>47100.330578635592</v>
          </cell>
          <cell r="F19">
            <v>4131.0976848999999</v>
          </cell>
          <cell r="G19">
            <v>4083.9211591000003</v>
          </cell>
          <cell r="H19">
            <v>3861.4686119000003</v>
          </cell>
          <cell r="I19">
            <v>4036.8292905000003</v>
          </cell>
          <cell r="J19">
            <v>4090.9629144000005</v>
          </cell>
          <cell r="K19">
            <v>4060.7912297999997</v>
          </cell>
          <cell r="L19">
            <v>4009.3235358000002</v>
          </cell>
          <cell r="M19">
            <v>4063.7857951000005</v>
          </cell>
          <cell r="N19">
            <v>3963.1868371</v>
          </cell>
          <cell r="O19">
            <v>3991.1046904</v>
          </cell>
          <cell r="P19">
            <v>4154.4083851000005</v>
          </cell>
          <cell r="Q19">
            <v>4258.3816955999991</v>
          </cell>
          <cell r="R19">
            <v>48705.261829700008</v>
          </cell>
          <cell r="S19">
            <v>1604.9312510644158</v>
          </cell>
          <cell r="T19">
            <v>3.2951906853023918E-2</v>
          </cell>
          <cell r="U19">
            <v>7221.8454247266855</v>
          </cell>
          <cell r="V19">
            <v>0.17408993883784557</v>
          </cell>
          <cell r="W19">
            <v>49863.414684801501</v>
          </cell>
          <cell r="X19">
            <v>51470.730807671469</v>
          </cell>
        </row>
        <row r="20">
          <cell r="B20" t="str">
            <v xml:space="preserve">      Egresos Operativos                                                                                                    </v>
          </cell>
          <cell r="C20" t="e">
            <v>#REF!</v>
          </cell>
          <cell r="D20">
            <v>-251197.93712748331</v>
          </cell>
          <cell r="E20">
            <v>-245452.78091038886</v>
          </cell>
          <cell r="F20">
            <v>-22519.431307499995</v>
          </cell>
          <cell r="G20">
            <v>-21940.676327500001</v>
          </cell>
          <cell r="H20">
            <v>-21285.576897499999</v>
          </cell>
          <cell r="I20">
            <v>-21770.0356875</v>
          </cell>
          <cell r="J20">
            <v>-20019.483287499996</v>
          </cell>
          <cell r="K20">
            <v>-19807.465797500001</v>
          </cell>
          <cell r="L20">
            <v>-20138.630177500003</v>
          </cell>
          <cell r="M20">
            <v>-22341.281696599995</v>
          </cell>
          <cell r="N20">
            <v>-19103.043767500003</v>
          </cell>
          <cell r="O20">
            <v>-19318.650897500003</v>
          </cell>
          <cell r="P20">
            <v>-20722.768907500002</v>
          </cell>
          <cell r="Q20">
            <v>-21754.397027500003</v>
          </cell>
          <cell r="R20">
            <v>-250721.44177910005</v>
          </cell>
          <cell r="S20">
            <v>-5268.6608687111875</v>
          </cell>
          <cell r="T20">
            <v>2.1014001959007478E-2</v>
          </cell>
          <cell r="U20">
            <v>476.49534838326508</v>
          </cell>
          <cell r="V20">
            <v>-1.8968919642896711E-3</v>
          </cell>
          <cell r="W20">
            <v>-256401.82324612909</v>
          </cell>
          <cell r="X20">
            <v>-268411.51663023018</v>
          </cell>
        </row>
        <row r="21">
          <cell r="B21" t="str">
            <v xml:space="preserve">            Combustibles y Lubricantes para Generacion  </v>
          </cell>
          <cell r="C21">
            <v>-41.2</v>
          </cell>
          <cell r="D21">
            <v>-723.34238000000016</v>
          </cell>
          <cell r="E21">
            <v>-842.75879899039762</v>
          </cell>
          <cell r="F21">
            <v>-38.50582</v>
          </cell>
          <cell r="G21">
            <v>-62.137790000000003</v>
          </cell>
          <cell r="H21">
            <v>-38.037779999999998</v>
          </cell>
          <cell r="I21">
            <v>-8.6469199999999997</v>
          </cell>
          <cell r="J21">
            <v>-19.377970000000001</v>
          </cell>
          <cell r="K21">
            <v>-5.2083000000000004</v>
          </cell>
          <cell r="L21">
            <v>-25.370889999999999</v>
          </cell>
          <cell r="M21">
            <v>-5.18879</v>
          </cell>
          <cell r="N21">
            <v>-4.6500500000000002</v>
          </cell>
          <cell r="O21">
            <v>-7.7220300000000002</v>
          </cell>
          <cell r="P21">
            <v>-11.44224</v>
          </cell>
          <cell r="Q21">
            <v>-1.2934400000000001</v>
          </cell>
          <cell r="R21">
            <v>-227.58202</v>
          </cell>
          <cell r="S21">
            <v>615.17677899039768</v>
          </cell>
          <cell r="T21">
            <v>-2.7030992122769528</v>
          </cell>
          <cell r="U21">
            <v>495.76036000000016</v>
          </cell>
          <cell r="V21">
            <v>-0.68537441425732593</v>
          </cell>
          <cell r="W21">
            <v>-278.93194331379999</v>
          </cell>
          <cell r="X21">
            <v>-285.9052418966449</v>
          </cell>
        </row>
        <row r="22">
          <cell r="B22" t="str">
            <v xml:space="preserve">            Suministros Diversos </v>
          </cell>
          <cell r="C22">
            <v>-7001.9617799826001</v>
          </cell>
          <cell r="D22">
            <v>-4300.1553701004277</v>
          </cell>
          <cell r="E22">
            <v>-5799.0070723075241</v>
          </cell>
          <cell r="F22">
            <v>-1129.84591</v>
          </cell>
          <cell r="G22">
            <v>-1383.6583700000001</v>
          </cell>
          <cell r="H22">
            <v>-814.78992000000005</v>
          </cell>
          <cell r="I22">
            <v>-627.25099999999998</v>
          </cell>
          <cell r="J22">
            <v>-480.08870000000002</v>
          </cell>
          <cell r="K22">
            <v>-491.75189</v>
          </cell>
          <cell r="L22">
            <v>-394.97287</v>
          </cell>
          <cell r="M22">
            <v>-946.84551999999996</v>
          </cell>
          <cell r="N22">
            <v>-518.20573000000002</v>
          </cell>
          <cell r="O22">
            <v>-420.00509000000005</v>
          </cell>
          <cell r="P22">
            <v>-488.45699000000002</v>
          </cell>
          <cell r="Q22">
            <v>-361.09409999999997</v>
          </cell>
          <cell r="R22">
            <v>-8056.966089999999</v>
          </cell>
          <cell r="S22">
            <v>-2257.9590176924748</v>
          </cell>
          <cell r="T22">
            <v>0.28024928893457401</v>
          </cell>
          <cell r="U22">
            <v>-3756.8107198995713</v>
          </cell>
          <cell r="V22">
            <v>0.87364534454294218</v>
          </cell>
          <cell r="W22">
            <v>-6746.6233196375988</v>
          </cell>
          <cell r="X22">
            <v>-6915.2900926285383</v>
          </cell>
        </row>
        <row r="23">
          <cell r="B23" t="str">
            <v xml:space="preserve">            Suministros Electricos  </v>
          </cell>
          <cell r="C23">
            <v>-14436.744529354999</v>
          </cell>
          <cell r="D23">
            <v>-10802.747854520008</v>
          </cell>
          <cell r="E23">
            <v>-4455.4435579352603</v>
          </cell>
          <cell r="F23">
            <v>-207.05420999999998</v>
          </cell>
          <cell r="G23">
            <v>-1095.14635</v>
          </cell>
          <cell r="H23">
            <v>-519.62659000000008</v>
          </cell>
          <cell r="I23">
            <v>-315.66890000000001</v>
          </cell>
          <cell r="J23">
            <v>-347.19074000000001</v>
          </cell>
          <cell r="K23">
            <v>-313.2672</v>
          </cell>
          <cell r="L23">
            <v>-210.72570000000002</v>
          </cell>
          <cell r="M23">
            <v>-691.83531999999991</v>
          </cell>
          <cell r="N23">
            <v>-343.71794</v>
          </cell>
          <cell r="O23">
            <v>-217.53501</v>
          </cell>
          <cell r="P23">
            <v>-236.87943999999999</v>
          </cell>
          <cell r="Q23">
            <v>-215.68342999999999</v>
          </cell>
          <cell r="R23">
            <v>-4714.3308299999999</v>
          </cell>
          <cell r="S23">
            <v>-258.88727206473959</v>
          </cell>
          <cell r="T23">
            <v>5.491495641699367E-2</v>
          </cell>
          <cell r="U23">
            <v>6088.4170245200085</v>
          </cell>
          <cell r="V23">
            <v>-0.56359892006296686</v>
          </cell>
          <cell r="W23">
            <v>-10666.476900920399</v>
          </cell>
          <cell r="X23">
            <v>-10933.137633443406</v>
          </cell>
        </row>
        <row r="24">
          <cell r="B24" t="str">
            <v xml:space="preserve">            Compra de Energia  </v>
          </cell>
          <cell r="C24">
            <v>-168903.01105150001</v>
          </cell>
          <cell r="D24">
            <v>-155933.93362999998</v>
          </cell>
          <cell r="E24">
            <v>-157468.44506709409</v>
          </cell>
          <cell r="F24">
            <v>-14530.5731</v>
          </cell>
          <cell r="G24">
            <v>-13147.293310000001</v>
          </cell>
          <cell r="H24">
            <v>-12716.115240000001</v>
          </cell>
          <cell r="I24">
            <v>-13171.5859</v>
          </cell>
          <cell r="J24">
            <v>-13779.146349999999</v>
          </cell>
          <cell r="K24">
            <v>-13347.04918</v>
          </cell>
          <cell r="L24">
            <v>-13209.021839999999</v>
          </cell>
          <cell r="M24">
            <v>-13514.060599999999</v>
          </cell>
          <cell r="N24">
            <v>-13134.14193</v>
          </cell>
          <cell r="O24">
            <v>-13188.57617</v>
          </cell>
          <cell r="P24">
            <v>-13771.522429999999</v>
          </cell>
          <cell r="Q24">
            <v>-14352.47452</v>
          </cell>
          <cell r="R24">
            <v>-161861.56057</v>
          </cell>
          <cell r="S24">
            <v>-4393.1155029059155</v>
          </cell>
          <cell r="T24">
            <v>2.7141190826502827E-2</v>
          </cell>
          <cell r="U24">
            <v>-5927.6269400000165</v>
          </cell>
          <cell r="V24">
            <v>3.801370748502432E-2</v>
          </cell>
          <cell r="W24">
            <v>-168663.73802656628</v>
          </cell>
          <cell r="X24">
            <v>-172880.33147723044</v>
          </cell>
        </row>
        <row r="25">
          <cell r="B25" t="str">
            <v xml:space="preserve">            Uso de Sistema de Transmision   </v>
          </cell>
          <cell r="C25">
            <v>-3517.0072799999998</v>
          </cell>
          <cell r="D25">
            <v>-2007.06404</v>
          </cell>
          <cell r="E25">
            <v>-1029.7185130145563</v>
          </cell>
          <cell r="F25">
            <v>-79.71253999999999</v>
          </cell>
          <cell r="G25">
            <v>-61.977139999999999</v>
          </cell>
          <cell r="H25">
            <v>-62.151780000000002</v>
          </cell>
          <cell r="I25">
            <v>-62.326419999999999</v>
          </cell>
          <cell r="J25">
            <v>-62.50224</v>
          </cell>
          <cell r="K25">
            <v>-62.674519999999994</v>
          </cell>
          <cell r="L25">
            <v>-62.849160000000005</v>
          </cell>
          <cell r="M25">
            <v>-63.024980000000006</v>
          </cell>
          <cell r="N25">
            <v>-63.198440000000005</v>
          </cell>
          <cell r="O25">
            <v>-63.373080000000002</v>
          </cell>
          <cell r="P25">
            <v>-63.547719999999998</v>
          </cell>
          <cell r="Q25">
            <v>-63.722360000000002</v>
          </cell>
          <cell r="R25">
            <v>-771.0603799999999</v>
          </cell>
          <cell r="S25">
            <v>258.65813301455637</v>
          </cell>
          <cell r="T25">
            <v>-0.33545768881881394</v>
          </cell>
          <cell r="U25">
            <v>1236.0036600000001</v>
          </cell>
          <cell r="V25">
            <v>-0.615826717716491</v>
          </cell>
          <cell r="W25">
            <v>-780.03904999999997</v>
          </cell>
          <cell r="X25">
            <v>-799.50387999999998</v>
          </cell>
        </row>
        <row r="26">
          <cell r="B26" t="str">
            <v xml:space="preserve">            Gastos de Personal </v>
          </cell>
          <cell r="C26">
            <v>-9666.7494349999997</v>
          </cell>
          <cell r="D26">
            <v>-12782.74749</v>
          </cell>
          <cell r="E26">
            <v>-12159.564683027649</v>
          </cell>
          <cell r="F26">
            <v>-2166.0572499999998</v>
          </cell>
          <cell r="G26">
            <v>-1246.59727</v>
          </cell>
          <cell r="H26">
            <v>-1282.3184000000001</v>
          </cell>
          <cell r="I26">
            <v>-1241.7950700000001</v>
          </cell>
          <cell r="J26">
            <v>-1242.9850700000002</v>
          </cell>
          <cell r="K26">
            <v>-1241.2350700000002</v>
          </cell>
          <cell r="L26">
            <v>-2345.4166700000001</v>
          </cell>
          <cell r="M26">
            <v>-1241.8350700000001</v>
          </cell>
          <cell r="N26">
            <v>-1244.4850700000002</v>
          </cell>
          <cell r="O26">
            <v>-1241.33107</v>
          </cell>
          <cell r="P26">
            <v>-1243.0809999999999</v>
          </cell>
          <cell r="Q26">
            <v>-2343.4626699999999</v>
          </cell>
          <cell r="R26">
            <v>-18080.599680000003</v>
          </cell>
          <cell r="S26">
            <v>-5921.0349969723538</v>
          </cell>
          <cell r="T26">
            <v>0.32748001182294595</v>
          </cell>
          <cell r="U26">
            <v>-5297.8521900000032</v>
          </cell>
          <cell r="V26">
            <v>0.4144533242281862</v>
          </cell>
          <cell r="W26">
            <v>-19471.348495099999</v>
          </cell>
          <cell r="X26">
            <v>-19848.982219977497</v>
          </cell>
        </row>
        <row r="27">
          <cell r="B27" t="str">
            <v xml:space="preserve">            Otras cargas de personal (pliego, préstamo escolar, utilidad trabajador, otros)</v>
          </cell>
          <cell r="C27" t="e">
            <v>#REF!</v>
          </cell>
          <cell r="D27">
            <v>-937</v>
          </cell>
          <cell r="E27">
            <v>-3291.06763</v>
          </cell>
          <cell r="F27">
            <v>0</v>
          </cell>
          <cell r="G27">
            <v>0</v>
          </cell>
          <cell r="H27">
            <v>-890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-890</v>
          </cell>
          <cell r="S27">
            <v>2401.06763</v>
          </cell>
          <cell r="T27">
            <v>-1</v>
          </cell>
          <cell r="U27">
            <v>47</v>
          </cell>
          <cell r="V27">
            <v>-5.0160085378868728E-2</v>
          </cell>
          <cell r="W27">
            <v>-954.00001321899981</v>
          </cell>
          <cell r="X27">
            <v>-1087.0000010494748</v>
          </cell>
        </row>
        <row r="28">
          <cell r="B28" t="str">
            <v xml:space="preserve">            Liquidación Beneficios Sociales</v>
          </cell>
          <cell r="C28">
            <v>-661.88729999999998</v>
          </cell>
          <cell r="D28">
            <v>-773.32550000000003</v>
          </cell>
          <cell r="E28">
            <v>-836.47387000000026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836.47387000000026</v>
          </cell>
          <cell r="T28">
            <v>-1</v>
          </cell>
          <cell r="U28">
            <v>773.32550000000003</v>
          </cell>
          <cell r="V28">
            <v>-1</v>
          </cell>
          <cell r="W28">
            <v>0</v>
          </cell>
          <cell r="X28">
            <v>0</v>
          </cell>
        </row>
        <row r="29">
          <cell r="B29" t="str">
            <v xml:space="preserve">            CTS       </v>
          </cell>
          <cell r="C29">
            <v>-1023.283865</v>
          </cell>
          <cell r="D29">
            <v>-1098.3037320000001</v>
          </cell>
          <cell r="E29">
            <v>-1022.6721980648041</v>
          </cell>
          <cell r="F29">
            <v>-106.0889</v>
          </cell>
          <cell r="G29">
            <v>-106.0889</v>
          </cell>
          <cell r="H29">
            <v>-106.0889</v>
          </cell>
          <cell r="I29">
            <v>-106.0889</v>
          </cell>
          <cell r="J29">
            <v>-106.0889</v>
          </cell>
          <cell r="K29">
            <v>-106.0889</v>
          </cell>
          <cell r="L29">
            <v>-106.0889</v>
          </cell>
          <cell r="M29">
            <v>-106.0889</v>
          </cell>
          <cell r="N29">
            <v>-106.0889</v>
          </cell>
          <cell r="O29">
            <v>-106.0889</v>
          </cell>
          <cell r="P29">
            <v>-106.0889</v>
          </cell>
          <cell r="Q29">
            <v>-106.0889</v>
          </cell>
          <cell r="R29">
            <v>-1273.0667999999998</v>
          </cell>
          <cell r="S29">
            <v>-250.39460193519574</v>
          </cell>
          <cell r="T29">
            <v>0.19668614556219341</v>
          </cell>
          <cell r="U29">
            <v>-174.76306799999975</v>
          </cell>
          <cell r="V29">
            <v>0.15912089061352633</v>
          </cell>
          <cell r="W29">
            <v>-1304.4964937099999</v>
          </cell>
          <cell r="X29">
            <v>-1337.1089060527497</v>
          </cell>
        </row>
        <row r="30">
          <cell r="B30" t="str">
            <v xml:space="preserve">            Servicios Prestados por Terceros   </v>
          </cell>
          <cell r="C30">
            <v>-31580.883199150001</v>
          </cell>
          <cell r="D30">
            <v>-33865.481625862878</v>
          </cell>
          <cell r="E30">
            <v>-33829.688043706825</v>
          </cell>
          <cell r="F30">
            <v>-2482.33403</v>
          </cell>
          <cell r="G30">
            <v>-3017.1750899999997</v>
          </cell>
          <cell r="H30">
            <v>-2863.74215</v>
          </cell>
          <cell r="I30">
            <v>-3283.8912500000001</v>
          </cell>
          <cell r="J30">
            <v>-2956.6109999999999</v>
          </cell>
          <cell r="K30">
            <v>-2914.7733199999998</v>
          </cell>
          <cell r="L30">
            <v>-2779.1331</v>
          </cell>
          <cell r="M30">
            <v>-2865.38465</v>
          </cell>
          <cell r="N30">
            <v>-2695.0087599999997</v>
          </cell>
          <cell r="O30">
            <v>-2654.42146</v>
          </cell>
          <cell r="P30">
            <v>-2741.6433700000002</v>
          </cell>
          <cell r="Q30">
            <v>-2654.9806400000002</v>
          </cell>
          <cell r="R30">
            <v>-33909.098820000007</v>
          </cell>
          <cell r="S30">
            <v>-79.410776293181698</v>
          </cell>
          <cell r="T30">
            <v>2.3418722129632131E-3</v>
          </cell>
          <cell r="U30">
            <v>-43.617194137128536</v>
          </cell>
          <cell r="V30">
            <v>1.2879543429796766E-3</v>
          </cell>
          <cell r="W30">
            <v>-34857.030806499293</v>
          </cell>
          <cell r="X30">
            <v>-35728.456576661774</v>
          </cell>
        </row>
        <row r="31">
          <cell r="B31" t="str">
            <v xml:space="preserve">            Asesoramiento Estrategico    </v>
          </cell>
          <cell r="C31">
            <v>-4158.6578</v>
          </cell>
          <cell r="D31">
            <v>-1719.89041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U31">
            <v>1719.89041</v>
          </cell>
          <cell r="V31">
            <v>-1</v>
          </cell>
          <cell r="W31">
            <v>0</v>
          </cell>
          <cell r="X31">
            <v>0</v>
          </cell>
        </row>
        <row r="32">
          <cell r="B32" t="str">
            <v xml:space="preserve">            Tributos                         </v>
          </cell>
          <cell r="C32">
            <v>-9815.7156649999997</v>
          </cell>
          <cell r="D32">
            <v>-16251.37859</v>
          </cell>
          <cell r="E32">
            <v>-17158.817463120977</v>
          </cell>
          <cell r="F32">
            <v>-1458.41794</v>
          </cell>
          <cell r="G32">
            <v>-1533.075</v>
          </cell>
          <cell r="H32">
            <v>-1695.2221499999998</v>
          </cell>
          <cell r="I32">
            <v>-2637.19013</v>
          </cell>
          <cell r="J32">
            <v>-503.64792999999997</v>
          </cell>
          <cell r="K32">
            <v>-1023.1434199999999</v>
          </cell>
          <cell r="L32">
            <v>-686.29404</v>
          </cell>
          <cell r="M32">
            <v>-549.20093999999995</v>
          </cell>
          <cell r="N32">
            <v>-694.03814</v>
          </cell>
          <cell r="O32">
            <v>-1097.0768399999999</v>
          </cell>
          <cell r="P32">
            <v>-1731.9834500000002</v>
          </cell>
          <cell r="Q32">
            <v>-1340.5842500000001</v>
          </cell>
          <cell r="R32">
            <v>-14949.874230000001</v>
          </cell>
          <cell r="S32">
            <v>2208.9432331209755</v>
          </cell>
          <cell r="T32">
            <v>-0.14775664324240775</v>
          </cell>
          <cell r="U32">
            <v>1301.504359999999</v>
          </cell>
          <cell r="V32">
            <v>-8.0085781817971852E-2</v>
          </cell>
          <cell r="W32">
            <v>-6166.8845821526947</v>
          </cell>
          <cell r="X32">
            <v>-11467.278554778592</v>
          </cell>
        </row>
        <row r="33">
          <cell r="B33" t="str">
            <v xml:space="preserve">            Tributos IGV    </v>
          </cell>
          <cell r="C33" t="e">
            <v>#REF!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U33">
            <v>0</v>
          </cell>
          <cell r="W33">
            <v>0</v>
          </cell>
          <cell r="X33">
            <v>0</v>
          </cell>
        </row>
        <row r="34">
          <cell r="B34" t="str">
            <v xml:space="preserve">            Seguros  </v>
          </cell>
          <cell r="C34">
            <v>-1479.7205300000001</v>
          </cell>
          <cell r="D34">
            <v>-2429.5163149999994</v>
          </cell>
          <cell r="E34">
            <v>-2495.73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-2000.7271491000001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-2000.7271491000001</v>
          </cell>
          <cell r="S34">
            <v>495.00285089999988</v>
          </cell>
          <cell r="T34">
            <v>-0.24741147293506272</v>
          </cell>
          <cell r="U34">
            <v>428.78916589999926</v>
          </cell>
          <cell r="V34">
            <v>-0.17649157704874247</v>
          </cell>
          <cell r="W34">
            <v>-2200.79986401</v>
          </cell>
          <cell r="X34">
            <v>-2420.879850411</v>
          </cell>
        </row>
        <row r="35">
          <cell r="B35" t="str">
            <v xml:space="preserve">            Contribuciones       </v>
          </cell>
          <cell r="C35">
            <v>-2031.34834</v>
          </cell>
          <cell r="D35">
            <v>-2012.8298799999998</v>
          </cell>
          <cell r="E35">
            <v>-2290.9555571267892</v>
          </cell>
          <cell r="F35">
            <v>-208.34433999999999</v>
          </cell>
          <cell r="G35">
            <v>-192.70176999999998</v>
          </cell>
          <cell r="H35">
            <v>-201.71889999999999</v>
          </cell>
          <cell r="I35">
            <v>-204.62195</v>
          </cell>
          <cell r="J35">
            <v>-203.05184</v>
          </cell>
          <cell r="K35">
            <v>-200.33414999999999</v>
          </cell>
          <cell r="L35">
            <v>-203.26854</v>
          </cell>
          <cell r="M35">
            <v>-197.96353999999999</v>
          </cell>
          <cell r="N35">
            <v>-199.25958</v>
          </cell>
          <cell r="O35">
            <v>-207.82046</v>
          </cell>
          <cell r="P35">
            <v>-213.26166000000001</v>
          </cell>
          <cell r="Q35">
            <v>-215.38891000000001</v>
          </cell>
          <cell r="R35">
            <v>-2447.7356399999999</v>
          </cell>
          <cell r="S35">
            <v>-156.78008287321063</v>
          </cell>
          <cell r="T35">
            <v>6.4051068387928789E-2</v>
          </cell>
          <cell r="U35">
            <v>-434.9057600000001</v>
          </cell>
          <cell r="V35">
            <v>0.21606682428621346</v>
          </cell>
          <cell r="W35">
            <v>-2692.5092040000004</v>
          </cell>
          <cell r="X35">
            <v>-2961.7601244000007</v>
          </cell>
        </row>
        <row r="36">
          <cell r="B36" t="str">
            <v xml:space="preserve">            Devolucion Cobranza por encargo (UTE FONAVI)      </v>
          </cell>
          <cell r="C36" t="e">
            <v>#REF!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U36">
            <v>0</v>
          </cell>
          <cell r="W36">
            <v>0</v>
          </cell>
          <cell r="X36">
            <v>0</v>
          </cell>
        </row>
        <row r="37">
          <cell r="B37" t="str">
            <v xml:space="preserve">            Gastos de la Emision de Bonos</v>
          </cell>
          <cell r="C37" t="e">
            <v>#REF!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-220.745</v>
          </cell>
          <cell r="K37">
            <v>-3.6413999999999995</v>
          </cell>
          <cell r="L37">
            <v>-3.6413999999999995</v>
          </cell>
          <cell r="M37">
            <v>-60.761399999999995</v>
          </cell>
          <cell r="N37">
            <v>-3.6413999999999995</v>
          </cell>
          <cell r="O37">
            <v>-3.6413999999999995</v>
          </cell>
          <cell r="P37">
            <v>-17.921399999999998</v>
          </cell>
          <cell r="Q37">
            <v>-3.6413999999999995</v>
          </cell>
          <cell r="R37">
            <v>-317.63479999999993</v>
          </cell>
          <cell r="S37">
            <v>-317.63479999999993</v>
          </cell>
          <cell r="T37">
            <v>1</v>
          </cell>
          <cell r="U37">
            <v>-317.63479999999993</v>
          </cell>
          <cell r="V37">
            <v>1</v>
          </cell>
          <cell r="W37">
            <v>-275.61930000000001</v>
          </cell>
          <cell r="X37">
            <v>-268.22429999999991</v>
          </cell>
        </row>
        <row r="38">
          <cell r="B38" t="str">
            <v xml:space="preserve">            Cargas diversas de Gestion      </v>
          </cell>
          <cell r="C38">
            <v>-8198.2379626500006</v>
          </cell>
          <cell r="D38">
            <v>-5560.2203100000015</v>
          </cell>
          <cell r="E38">
            <v>-2772.4384560000003</v>
          </cell>
          <cell r="F38">
            <v>-112.49726750000001</v>
          </cell>
          <cell r="G38">
            <v>-94.825337499999989</v>
          </cell>
          <cell r="H38">
            <v>-95.765087499999993</v>
          </cell>
          <cell r="I38">
            <v>-110.96924749999999</v>
          </cell>
          <cell r="J38">
            <v>-98.047547500000007</v>
          </cell>
          <cell r="K38">
            <v>-98.298447499999995</v>
          </cell>
          <cell r="L38">
            <v>-111.84706750000001</v>
          </cell>
          <cell r="M38">
            <v>-98.364837499999993</v>
          </cell>
          <cell r="N38">
            <v>-96.607827499999999</v>
          </cell>
          <cell r="O38">
            <v>-111.0593875</v>
          </cell>
          <cell r="P38">
            <v>-96.940307500000003</v>
          </cell>
          <cell r="Q38">
            <v>-95.982407500000008</v>
          </cell>
          <cell r="R38">
            <v>-1221.2047699999998</v>
          </cell>
          <cell r="S38">
            <v>1551.2336860000005</v>
          </cell>
          <cell r="T38">
            <v>-1.2702486299656368</v>
          </cell>
          <cell r="U38">
            <v>4339.0155400000021</v>
          </cell>
          <cell r="V38">
            <v>-0.78036755705458749</v>
          </cell>
          <cell r="W38">
            <v>-1343.3252470000002</v>
          </cell>
          <cell r="X38">
            <v>-1477.6577717000005</v>
          </cell>
        </row>
        <row r="39">
          <cell r="B39" t="str">
            <v xml:space="preserve">            Pago Empresa Aportante a Empresa Receptora - FOSE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U39">
            <v>0</v>
          </cell>
          <cell r="W39">
            <v>0</v>
          </cell>
          <cell r="X39">
            <v>0</v>
          </cell>
        </row>
        <row r="40">
          <cell r="B40" t="str">
            <v xml:space="preserve">            Cargas Financieras 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U40">
            <v>0</v>
          </cell>
          <cell r="W40">
            <v>0</v>
          </cell>
          <cell r="X40">
            <v>0</v>
          </cell>
        </row>
        <row r="41">
          <cell r="B41" t="str">
            <v xml:space="preserve">EFECTIVO NETO POR OPERACION (Ingresos - Egresos) </v>
          </cell>
          <cell r="C41" t="e">
            <v>#REF!</v>
          </cell>
          <cell r="D41">
            <v>23447.178869564028</v>
          </cell>
          <cell r="E41">
            <v>52159.23639790772</v>
          </cell>
          <cell r="F41">
            <v>1913.4472614000042</v>
          </cell>
          <cell r="G41">
            <v>4027.6978815999937</v>
          </cell>
          <cell r="H41">
            <v>3289.5418843999978</v>
          </cell>
          <cell r="I41">
            <v>3903.3947129999979</v>
          </cell>
          <cell r="J41">
            <v>5992.9945469000013</v>
          </cell>
          <cell r="K41">
            <v>6016.0420122999931</v>
          </cell>
          <cell r="L41">
            <v>5362.5273382999876</v>
          </cell>
          <cell r="M41">
            <v>3500.9815485000072</v>
          </cell>
          <cell r="N41">
            <v>6109.1523195999944</v>
          </cell>
          <cell r="O41">
            <v>6068.3991128999915</v>
          </cell>
          <cell r="P41">
            <v>5687.0779275999921</v>
          </cell>
          <cell r="Q41">
            <v>5306.6510680999927</v>
          </cell>
          <cell r="R41">
            <v>57177.907614599972</v>
          </cell>
          <cell r="S41">
            <v>5018.6712166922516</v>
          </cell>
          <cell r="T41">
            <v>8.7772907860146493E-2</v>
          </cell>
          <cell r="U41">
            <v>33730.728745035944</v>
          </cell>
          <cell r="V41">
            <v>1.4385836749350105</v>
          </cell>
          <cell r="W41">
            <v>58177.439838962397</v>
          </cell>
          <cell r="X41">
            <v>56291.541712738283</v>
          </cell>
        </row>
        <row r="42">
          <cell r="B42" t="str">
            <v>EFECTIVO POR INVERSION</v>
          </cell>
          <cell r="S42">
            <v>0</v>
          </cell>
          <cell r="U42">
            <v>0</v>
          </cell>
        </row>
        <row r="43">
          <cell r="B43" t="str">
            <v xml:space="preserve">      Ingresos de Inversion                                                                                                 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B44" t="str">
            <v xml:space="preserve">            Aportes de Capital</v>
          </cell>
          <cell r="K44">
            <v>0</v>
          </cell>
          <cell r="S44">
            <v>0</v>
          </cell>
          <cell r="U44">
            <v>0</v>
          </cell>
        </row>
        <row r="45">
          <cell r="B45" t="str">
            <v xml:space="preserve">            Venta de Activo Fijo</v>
          </cell>
          <cell r="L45">
            <v>0</v>
          </cell>
          <cell r="S45">
            <v>0</v>
          </cell>
          <cell r="U45">
            <v>0</v>
          </cell>
        </row>
        <row r="46">
          <cell r="B46" t="str">
            <v xml:space="preserve">            Otros: Recuperacion Deuda Electrocentro</v>
          </cell>
          <cell r="C46" t="str">
            <v xml:space="preserve"> </v>
          </cell>
          <cell r="S46">
            <v>0</v>
          </cell>
          <cell r="U46">
            <v>0</v>
          </cell>
        </row>
        <row r="47">
          <cell r="B47" t="str">
            <v xml:space="preserve">      Egresos de Inversion                                                                                                  </v>
          </cell>
          <cell r="C47" t="e">
            <v>#REF!</v>
          </cell>
          <cell r="D47">
            <v>-22375.407733563032</v>
          </cell>
          <cell r="E47">
            <v>-51588.902135712735</v>
          </cell>
          <cell r="F47">
            <v>-7065.1151835619858</v>
          </cell>
          <cell r="G47">
            <v>-2236.5152264000008</v>
          </cell>
          <cell r="H47">
            <v>-3296.7188323999985</v>
          </cell>
          <cell r="I47">
            <v>-3797.8322592000013</v>
          </cell>
          <cell r="J47">
            <v>-5689.0023456000135</v>
          </cell>
          <cell r="K47">
            <v>-12498.175872</v>
          </cell>
          <cell r="L47">
            <v>-9530.1050040000009</v>
          </cell>
          <cell r="M47">
            <v>-9349.0374600000014</v>
          </cell>
          <cell r="N47">
            <v>-11706.124248000002</v>
          </cell>
          <cell r="O47">
            <v>-10925.922168000001</v>
          </cell>
          <cell r="P47">
            <v>-7809.5263679999998</v>
          </cell>
          <cell r="Q47">
            <v>-4853.5149599999995</v>
          </cell>
          <cell r="R47">
            <v>-88757.589927161986</v>
          </cell>
          <cell r="S47">
            <v>-37168.687791449251</v>
          </cell>
          <cell r="T47">
            <v>-0.4187663029376007</v>
          </cell>
          <cell r="U47">
            <v>-66382.182193598957</v>
          </cell>
          <cell r="V47">
            <v>2.9667473765863903</v>
          </cell>
          <cell r="W47">
            <v>-68592.268827599997</v>
          </cell>
          <cell r="X47">
            <v>-41070.47</v>
          </cell>
        </row>
        <row r="48">
          <cell r="B48" t="str">
            <v xml:space="preserve">            Proyectos de Inversion</v>
          </cell>
          <cell r="C48">
            <v>-14203.670782030002</v>
          </cell>
          <cell r="D48">
            <v>-22375.407733563032</v>
          </cell>
          <cell r="E48">
            <v>-51588.902135712735</v>
          </cell>
          <cell r="F48">
            <v>-7065.1151835619858</v>
          </cell>
          <cell r="G48">
            <v>-2236.5152264000008</v>
          </cell>
          <cell r="H48">
            <v>-3164.3313323999987</v>
          </cell>
          <cell r="I48">
            <v>-3400.8010876000012</v>
          </cell>
          <cell r="J48">
            <v>-5689.0023456000135</v>
          </cell>
          <cell r="K48">
            <v>-12498.175872</v>
          </cell>
          <cell r="L48">
            <v>-9530.1050040000009</v>
          </cell>
          <cell r="M48">
            <v>-9349.0374600000014</v>
          </cell>
          <cell r="N48">
            <v>-11706.124248000002</v>
          </cell>
          <cell r="O48">
            <v>-10925.922168000001</v>
          </cell>
          <cell r="P48">
            <v>-7809.5263679999998</v>
          </cell>
          <cell r="Q48">
            <v>-4853.5149599999995</v>
          </cell>
          <cell r="R48">
            <v>-88228.171255561989</v>
          </cell>
          <cell r="S48">
            <v>-36639.269119849254</v>
          </cell>
          <cell r="T48">
            <v>0.41527857370770882</v>
          </cell>
          <cell r="U48">
            <v>-65852.763521998961</v>
          </cell>
          <cell r="V48">
            <v>-2.9430866380691714</v>
          </cell>
          <cell r="W48">
            <v>-68592.268827599997</v>
          </cell>
          <cell r="X48">
            <v>-41070.47</v>
          </cell>
        </row>
        <row r="49">
          <cell r="B49" t="str">
            <v xml:space="preserve">            Gastos de Capital No Ligados a Proyectos</v>
          </cell>
          <cell r="C49">
            <v>-76.392224999999996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-1</v>
          </cell>
          <cell r="U49">
            <v>0</v>
          </cell>
          <cell r="V49">
            <v>-1</v>
          </cell>
          <cell r="W49">
            <v>0</v>
          </cell>
          <cell r="X49">
            <v>0</v>
          </cell>
        </row>
        <row r="50">
          <cell r="B50" t="str">
            <v xml:space="preserve">            Otros</v>
          </cell>
          <cell r="C50" t="e">
            <v>#REF!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-132.38749999999999</v>
          </cell>
          <cell r="I50">
            <v>-397.03117159999999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-529.41867159999993</v>
          </cell>
          <cell r="S50">
            <v>-529.41867159999993</v>
          </cell>
          <cell r="T50">
            <v>1</v>
          </cell>
          <cell r="U50">
            <v>-529.41867159999993</v>
          </cell>
          <cell r="W50">
            <v>0</v>
          </cell>
          <cell r="X50">
            <v>0</v>
          </cell>
        </row>
        <row r="51">
          <cell r="B51" t="str">
            <v xml:space="preserve">EFECTIVO NETO POR INVERSION                                                                                                 </v>
          </cell>
          <cell r="C51" t="e">
            <v>#REF!</v>
          </cell>
          <cell r="D51">
            <v>-22375.407733563032</v>
          </cell>
          <cell r="E51">
            <v>-51588.902135712735</v>
          </cell>
          <cell r="F51">
            <v>-7065.1151835619858</v>
          </cell>
          <cell r="G51">
            <v>-2236.5152264000008</v>
          </cell>
          <cell r="H51">
            <v>-3296.7188323999985</v>
          </cell>
          <cell r="I51">
            <v>-3797.8322592000013</v>
          </cell>
          <cell r="J51">
            <v>-5689.0023456000135</v>
          </cell>
          <cell r="K51">
            <v>-12498.175872</v>
          </cell>
          <cell r="L51">
            <v>-9530.1050040000009</v>
          </cell>
          <cell r="M51">
            <v>-9349.0374600000014</v>
          </cell>
          <cell r="N51">
            <v>-11706.124248000002</v>
          </cell>
          <cell r="O51">
            <v>-10925.922168000001</v>
          </cell>
          <cell r="P51">
            <v>-7809.5263679999998</v>
          </cell>
          <cell r="Q51">
            <v>-4853.5149599999995</v>
          </cell>
          <cell r="R51">
            <v>-88757.589927161986</v>
          </cell>
          <cell r="S51">
            <v>-37168.687791449251</v>
          </cell>
          <cell r="T51">
            <v>-0.4187663029376007</v>
          </cell>
          <cell r="U51">
            <v>-66382.182193598957</v>
          </cell>
          <cell r="V51">
            <v>2.9667473765863903</v>
          </cell>
          <cell r="W51">
            <v>-68592.268827599997</v>
          </cell>
          <cell r="X51">
            <v>-41070.47</v>
          </cell>
        </row>
        <row r="52">
          <cell r="B52" t="str">
            <v xml:space="preserve">EFECTIVO POR FINANCIAMIENTO </v>
          </cell>
          <cell r="S52">
            <v>0</v>
          </cell>
          <cell r="U52">
            <v>0</v>
          </cell>
        </row>
        <row r="53">
          <cell r="B53" t="str">
            <v xml:space="preserve">      Ingresos por Financiamiento                                                                                           </v>
          </cell>
          <cell r="C53" t="e">
            <v>#REF!</v>
          </cell>
          <cell r="D53">
            <v>22200.286</v>
          </cell>
          <cell r="E53">
            <v>10000</v>
          </cell>
          <cell r="F53">
            <v>10000</v>
          </cell>
          <cell r="G53">
            <v>4500</v>
          </cell>
          <cell r="H53">
            <v>0</v>
          </cell>
          <cell r="I53">
            <v>10000</v>
          </cell>
          <cell r="J53">
            <v>33000</v>
          </cell>
          <cell r="K53">
            <v>0</v>
          </cell>
          <cell r="L53">
            <v>0.24113689084445117</v>
          </cell>
          <cell r="M53">
            <v>18000.48227378169</v>
          </cell>
          <cell r="N53">
            <v>0.72341067253335334</v>
          </cell>
          <cell r="O53">
            <v>0.96454756337780456</v>
          </cell>
          <cell r="P53">
            <v>1.2056844542222556</v>
          </cell>
          <cell r="Q53">
            <v>1.4468213450667067</v>
          </cell>
          <cell r="R53">
            <v>75505.063874707732</v>
          </cell>
          <cell r="S53">
            <v>65505.063874707732</v>
          </cell>
          <cell r="T53">
            <v>-0.86755855187946218</v>
          </cell>
          <cell r="U53">
            <v>53304.777874707732</v>
          </cell>
          <cell r="V53">
            <v>2.401085187583067</v>
          </cell>
          <cell r="W53">
            <v>35022.908004630226</v>
          </cell>
          <cell r="X53">
            <v>15023.149141521068</v>
          </cell>
        </row>
        <row r="54">
          <cell r="B54" t="str">
            <v xml:space="preserve">            Sobregiros  </v>
          </cell>
          <cell r="C54" t="e">
            <v>#REF!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U54">
            <v>0</v>
          </cell>
          <cell r="W54">
            <v>0</v>
          </cell>
          <cell r="X54">
            <v>0</v>
          </cell>
        </row>
        <row r="55">
          <cell r="B55" t="str">
            <v xml:space="preserve">            Prestamos Bancarios </v>
          </cell>
          <cell r="C55">
            <v>12981.245730000001</v>
          </cell>
          <cell r="D55">
            <v>22200.286</v>
          </cell>
          <cell r="E55">
            <v>10000</v>
          </cell>
          <cell r="F55">
            <v>10000</v>
          </cell>
          <cell r="G55">
            <v>4500</v>
          </cell>
          <cell r="H55">
            <v>0</v>
          </cell>
          <cell r="I55">
            <v>10000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24500</v>
          </cell>
          <cell r="S55">
            <v>14500</v>
          </cell>
          <cell r="U55">
            <v>2299.7139999999999</v>
          </cell>
          <cell r="V55">
            <v>0.10358938619079051</v>
          </cell>
          <cell r="W55">
            <v>35000</v>
          </cell>
          <cell r="X55">
            <v>15000</v>
          </cell>
        </row>
        <row r="56">
          <cell r="B56" t="str">
            <v xml:space="preserve">            Otros Financiamientos  </v>
          </cell>
          <cell r="C56" t="e">
            <v>#REF!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33000</v>
          </cell>
          <cell r="K56">
            <v>0</v>
          </cell>
          <cell r="L56">
            <v>0</v>
          </cell>
          <cell r="M56">
            <v>18000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51000</v>
          </cell>
          <cell r="S56">
            <v>51000</v>
          </cell>
          <cell r="T56">
            <v>-1</v>
          </cell>
          <cell r="U56">
            <v>51000</v>
          </cell>
          <cell r="V56">
            <v>1</v>
          </cell>
          <cell r="W56">
            <v>0</v>
          </cell>
          <cell r="X56">
            <v>0</v>
          </cell>
        </row>
        <row r="57">
          <cell r="B57" t="str">
            <v xml:space="preserve">            Desembolso Emision de los Bonos</v>
          </cell>
          <cell r="C57" t="e">
            <v>#REF!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U57">
            <v>0</v>
          </cell>
          <cell r="W57">
            <v>0</v>
          </cell>
          <cell r="X57">
            <v>0</v>
          </cell>
        </row>
        <row r="58">
          <cell r="B58" t="str">
            <v xml:space="preserve">            Devolucion de colocación</v>
          </cell>
          <cell r="C58" t="e">
            <v>#REF!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U58">
            <v>0</v>
          </cell>
          <cell r="W58">
            <v>0</v>
          </cell>
          <cell r="X58">
            <v>0</v>
          </cell>
        </row>
        <row r="59">
          <cell r="B59" t="str">
            <v xml:space="preserve">            Intereses</v>
          </cell>
          <cell r="C59" t="e">
            <v>#REF!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0.24113689084445117</v>
          </cell>
          <cell r="M59">
            <v>0.48227378168890228</v>
          </cell>
          <cell r="N59">
            <v>0.72341067253335334</v>
          </cell>
          <cell r="O59">
            <v>0.96454756337780456</v>
          </cell>
          <cell r="P59">
            <v>1.2056844542222556</v>
          </cell>
          <cell r="Q59">
            <v>1.4468213450667067</v>
          </cell>
          <cell r="R59">
            <v>5.0638747077334738</v>
          </cell>
          <cell r="S59">
            <v>5.0638747077334738</v>
          </cell>
          <cell r="T59">
            <v>-1</v>
          </cell>
          <cell r="U59">
            <v>5.0638747077334738</v>
          </cell>
          <cell r="V59">
            <v>-1</v>
          </cell>
          <cell r="W59">
            <v>22.908004630222852</v>
          </cell>
          <cell r="X59">
            <v>23.149141521067303</v>
          </cell>
        </row>
        <row r="60">
          <cell r="B60" t="str">
            <v xml:space="preserve">      Egresos por Financiamiento </v>
          </cell>
          <cell r="C60" t="e">
            <v>#REF!</v>
          </cell>
          <cell r="D60">
            <v>-24073.471128783538</v>
          </cell>
          <cell r="E60">
            <v>-10460.186383437487</v>
          </cell>
          <cell r="F60">
            <v>-4854.4376410000004</v>
          </cell>
          <cell r="G60">
            <v>-5883.1489859999992</v>
          </cell>
          <cell r="H60">
            <v>-225.06759</v>
          </cell>
          <cell r="I60">
            <v>-10512.415037000002</v>
          </cell>
          <cell r="J60">
            <v>-15141.706088000003</v>
          </cell>
          <cell r="K60">
            <v>-224.98858999999999</v>
          </cell>
          <cell r="L60">
            <v>-2376.2362710336783</v>
          </cell>
          <cell r="M60">
            <v>-401.90710267556091</v>
          </cell>
          <cell r="N60">
            <v>-401.90110267556088</v>
          </cell>
          <cell r="O60">
            <v>-3419.7361124184508</v>
          </cell>
          <cell r="P60">
            <v>-396.9291026755609</v>
          </cell>
          <cell r="Q60">
            <v>-396.9291026755609</v>
          </cell>
          <cell r="R60">
            <v>-44235.402726154389</v>
          </cell>
          <cell r="S60">
            <v>-33775.2163427169</v>
          </cell>
          <cell r="T60">
            <v>0.76353360117024871</v>
          </cell>
          <cell r="U60">
            <v>-20161.931597370851</v>
          </cell>
          <cell r="V60">
            <v>0.83751659615318874</v>
          </cell>
          <cell r="W60">
            <v>-24880.099177713142</v>
          </cell>
          <cell r="X60">
            <v>-31273.928702186764</v>
          </cell>
        </row>
        <row r="61">
          <cell r="B61" t="str">
            <v xml:space="preserve">            Sobregiros   </v>
          </cell>
          <cell r="C61" t="e">
            <v>#REF!</v>
          </cell>
          <cell r="D61">
            <v>0</v>
          </cell>
          <cell r="E61">
            <v>-3443.3319919999999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3443.3319919999999</v>
          </cell>
          <cell r="U61">
            <v>0</v>
          </cell>
          <cell r="W61">
            <v>0</v>
          </cell>
          <cell r="X61">
            <v>0</v>
          </cell>
        </row>
        <row r="62">
          <cell r="B62" t="str">
            <v xml:space="preserve">            Amortizacion o Cancelacion de Préstamos Bancarios</v>
          </cell>
          <cell r="C62">
            <v>-21948.392</v>
          </cell>
          <cell r="D62">
            <v>-19239.3</v>
          </cell>
          <cell r="E62">
            <v>-3150</v>
          </cell>
          <cell r="F62">
            <v>-4500</v>
          </cell>
          <cell r="G62">
            <v>-5500</v>
          </cell>
          <cell r="H62">
            <v>0</v>
          </cell>
          <cell r="I62">
            <v>-10000</v>
          </cell>
          <cell r="J62">
            <v>-14500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-34500</v>
          </cell>
          <cell r="S62">
            <v>-31350</v>
          </cell>
          <cell r="T62">
            <v>-1</v>
          </cell>
          <cell r="U62">
            <v>-15260.7</v>
          </cell>
          <cell r="V62">
            <v>0.7932045344685098</v>
          </cell>
          <cell r="W62">
            <v>-7667.9422020000002</v>
          </cell>
          <cell r="X62">
            <v>-14359.544263999998</v>
          </cell>
        </row>
        <row r="63">
          <cell r="B63" t="str">
            <v xml:space="preserve">            Intereses Bancarios   </v>
          </cell>
          <cell r="C63" t="e">
            <v>#REF!</v>
          </cell>
          <cell r="D63">
            <v>0</v>
          </cell>
          <cell r="E63">
            <v>0</v>
          </cell>
          <cell r="F63">
            <v>-129.318051</v>
          </cell>
          <cell r="G63">
            <v>-158.055396</v>
          </cell>
          <cell r="H63">
            <v>0</v>
          </cell>
          <cell r="I63">
            <v>-287.373447</v>
          </cell>
          <cell r="J63">
            <v>-416.69149800000002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-991.43839200000002</v>
          </cell>
          <cell r="S63">
            <v>-991.43839200000002</v>
          </cell>
          <cell r="T63">
            <v>-1</v>
          </cell>
          <cell r="U63">
            <v>-991.43839200000002</v>
          </cell>
          <cell r="W63">
            <v>-2801.2264540000001</v>
          </cell>
          <cell r="X63">
            <v>-3787.0147379999999</v>
          </cell>
        </row>
        <row r="64">
          <cell r="B64" t="str">
            <v xml:space="preserve">            Amortización de Bonos </v>
          </cell>
          <cell r="C64" t="e">
            <v>#REF!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-1178.5714285714287</v>
          </cell>
          <cell r="M64">
            <v>0</v>
          </cell>
          <cell r="N64">
            <v>0</v>
          </cell>
          <cell r="O64">
            <v>-1821.4285714285713</v>
          </cell>
          <cell r="P64">
            <v>0</v>
          </cell>
          <cell r="Q64">
            <v>0</v>
          </cell>
          <cell r="R64">
            <v>-3000</v>
          </cell>
          <cell r="S64">
            <v>-3000</v>
          </cell>
          <cell r="T64">
            <v>1</v>
          </cell>
          <cell r="U64">
            <v>-3000</v>
          </cell>
          <cell r="V64">
            <v>1</v>
          </cell>
          <cell r="W64">
            <v>-7285.7142857142853</v>
          </cell>
          <cell r="X64">
            <v>-7285.7142857142853</v>
          </cell>
        </row>
        <row r="65">
          <cell r="B65" t="str">
            <v xml:space="preserve">            Intereses Bonos</v>
          </cell>
          <cell r="C65" t="e">
            <v>#REF!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-795.75173978668874</v>
          </cell>
          <cell r="M65">
            <v>0</v>
          </cell>
          <cell r="N65">
            <v>0</v>
          </cell>
          <cell r="O65">
            <v>-1201.3784383143188</v>
          </cell>
          <cell r="P65">
            <v>0</v>
          </cell>
          <cell r="Q65">
            <v>0</v>
          </cell>
          <cell r="R65">
            <v>-1997.1301781010075</v>
          </cell>
          <cell r="S65">
            <v>-1997.1301781010075</v>
          </cell>
          <cell r="T65">
            <v>1</v>
          </cell>
          <cell r="U65">
            <v>-1997.1301781010075</v>
          </cell>
          <cell r="V65">
            <v>1</v>
          </cell>
          <cell r="W65">
            <v>-4366.300130647739</v>
          </cell>
          <cell r="X65">
            <v>-3663.5583344724814</v>
          </cell>
        </row>
        <row r="66">
          <cell r="B66" t="str">
            <v xml:space="preserve">            Egresos por la Cuenta Reserva de los Bonos - Fondo Cobertura</v>
          </cell>
          <cell r="C66" t="e">
            <v>#REF!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-192.90951267556088</v>
          </cell>
          <cell r="M66">
            <v>-192.90951267556088</v>
          </cell>
          <cell r="N66">
            <v>-192.90951267556088</v>
          </cell>
          <cell r="O66">
            <v>-192.90951267556088</v>
          </cell>
          <cell r="P66">
            <v>-192.90951267556088</v>
          </cell>
          <cell r="Q66">
            <v>-192.90951267556088</v>
          </cell>
          <cell r="R66">
            <v>-1157.4570760533652</v>
          </cell>
          <cell r="S66">
            <v>-1157.4570760533652</v>
          </cell>
          <cell r="T66">
            <v>1</v>
          </cell>
          <cell r="U66">
            <v>-1157.4570760533652</v>
          </cell>
          <cell r="V66">
            <v>1</v>
          </cell>
          <cell r="W66">
            <v>-385.81902535112175</v>
          </cell>
          <cell r="X66">
            <v>0</v>
          </cell>
        </row>
        <row r="67">
          <cell r="B67" t="str">
            <v xml:space="preserve">            Amortización Enosa Deuda Electrocentro</v>
          </cell>
          <cell r="C67" t="e">
            <v>#REF!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U67">
            <v>0</v>
          </cell>
          <cell r="W67">
            <v>0</v>
          </cell>
          <cell r="X67">
            <v>0</v>
          </cell>
        </row>
        <row r="68">
          <cell r="B68" t="str">
            <v xml:space="preserve">            Intereses Enosa Deuda Electrocentro</v>
          </cell>
          <cell r="C68" t="e">
            <v>#REF!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  <cell r="U68">
            <v>0</v>
          </cell>
          <cell r="W68">
            <v>0</v>
          </cell>
          <cell r="X68">
            <v>0</v>
          </cell>
        </row>
        <row r="69">
          <cell r="B69" t="str">
            <v xml:space="preserve">            Amortización Ensa Deuda Electrocentro</v>
          </cell>
          <cell r="C69" t="e">
            <v>#REF!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U69">
            <v>0</v>
          </cell>
          <cell r="W69">
            <v>0</v>
          </cell>
          <cell r="X69">
            <v>0</v>
          </cell>
        </row>
        <row r="70">
          <cell r="B70" t="str">
            <v xml:space="preserve">            Intereses Ensa Deuda Electrocentro</v>
          </cell>
          <cell r="C70" t="e">
            <v>#REF!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U70">
            <v>0</v>
          </cell>
          <cell r="W70">
            <v>0</v>
          </cell>
          <cell r="X70">
            <v>0</v>
          </cell>
        </row>
        <row r="71">
          <cell r="B71" t="str">
            <v xml:space="preserve">            Gastos Bancarios </v>
          </cell>
          <cell r="C71">
            <v>-497.22385589999999</v>
          </cell>
          <cell r="D71">
            <v>-397.58282878354004</v>
          </cell>
          <cell r="E71">
            <v>-515.36754174368639</v>
          </cell>
          <cell r="F71">
            <v>-23.646999999999998</v>
          </cell>
          <cell r="G71">
            <v>-23.646999999999998</v>
          </cell>
          <cell r="H71">
            <v>-23.646999999999998</v>
          </cell>
          <cell r="I71">
            <v>-23.646999999999998</v>
          </cell>
          <cell r="J71">
            <v>-23.646999999999998</v>
          </cell>
          <cell r="K71">
            <v>-23.646999999999998</v>
          </cell>
          <cell r="L71">
            <v>-23.646999999999998</v>
          </cell>
          <cell r="M71">
            <v>-23.646999999999998</v>
          </cell>
          <cell r="N71">
            <v>-23.646999999999998</v>
          </cell>
          <cell r="O71">
            <v>-23.646999999999998</v>
          </cell>
          <cell r="P71">
            <v>-23.646999999999998</v>
          </cell>
          <cell r="Q71">
            <v>-23.646999999999998</v>
          </cell>
          <cell r="R71">
            <v>-283.76399999999995</v>
          </cell>
          <cell r="S71">
            <v>231.60354174368643</v>
          </cell>
          <cell r="T71">
            <v>0.81618366580569235</v>
          </cell>
          <cell r="U71">
            <v>113.81882878354008</v>
          </cell>
          <cell r="V71">
            <v>-0.2862770234111584</v>
          </cell>
          <cell r="W71">
            <v>-267.48399999999998</v>
          </cell>
          <cell r="X71">
            <v>-272.48399999999998</v>
          </cell>
        </row>
        <row r="72">
          <cell r="B72" t="str">
            <v xml:space="preserve">            Letras (ElectroPeru, Fonavi, Etecen, .....) </v>
          </cell>
          <cell r="C72">
            <v>-2280.4634799999999</v>
          </cell>
          <cell r="D72">
            <v>-1635.35196</v>
          </cell>
          <cell r="E72">
            <v>-1560.4728090000001</v>
          </cell>
          <cell r="F72">
            <v>-130.37259</v>
          </cell>
          <cell r="G72">
            <v>-130.37259</v>
          </cell>
          <cell r="H72">
            <v>-130.37259</v>
          </cell>
          <cell r="I72">
            <v>-130.37259</v>
          </cell>
          <cell r="J72">
            <v>-130.37259</v>
          </cell>
          <cell r="K72">
            <v>-130.37259</v>
          </cell>
          <cell r="L72">
            <v>-130.37259</v>
          </cell>
          <cell r="M72">
            <v>-130.37259</v>
          </cell>
          <cell r="N72">
            <v>-130.37259</v>
          </cell>
          <cell r="O72">
            <v>-130.37259</v>
          </cell>
          <cell r="P72">
            <v>-130.37259</v>
          </cell>
          <cell r="Q72">
            <v>-130.37259</v>
          </cell>
          <cell r="R72">
            <v>-1564.4710799999996</v>
          </cell>
          <cell r="S72">
            <v>-3.9982709999994768</v>
          </cell>
          <cell r="T72">
            <v>-2.5556694854336828E-3</v>
          </cell>
          <cell r="U72">
            <v>70.880880000000388</v>
          </cell>
          <cell r="V72">
            <v>-4.3342889930556835E-2</v>
          </cell>
          <cell r="W72">
            <v>-1564.47108</v>
          </cell>
          <cell r="X72">
            <v>-1564.47108</v>
          </cell>
        </row>
        <row r="73">
          <cell r="B73" t="str">
            <v xml:space="preserve">            Contribuciones Reembolsables</v>
          </cell>
          <cell r="C73">
            <v>-2962.8640700000001</v>
          </cell>
          <cell r="D73">
            <v>-2801.2363399999999</v>
          </cell>
          <cell r="E73">
            <v>-1791.0140406938003</v>
          </cell>
          <cell r="F73">
            <v>-71.099999999999994</v>
          </cell>
          <cell r="G73">
            <v>-71.073999999999998</v>
          </cell>
          <cell r="H73">
            <v>-71.048000000000002</v>
          </cell>
          <cell r="I73">
            <v>-71.022000000000006</v>
          </cell>
          <cell r="J73">
            <v>-70.995000000000005</v>
          </cell>
          <cell r="K73">
            <v>-70.968999999999994</v>
          </cell>
          <cell r="L73">
            <v>-54.984000000000002</v>
          </cell>
          <cell r="M73">
            <v>-54.978000000000002</v>
          </cell>
          <cell r="N73">
            <v>-54.972000000000001</v>
          </cell>
          <cell r="O73">
            <v>-50</v>
          </cell>
          <cell r="P73">
            <v>-50</v>
          </cell>
          <cell r="Q73">
            <v>-50</v>
          </cell>
          <cell r="R73">
            <v>-741.14199999999994</v>
          </cell>
          <cell r="S73">
            <v>1049.8720406938005</v>
          </cell>
          <cell r="T73">
            <v>1.4165599044363977</v>
          </cell>
          <cell r="U73">
            <v>2060.0943400000001</v>
          </cell>
          <cell r="V73">
            <v>-0.73542325243431628</v>
          </cell>
          <cell r="W73">
            <v>-541.14200000000005</v>
          </cell>
          <cell r="X73">
            <v>-341.142</v>
          </cell>
        </row>
        <row r="74">
          <cell r="B74" t="str">
            <v xml:space="preserve">            Inter. y Gastos Relac. a Bon. u Ob.</v>
          </cell>
          <cell r="C74" t="e">
            <v>#REF!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U74">
            <v>0</v>
          </cell>
          <cell r="W74">
            <v>0</v>
          </cell>
          <cell r="X74">
            <v>0</v>
          </cell>
        </row>
        <row r="75">
          <cell r="B75" t="str">
            <v xml:space="preserve">EFECTIVO NETO POR FINANCIAMIENTO                                                                                            </v>
          </cell>
          <cell r="C75" t="e">
            <v>#REF!</v>
          </cell>
          <cell r="D75">
            <v>-1873.1851287835379</v>
          </cell>
          <cell r="E75">
            <v>-460.18638343748717</v>
          </cell>
          <cell r="F75">
            <v>5145.5623589999996</v>
          </cell>
          <cell r="G75">
            <v>-1383.1489859999992</v>
          </cell>
          <cell r="H75">
            <v>-225.06759</v>
          </cell>
          <cell r="I75">
            <v>-512.41503700000249</v>
          </cell>
          <cell r="J75">
            <v>17858.293911999997</v>
          </cell>
          <cell r="K75">
            <v>-224.98858999999999</v>
          </cell>
          <cell r="L75">
            <v>-2375.9951341428341</v>
          </cell>
          <cell r="M75">
            <v>17598.575171106131</v>
          </cell>
          <cell r="N75">
            <v>-401.17769200302752</v>
          </cell>
          <cell r="O75">
            <v>-3418.7715648550729</v>
          </cell>
          <cell r="P75">
            <v>-395.72341822133865</v>
          </cell>
          <cell r="Q75">
            <v>-395.48228133049417</v>
          </cell>
          <cell r="R75">
            <v>31269.661148553343</v>
          </cell>
          <cell r="S75">
            <v>31729.847531990832</v>
          </cell>
          <cell r="T75">
            <v>1.0147167051555588</v>
          </cell>
          <cell r="U75">
            <v>33142.846277336881</v>
          </cell>
          <cell r="V75">
            <v>-17.693310590640937</v>
          </cell>
          <cell r="W75">
            <v>10142.808826917084</v>
          </cell>
          <cell r="X75">
            <v>-16250.779560665696</v>
          </cell>
        </row>
        <row r="76">
          <cell r="B76" t="str">
            <v xml:space="preserve">Saldo Inicial                                                                                                               </v>
          </cell>
          <cell r="C76">
            <v>3605.9650000000001</v>
          </cell>
          <cell r="D76">
            <v>3282.5605733394441</v>
          </cell>
          <cell r="E76">
            <v>2481.1465805569023</v>
          </cell>
          <cell r="F76">
            <v>2591.2944593143984</v>
          </cell>
          <cell r="G76">
            <v>2585.1888961524164</v>
          </cell>
          <cell r="H76">
            <v>2993.2225653524101</v>
          </cell>
          <cell r="I76">
            <v>2760.9780273524093</v>
          </cell>
          <cell r="J76">
            <v>2354.1254441524034</v>
          </cell>
          <cell r="K76">
            <v>20516.411557452389</v>
          </cell>
          <cell r="L76">
            <v>13809.289107752382</v>
          </cell>
          <cell r="M76">
            <v>7265.7163079095335</v>
          </cell>
          <cell r="N76">
            <v>19016.235567515672</v>
          </cell>
          <cell r="O76">
            <v>13018.085947112637</v>
          </cell>
          <cell r="P76">
            <v>4741.7913271575544</v>
          </cell>
          <cell r="Q76">
            <v>2223.6194685362079</v>
          </cell>
          <cell r="R76">
            <v>2591.2944593143984</v>
          </cell>
          <cell r="S76">
            <v>110.14787875749607</v>
          </cell>
          <cell r="T76">
            <v>4.250689394312944E-2</v>
          </cell>
          <cell r="U76">
            <v>-691.26611402504568</v>
          </cell>
          <cell r="V76">
            <v>-0.21058746627234379</v>
          </cell>
          <cell r="W76">
            <v>2281.2732953057275</v>
          </cell>
          <cell r="X76">
            <v>2009.2531335852109</v>
          </cell>
        </row>
        <row r="77">
          <cell r="B77" t="str">
            <v xml:space="preserve">Saldo del Mes                                                                                                               </v>
          </cell>
          <cell r="C77" t="e">
            <v>#REF!</v>
          </cell>
          <cell r="D77">
            <v>-801.41399278254175</v>
          </cell>
          <cell r="E77">
            <v>110.14787875749607</v>
          </cell>
          <cell r="F77">
            <v>-6.1055631619819906</v>
          </cell>
          <cell r="G77">
            <v>408.03366919999371</v>
          </cell>
          <cell r="H77">
            <v>-232.24453800000083</v>
          </cell>
          <cell r="I77">
            <v>-406.85258320000594</v>
          </cell>
          <cell r="J77">
            <v>18162.286113299986</v>
          </cell>
          <cell r="K77">
            <v>-6707.1224497000076</v>
          </cell>
          <cell r="L77">
            <v>-6543.5727998428483</v>
          </cell>
          <cell r="M77">
            <v>11750.519259606137</v>
          </cell>
          <cell r="N77">
            <v>-5998.1496204030354</v>
          </cell>
          <cell r="O77">
            <v>-8276.2946199550825</v>
          </cell>
          <cell r="P77">
            <v>-2518.1718586213465</v>
          </cell>
          <cell r="Q77">
            <v>57.653826769498664</v>
          </cell>
          <cell r="R77">
            <v>-310.02116400867089</v>
          </cell>
          <cell r="S77">
            <v>-420.16904276616697</v>
          </cell>
          <cell r="T77">
            <v>-1.3552914818241744</v>
          </cell>
          <cell r="U77">
            <v>491.39282877387086</v>
          </cell>
          <cell r="V77">
            <v>-0.61315728599613684</v>
          </cell>
          <cell r="W77">
            <v>-272.02016172051663</v>
          </cell>
          <cell r="X77">
            <v>-1029.7078479274132</v>
          </cell>
        </row>
        <row r="78">
          <cell r="B78" t="str">
            <v xml:space="preserve">Saldo de Libre Disponibilidad                                                                                               </v>
          </cell>
          <cell r="C78" t="e">
            <v>#REF!</v>
          </cell>
          <cell r="D78">
            <v>2481.1465805569023</v>
          </cell>
          <cell r="E78">
            <v>2591.2944593143984</v>
          </cell>
          <cell r="F78">
            <v>2585.1888961524164</v>
          </cell>
          <cell r="G78">
            <v>2993.2225653524101</v>
          </cell>
          <cell r="H78">
            <v>2760.9780273524093</v>
          </cell>
          <cell r="I78">
            <v>2354.1254441524034</v>
          </cell>
          <cell r="J78">
            <v>20516.411557452389</v>
          </cell>
          <cell r="K78">
            <v>13809.289107752382</v>
          </cell>
          <cell r="L78">
            <v>7265.7163079095335</v>
          </cell>
          <cell r="M78">
            <v>19016.235567515672</v>
          </cell>
          <cell r="N78">
            <v>13018.085947112637</v>
          </cell>
          <cell r="O78">
            <v>4741.7913271575544</v>
          </cell>
          <cell r="P78">
            <v>2223.6194685362079</v>
          </cell>
          <cell r="Q78">
            <v>2281.2732953057066</v>
          </cell>
          <cell r="R78">
            <v>2281.2732953057275</v>
          </cell>
          <cell r="S78">
            <v>-310.02116400867089</v>
          </cell>
          <cell r="T78">
            <v>-0.13589830058792804</v>
          </cell>
          <cell r="U78">
            <v>-199.87328525117482</v>
          </cell>
          <cell r="V78">
            <v>-8.0556822727624794E-2</v>
          </cell>
          <cell r="W78">
            <v>2009.2531335852109</v>
          </cell>
          <cell r="X78">
            <v>979.54528565779765</v>
          </cell>
        </row>
      </sheetData>
      <sheetData sheetId="24" refreshError="1"/>
      <sheetData sheetId="25" refreshError="1"/>
      <sheetData sheetId="26" refreshError="1">
        <row r="1">
          <cell r="B1" t="str">
            <v>HIDRANDINA S.A.</v>
          </cell>
        </row>
        <row r="2">
          <cell r="B2" t="str">
            <v xml:space="preserve">EVOLUCION DE LA FUERZA LABORAL </v>
          </cell>
        </row>
        <row r="4">
          <cell r="C4" t="str">
            <v>Ejercicio 2002</v>
          </cell>
          <cell r="F4" t="str">
            <v>Ejercicio 2003</v>
          </cell>
          <cell r="I4" t="str">
            <v>Ejercicio 2004 (*)</v>
          </cell>
          <cell r="L4" t="str">
            <v>Ejercicio 2005</v>
          </cell>
          <cell r="P4" t="str">
            <v>Ejercicio 2006</v>
          </cell>
        </row>
        <row r="5">
          <cell r="C5" t="str">
            <v>No.</v>
          </cell>
          <cell r="D5" t="str">
            <v>COSTO S/.</v>
          </cell>
          <cell r="F5" t="str">
            <v>No.</v>
          </cell>
          <cell r="G5" t="str">
            <v>COSTO S/.</v>
          </cell>
          <cell r="I5" t="str">
            <v>No.</v>
          </cell>
          <cell r="J5" t="str">
            <v>COSTO S/.</v>
          </cell>
          <cell r="L5" t="str">
            <v>No.</v>
          </cell>
          <cell r="M5" t="str">
            <v>COSTO S/.</v>
          </cell>
          <cell r="P5" t="str">
            <v>No.</v>
          </cell>
          <cell r="Q5" t="str">
            <v>COSTO S/.</v>
          </cell>
        </row>
        <row r="6">
          <cell r="B6" t="str">
            <v>ACTIVIDADES PERMANENTES</v>
          </cell>
          <cell r="C6" t="str">
            <v>Trab.</v>
          </cell>
          <cell r="D6" t="str">
            <v>Prom.</v>
          </cell>
          <cell r="E6" t="str">
            <v>Total</v>
          </cell>
          <cell r="F6" t="str">
            <v>Trab.</v>
          </cell>
          <cell r="G6" t="str">
            <v>Prom.</v>
          </cell>
          <cell r="H6" t="str">
            <v>Total</v>
          </cell>
          <cell r="I6" t="str">
            <v>Trab.</v>
          </cell>
          <cell r="J6" t="str">
            <v>Prom.</v>
          </cell>
          <cell r="K6" t="str">
            <v>Total</v>
          </cell>
          <cell r="L6" t="str">
            <v>Trab.</v>
          </cell>
          <cell r="M6" t="str">
            <v>Prom.</v>
          </cell>
          <cell r="N6" t="str">
            <v>Total</v>
          </cell>
          <cell r="P6" t="str">
            <v>Trab.</v>
          </cell>
          <cell r="Q6" t="str">
            <v>Prom.</v>
          </cell>
          <cell r="R6" t="str">
            <v>Total</v>
          </cell>
        </row>
        <row r="8">
          <cell r="B8" t="str">
            <v>PLAZO INDETERMNADO</v>
          </cell>
          <cell r="C8">
            <v>208</v>
          </cell>
          <cell r="D8">
            <v>53344.914663461539</v>
          </cell>
          <cell r="E8">
            <v>11095742.25</v>
          </cell>
          <cell r="F8">
            <v>205</v>
          </cell>
          <cell r="G8">
            <v>60643.628048780491</v>
          </cell>
          <cell r="H8">
            <v>12431943.75</v>
          </cell>
          <cell r="I8">
            <v>205</v>
          </cell>
          <cell r="J8">
            <v>69282.054878048773</v>
          </cell>
          <cell r="K8">
            <v>14202821.25</v>
          </cell>
          <cell r="L8">
            <v>205</v>
          </cell>
          <cell r="M8">
            <v>74777.773170731714</v>
          </cell>
          <cell r="N8">
            <v>15329443.5</v>
          </cell>
          <cell r="P8">
            <v>205</v>
          </cell>
          <cell r="Q8">
            <v>80273.495121951215</v>
          </cell>
          <cell r="R8">
            <v>16456066.5</v>
          </cell>
        </row>
        <row r="9">
          <cell r="B9" t="str">
            <v>PLAZO FIJO</v>
          </cell>
          <cell r="C9">
            <v>169</v>
          </cell>
          <cell r="D9">
            <v>21885.093195266272</v>
          </cell>
          <cell r="E9">
            <v>3698580.75</v>
          </cell>
          <cell r="F9">
            <v>181</v>
          </cell>
          <cell r="G9">
            <v>22894.924033149171</v>
          </cell>
          <cell r="H9">
            <v>4143981.25</v>
          </cell>
          <cell r="I9">
            <v>181</v>
          </cell>
          <cell r="J9">
            <v>26156.208563535911</v>
          </cell>
          <cell r="K9">
            <v>4734273.75</v>
          </cell>
          <cell r="L9">
            <v>181</v>
          </cell>
          <cell r="M9">
            <v>28231.019337016576</v>
          </cell>
          <cell r="N9">
            <v>5109814.5</v>
          </cell>
          <cell r="P9">
            <v>181</v>
          </cell>
          <cell r="Q9">
            <v>30305.831491712706</v>
          </cell>
          <cell r="R9">
            <v>5485355.5</v>
          </cell>
        </row>
        <row r="12">
          <cell r="B12" t="str">
            <v>Total Plazas Presupuestadas</v>
          </cell>
          <cell r="C12">
            <v>377</v>
          </cell>
          <cell r="D12">
            <v>39242.236074270557</v>
          </cell>
          <cell r="E12">
            <v>14794323</v>
          </cell>
          <cell r="F12">
            <v>386</v>
          </cell>
          <cell r="G12">
            <v>42942.810880829013</v>
          </cell>
          <cell r="H12">
            <v>16575925</v>
          </cell>
          <cell r="I12">
            <v>386</v>
          </cell>
          <cell r="J12">
            <v>49059.831606217616</v>
          </cell>
          <cell r="K12">
            <v>18937095</v>
          </cell>
          <cell r="L12">
            <v>386</v>
          </cell>
          <cell r="M12">
            <v>52951.445595854922</v>
          </cell>
          <cell r="N12">
            <v>20439258</v>
          </cell>
          <cell r="P12">
            <v>386</v>
          </cell>
          <cell r="Q12">
            <v>56843.062176165804</v>
          </cell>
          <cell r="R12">
            <v>21941422</v>
          </cell>
        </row>
        <row r="13">
          <cell r="B13" t="str">
            <v>(*) Iincluye 29 plazas vacantes</v>
          </cell>
        </row>
        <row r="14">
          <cell r="E14">
            <v>14794323</v>
          </cell>
          <cell r="H14">
            <v>16575925</v>
          </cell>
          <cell r="K14">
            <v>18937095</v>
          </cell>
          <cell r="N14">
            <v>20439258</v>
          </cell>
          <cell r="R14">
            <v>21941422</v>
          </cell>
        </row>
        <row r="15">
          <cell r="B15" t="str">
            <v>Fuerza Laboral</v>
          </cell>
          <cell r="C15">
            <v>409</v>
          </cell>
          <cell r="F15">
            <v>440</v>
          </cell>
          <cell r="I15">
            <v>460</v>
          </cell>
          <cell r="L15">
            <v>460</v>
          </cell>
          <cell r="P15">
            <v>460</v>
          </cell>
        </row>
        <row r="16">
          <cell r="B16" t="str">
            <v>En el 2002 no se incluye Lima (31 trab.)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PPO2004_18set"/>
      <sheetName val="Indice"/>
      <sheetName val="Indice_"/>
      <sheetName val="Visión_Misión"/>
      <sheetName val="MapaEstrategico"/>
      <sheetName val="Causa_Efecto"/>
      <sheetName val="Indic BSC"/>
      <sheetName val="Base Dat Indic"/>
      <sheetName val="Indicadores"/>
      <sheetName val="Base de Datos"/>
      <sheetName val="Ind_Gestion"/>
      <sheetName val="BaseDatosInd"/>
      <sheetName val="Ind_Financieros"/>
      <sheetName val="RatiosFinancieros"/>
      <sheetName val="BalanceEnergia"/>
      <sheetName val="HINA"/>
      <sheetName val="CompraEnergia"/>
      <sheetName val="Compra"/>
      <sheetName val="Clientes (2)"/>
      <sheetName val="Clientes"/>
      <sheetName val="VentaEnergia_Mcdos"/>
      <sheetName val="Vtas por Mcds"/>
      <sheetName val="Vtas UU_NN"/>
      <sheetName val="VentaEnergia_UUNN"/>
      <sheetName val="PreciosMedios"/>
      <sheetName val="PRECIOS_MEDIOS"/>
      <sheetName val="Perdidas de EnergíaMWh"/>
      <sheetName val="PerdidasEnergiaUUNN"/>
      <sheetName val="PerdidasEnergiaAnual_grafico"/>
      <sheetName val="BalanceGeneral"/>
      <sheetName val="Cuentas_por_Cobrar"/>
      <sheetName val="DeudaPorAntiguedad"/>
      <sheetName val="Bonos 39000000"/>
      <sheetName val="EstadoCambiosPatrimonio"/>
      <sheetName val="BalanceGeneral_"/>
      <sheetName val="EGPnat_historico"/>
      <sheetName val="EGPnat_ajustado"/>
      <sheetName val="EGPfunc_historico"/>
      <sheetName val="FlujoCaja"/>
      <sheetName val="EGPN_Detalle_Ini"/>
      <sheetName val="Egp_Nat_Detalle"/>
      <sheetName val="Egp_Fun_Detalle"/>
      <sheetName val="FlujoDeCaja"/>
      <sheetName val="Formato_4P"/>
      <sheetName val="SimulacionFONAFE_"/>
      <sheetName val="SimulacionFONAFE"/>
      <sheetName val="FORM5P"/>
      <sheetName val="Formato4P_"/>
      <sheetName val="GIP_resumen"/>
      <sheetName val="GIP_detalle"/>
      <sheetName val="FuerzaLaboral"/>
      <sheetName val="ANEXOS"/>
      <sheetName val="EGPnat_hist_Detalle"/>
      <sheetName val="EGPnat_ajust_Detalle"/>
      <sheetName val="EGPfunc_ajustado"/>
      <sheetName val="FlujoCaja4p"/>
      <sheetName val="Formato5P"/>
      <sheetName val="TJ"/>
      <sheetName val="CH"/>
      <sheetName val="NO"/>
      <sheetName val="HZ"/>
      <sheetName val="CJ"/>
      <sheetName val="Flujo_Caja"/>
      <sheetName val="Flujo "/>
      <sheetName val="causa-efecto-indica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B1" t="str">
            <v>HIDRANDINA S.A.</v>
          </cell>
        </row>
        <row r="2">
          <cell r="B2" t="str">
            <v>INDICADORES DE GESTIÓN</v>
          </cell>
          <cell r="E2" t="str">
            <v>A</v>
          </cell>
          <cell r="G2" t="str">
            <v>B</v>
          </cell>
          <cell r="I2" t="str">
            <v>C</v>
          </cell>
          <cell r="J2" t="str">
            <v>C1</v>
          </cell>
          <cell r="K2" t="str">
            <v>D</v>
          </cell>
        </row>
        <row r="3">
          <cell r="B3" t="str">
            <v>ITEM</v>
          </cell>
          <cell r="C3" t="str">
            <v>DESCRIPCIÓN</v>
          </cell>
          <cell r="D3" t="str">
            <v>UNIDAD DE</v>
          </cell>
          <cell r="E3" t="str">
            <v>AÑO</v>
          </cell>
          <cell r="F3" t="str">
            <v>Acumulado
 MARZO-03</v>
          </cell>
          <cell r="G3" t="str">
            <v>PPO 2003</v>
          </cell>
          <cell r="H3" t="str">
            <v>Acumulado
JULIO-03</v>
          </cell>
          <cell r="I3" t="str">
            <v>Estimado</v>
          </cell>
          <cell r="J3" t="str">
            <v>Est. Sistema</v>
          </cell>
          <cell r="K3" t="str">
            <v>PPO</v>
          </cell>
          <cell r="L3" t="str">
            <v>PROY. 2005</v>
          </cell>
          <cell r="M3" t="str">
            <v>PROY. 2006</v>
          </cell>
          <cell r="O3" t="str">
            <v>D-C</v>
          </cell>
          <cell r="P3" t="str">
            <v>1-D/C</v>
          </cell>
          <cell r="R3" t="str">
            <v>2004 vs Est.Sist2003</v>
          </cell>
          <cell r="U3" t="str">
            <v>2004 vs PPO2003fonafe</v>
          </cell>
          <cell r="X3" t="str">
            <v>Est.Sist2003 vs Ejec2002</v>
          </cell>
        </row>
        <row r="4">
          <cell r="D4" t="str">
            <v>MEDIDA</v>
          </cell>
          <cell r="E4">
            <v>2002</v>
          </cell>
          <cell r="F4" t="str">
            <v>Acumulado
 MARZO-03</v>
          </cell>
          <cell r="G4" t="str">
            <v>FONAFE</v>
          </cell>
          <cell r="H4" t="str">
            <v>Acumulado
JULIO-03</v>
          </cell>
          <cell r="I4" t="str">
            <v>AÑO 2003</v>
          </cell>
          <cell r="J4" t="str">
            <v>AÑO 2003</v>
          </cell>
          <cell r="K4">
            <v>2004</v>
          </cell>
          <cell r="L4" t="str">
            <v>PROY. 2005</v>
          </cell>
          <cell r="M4" t="str">
            <v>PROY. 2006</v>
          </cell>
          <cell r="O4" t="str">
            <v>D-C</v>
          </cell>
          <cell r="P4" t="str">
            <v>1-D/C</v>
          </cell>
          <cell r="R4" t="str">
            <v>D - C1</v>
          </cell>
          <cell r="S4" t="str">
            <v>D/C1 - 1</v>
          </cell>
          <cell r="U4" t="str">
            <v>D - B</v>
          </cell>
          <cell r="V4" t="str">
            <v>D/B - 1</v>
          </cell>
          <cell r="X4" t="str">
            <v>C1 - A</v>
          </cell>
          <cell r="Y4" t="str">
            <v>C1/A - 1</v>
          </cell>
        </row>
        <row r="6">
          <cell r="B6">
            <v>1</v>
          </cell>
          <cell r="C6" t="str">
            <v xml:space="preserve"> Indice de electrificación de clientes activos    (1)</v>
          </cell>
          <cell r="D6" t="str">
            <v>%</v>
          </cell>
          <cell r="E6">
            <v>0.68570627980325471</v>
          </cell>
          <cell r="F6">
            <v>0.7069284545809803</v>
          </cell>
          <cell r="G6">
            <v>0.73955740783035251</v>
          </cell>
          <cell r="H6">
            <v>0.7122142900104329</v>
          </cell>
          <cell r="I6">
            <v>0.71984450645494691</v>
          </cell>
          <cell r="J6">
            <v>0.71984450645494691</v>
          </cell>
          <cell r="K6">
            <v>0.73845051817963059</v>
          </cell>
          <cell r="O6">
            <v>1.860601172468368E-2</v>
          </cell>
          <cell r="P6">
            <v>-2.5847265010486176E-2</v>
          </cell>
          <cell r="R6">
            <v>1.860601172468368E-2</v>
          </cell>
          <cell r="S6">
            <v>2.5847265010486176E-2</v>
          </cell>
          <cell r="U6">
            <v>-1.1068896507219206E-3</v>
          </cell>
          <cell r="V6">
            <v>-1.4966919930790024E-3</v>
          </cell>
          <cell r="X6">
            <v>3.4138226651692194E-2</v>
          </cell>
          <cell r="Y6">
            <v>4.9785495126991153E-2</v>
          </cell>
        </row>
        <row r="7">
          <cell r="B7">
            <v>2</v>
          </cell>
          <cell r="C7" t="str">
            <v xml:space="preserve"> Número de clientes</v>
          </cell>
          <cell r="D7" t="str">
            <v>Unidad</v>
          </cell>
          <cell r="E7">
            <v>367682</v>
          </cell>
          <cell r="F7">
            <v>369266</v>
          </cell>
          <cell r="G7">
            <v>389923</v>
          </cell>
          <cell r="H7">
            <v>373797</v>
          </cell>
          <cell r="I7">
            <v>380452</v>
          </cell>
          <cell r="J7">
            <v>380452</v>
          </cell>
          <cell r="K7">
            <v>395011</v>
          </cell>
          <cell r="O7">
            <v>14559</v>
          </cell>
          <cell r="P7">
            <v>-3.826763954454182E-2</v>
          </cell>
          <cell r="R7">
            <v>14559</v>
          </cell>
          <cell r="S7">
            <v>3.826763954454182E-2</v>
          </cell>
          <cell r="U7">
            <v>5088</v>
          </cell>
          <cell r="V7">
            <v>1.3048730133898179E-2</v>
          </cell>
          <cell r="X7">
            <v>12770</v>
          </cell>
          <cell r="Y7">
            <v>3.4731099156336098E-2</v>
          </cell>
        </row>
        <row r="8">
          <cell r="B8">
            <v>3</v>
          </cell>
          <cell r="C8" t="str">
            <v xml:space="preserve"> Fuerza laboral</v>
          </cell>
          <cell r="D8" t="str">
            <v>Unidad</v>
          </cell>
          <cell r="E8">
            <v>409</v>
          </cell>
          <cell r="F8">
            <v>409</v>
          </cell>
          <cell r="G8">
            <v>425</v>
          </cell>
          <cell r="H8">
            <v>435</v>
          </cell>
          <cell r="I8">
            <v>440</v>
          </cell>
          <cell r="J8">
            <v>440</v>
          </cell>
          <cell r="K8">
            <v>460</v>
          </cell>
          <cell r="O8">
            <v>20</v>
          </cell>
          <cell r="P8">
            <v>-4.5454545454545414E-2</v>
          </cell>
          <cell r="R8">
            <v>20</v>
          </cell>
          <cell r="S8">
            <v>4.5454545454545414E-2</v>
          </cell>
          <cell r="U8">
            <v>35</v>
          </cell>
          <cell r="V8">
            <v>8.2352941176470518E-2</v>
          </cell>
          <cell r="X8">
            <v>31</v>
          </cell>
          <cell r="Y8">
            <v>7.5794621026894937E-2</v>
          </cell>
        </row>
        <row r="9">
          <cell r="B9">
            <v>4</v>
          </cell>
          <cell r="C9" t="str">
            <v xml:space="preserve"> Producción de energía</v>
          </cell>
          <cell r="D9" t="str">
            <v>MWh</v>
          </cell>
          <cell r="E9">
            <v>22158</v>
          </cell>
          <cell r="F9">
            <v>6419</v>
          </cell>
          <cell r="G9">
            <v>28625.84</v>
          </cell>
          <cell r="H9">
            <v>16817.972999999998</v>
          </cell>
          <cell r="I9">
            <v>28990</v>
          </cell>
          <cell r="J9">
            <v>28990</v>
          </cell>
          <cell r="K9">
            <v>35614</v>
          </cell>
          <cell r="O9">
            <v>6624</v>
          </cell>
          <cell r="P9">
            <v>-0.2284925836495344</v>
          </cell>
          <cell r="R9">
            <v>6624</v>
          </cell>
          <cell r="S9">
            <v>0.2284925836495344</v>
          </cell>
          <cell r="U9">
            <v>6988.16</v>
          </cell>
          <cell r="V9">
            <v>0.24412069654549873</v>
          </cell>
          <cell r="X9">
            <v>6832</v>
          </cell>
          <cell r="Y9">
            <v>0.30833107681198668</v>
          </cell>
        </row>
        <row r="10">
          <cell r="B10">
            <v>5</v>
          </cell>
          <cell r="C10" t="str">
            <v xml:space="preserve"> Compra de energía</v>
          </cell>
          <cell r="D10" t="str">
            <v>MWh</v>
          </cell>
          <cell r="E10">
            <v>823676</v>
          </cell>
          <cell r="F10">
            <v>203126</v>
          </cell>
          <cell r="G10">
            <v>845154.82</v>
          </cell>
          <cell r="H10">
            <v>486720.46100000001</v>
          </cell>
          <cell r="I10">
            <v>835756</v>
          </cell>
          <cell r="J10">
            <v>835756</v>
          </cell>
          <cell r="K10">
            <v>853941</v>
          </cell>
          <cell r="O10">
            <v>18185</v>
          </cell>
          <cell r="P10">
            <v>-2.1758742982401547E-2</v>
          </cell>
          <cell r="R10">
            <v>18185</v>
          </cell>
          <cell r="S10">
            <v>2.1758742982401547E-2</v>
          </cell>
          <cell r="U10">
            <v>8786.1800000000512</v>
          </cell>
          <cell r="V10">
            <v>1.0395941420531685E-2</v>
          </cell>
          <cell r="X10">
            <v>12080</v>
          </cell>
          <cell r="Y10">
            <v>1.4665960887533469E-2</v>
          </cell>
        </row>
        <row r="11">
          <cell r="D11" t="str">
            <v>Miles de S/.</v>
          </cell>
          <cell r="E11">
            <v>134284.61863999997</v>
          </cell>
          <cell r="F11">
            <v>34155</v>
          </cell>
          <cell r="G11">
            <v>135565.76345999999</v>
          </cell>
          <cell r="H11">
            <v>78713.360913877885</v>
          </cell>
          <cell r="I11">
            <v>136429.90000000002</v>
          </cell>
          <cell r="J11">
            <v>136429.90000000002</v>
          </cell>
          <cell r="K11">
            <v>138343.69568</v>
          </cell>
          <cell r="O11">
            <v>1913.7956799999811</v>
          </cell>
          <cell r="P11">
            <v>-1.4027685133537249E-2</v>
          </cell>
          <cell r="R11">
            <v>1913.7956799999811</v>
          </cell>
          <cell r="S11">
            <v>1.4027685133537249E-2</v>
          </cell>
          <cell r="U11">
            <v>2777.932220000017</v>
          </cell>
          <cell r="V11">
            <v>2.0491399517841291E-2</v>
          </cell>
          <cell r="X11">
            <v>2145.2813600000518</v>
          </cell>
          <cell r="Y11">
            <v>1.5975629835545568E-2</v>
          </cell>
        </row>
        <row r="12">
          <cell r="B12">
            <v>6</v>
          </cell>
          <cell r="C12" t="str">
            <v xml:space="preserve"> Pérdidas de transmisión</v>
          </cell>
          <cell r="D12" t="str">
            <v>MWh</v>
          </cell>
          <cell r="E12">
            <v>40160</v>
          </cell>
          <cell r="F12">
            <v>9658</v>
          </cell>
          <cell r="G12">
            <v>39167.94</v>
          </cell>
          <cell r="H12">
            <v>23555.511999999999</v>
          </cell>
          <cell r="I12">
            <v>38043</v>
          </cell>
          <cell r="J12">
            <v>38043</v>
          </cell>
          <cell r="K12">
            <v>35719</v>
          </cell>
          <cell r="O12">
            <v>-2324</v>
          </cell>
          <cell r="P12">
            <v>6.1088767973083047E-2</v>
          </cell>
          <cell r="R12">
            <v>-2324</v>
          </cell>
          <cell r="S12">
            <v>-6.1088767973083047E-2</v>
          </cell>
          <cell r="U12">
            <v>-3448.9400000000023</v>
          </cell>
          <cell r="V12">
            <v>-8.805517982309008E-2</v>
          </cell>
          <cell r="X12">
            <v>-2117</v>
          </cell>
          <cell r="Y12">
            <v>-5.2714143426294768E-2</v>
          </cell>
        </row>
        <row r="13">
          <cell r="D13" t="str">
            <v>%</v>
          </cell>
          <cell r="E13">
            <v>5.0027467770526399E-2</v>
          </cell>
          <cell r="F13">
            <v>4.8505607425004142E-2</v>
          </cell>
          <cell r="G13">
            <v>4.7084104856442911E-2</v>
          </cell>
          <cell r="H13">
            <v>4.9255939803176788E-2</v>
          </cell>
          <cell r="I13">
            <v>4.6188195985683272E-2</v>
          </cell>
          <cell r="J13">
            <v>4.6188195985683272E-2</v>
          </cell>
          <cell r="K13">
            <v>4.1993352825754449E-2</v>
          </cell>
          <cell r="O13">
            <v>-4.1948431599288238E-3</v>
          </cell>
          <cell r="P13">
            <v>9.0820675508285209E-2</v>
          </cell>
          <cell r="R13">
            <v>-4.1948431599288238E-3</v>
          </cell>
          <cell r="S13">
            <v>-9.0820675508285209E-2</v>
          </cell>
          <cell r="U13">
            <v>-5.0907520306884627E-3</v>
          </cell>
          <cell r="V13">
            <v>-0.10812039532682871</v>
          </cell>
          <cell r="X13">
            <v>-3.8392717848431263E-3</v>
          </cell>
          <cell r="Y13">
            <v>-7.6743276362771007E-2</v>
          </cell>
        </row>
        <row r="14">
          <cell r="B14">
            <v>7</v>
          </cell>
          <cell r="C14" t="str">
            <v xml:space="preserve"> Pérdidas de distribución</v>
          </cell>
          <cell r="D14" t="str">
            <v>MWh</v>
          </cell>
          <cell r="E14">
            <v>79511</v>
          </cell>
          <cell r="F14">
            <v>19176</v>
          </cell>
          <cell r="G14">
            <v>72612.13</v>
          </cell>
          <cell r="H14">
            <v>45369.874869978812</v>
          </cell>
          <cell r="I14">
            <v>75980</v>
          </cell>
          <cell r="J14">
            <v>75980</v>
          </cell>
          <cell r="K14">
            <v>73759</v>
          </cell>
          <cell r="O14">
            <v>-2221</v>
          </cell>
          <cell r="P14">
            <v>2.9231376678073184E-2</v>
          </cell>
          <cell r="R14">
            <v>-2221</v>
          </cell>
          <cell r="S14">
            <v>-2.9231376678073184E-2</v>
          </cell>
          <cell r="U14">
            <v>1146.8699999999953</v>
          </cell>
          <cell r="V14">
            <v>1.5794468499960024E-2</v>
          </cell>
          <cell r="X14">
            <v>-3531</v>
          </cell>
          <cell r="Y14">
            <v>-4.4408949705072254E-2</v>
          </cell>
        </row>
        <row r="15">
          <cell r="D15" t="str">
            <v>%</v>
          </cell>
          <cell r="E15">
            <v>0.10748055817273183</v>
          </cell>
          <cell r="F15">
            <v>0.1044990844886215</v>
          </cell>
          <cell r="G15">
            <v>9.4207413053526118E-2</v>
          </cell>
          <cell r="H15">
            <v>0.10294233529120114</v>
          </cell>
          <cell r="I15">
            <v>0.10011423933337989</v>
          </cell>
          <cell r="J15">
            <v>0.10011423933337989</v>
          </cell>
          <cell r="K15">
            <v>9.2899210043729724E-2</v>
          </cell>
          <cell r="O15">
            <v>-7.2150292896501628E-3</v>
          </cell>
          <cell r="P15">
            <v>7.206796293606299E-2</v>
          </cell>
          <cell r="R15">
            <v>-7.2150292896501628E-3</v>
          </cell>
          <cell r="S15">
            <v>-7.206796293606299E-2</v>
          </cell>
          <cell r="U15">
            <v>-1.3082030097963937E-3</v>
          </cell>
          <cell r="V15">
            <v>-1.3886412622891031E-2</v>
          </cell>
          <cell r="X15">
            <v>-7.3663188393519458E-3</v>
          </cell>
          <cell r="Y15">
            <v>-6.8536291256634074E-2</v>
          </cell>
        </row>
        <row r="16">
          <cell r="B16">
            <v>8</v>
          </cell>
          <cell r="C16" t="str">
            <v xml:space="preserve"> Venta de energía</v>
          </cell>
          <cell r="D16" t="str">
            <v>MWh</v>
          </cell>
          <cell r="E16">
            <v>723248</v>
          </cell>
          <cell r="F16">
            <v>179935</v>
          </cell>
          <cell r="G16">
            <v>759259.69</v>
          </cell>
          <cell r="H16">
            <v>432856.95613002119</v>
          </cell>
          <cell r="I16">
            <v>747672</v>
          </cell>
          <cell r="J16">
            <v>747672</v>
          </cell>
          <cell r="K16">
            <v>776828</v>
          </cell>
          <cell r="O16">
            <v>29156</v>
          </cell>
          <cell r="P16">
            <v>-3.8995709348484286E-2</v>
          </cell>
          <cell r="R16">
            <v>29156</v>
          </cell>
          <cell r="S16">
            <v>3.8995709348484286E-2</v>
          </cell>
          <cell r="U16">
            <v>17568.310000000056</v>
          </cell>
          <cell r="V16">
            <v>2.3138736629097378E-2</v>
          </cell>
          <cell r="X16">
            <v>24424</v>
          </cell>
          <cell r="Y16">
            <v>3.3769882529920636E-2</v>
          </cell>
        </row>
        <row r="17">
          <cell r="D17" t="str">
            <v>Miles de S/.</v>
          </cell>
          <cell r="E17">
            <v>216887.13391999999</v>
          </cell>
          <cell r="F17">
            <v>56275</v>
          </cell>
          <cell r="G17">
            <v>226604.84799348569</v>
          </cell>
          <cell r="H17">
            <v>131929.28806635484</v>
          </cell>
          <cell r="I17">
            <v>227446.03700000004</v>
          </cell>
          <cell r="J17">
            <v>227446.03700000004</v>
          </cell>
          <cell r="K17">
            <v>235675.39809785518</v>
          </cell>
          <cell r="O17">
            <v>8229.3610978551442</v>
          </cell>
          <cell r="P17">
            <v>-3.6181598089814804E-2</v>
          </cell>
          <cell r="R17">
            <v>8229.3610978551442</v>
          </cell>
          <cell r="S17">
            <v>3.6181598089814804E-2</v>
          </cell>
          <cell r="U17">
            <v>9070.5501043694967</v>
          </cell>
          <cell r="V17">
            <v>4.0028049640977947E-2</v>
          </cell>
          <cell r="X17">
            <v>10558.903080000047</v>
          </cell>
          <cell r="Y17">
            <v>4.8683860997926987E-2</v>
          </cell>
        </row>
        <row r="18">
          <cell r="B18">
            <v>9</v>
          </cell>
          <cell r="C18" t="str">
            <v xml:space="preserve"> Margen Bruto                                                   (2)</v>
          </cell>
          <cell r="D18" t="str">
            <v>Miles de S/.</v>
          </cell>
          <cell r="E18">
            <v>82602.515280000021</v>
          </cell>
          <cell r="F18">
            <v>22120</v>
          </cell>
          <cell r="G18">
            <v>91039.0845334857</v>
          </cell>
          <cell r="H18">
            <v>53215.927152476957</v>
          </cell>
          <cell r="I18">
            <v>91016.137000000017</v>
          </cell>
          <cell r="J18">
            <v>91016.137000000017</v>
          </cell>
          <cell r="K18">
            <v>97331.70241785518</v>
          </cell>
          <cell r="O18">
            <v>6315.5654178551631</v>
          </cell>
          <cell r="P18">
            <v>-6.938951295917084E-2</v>
          </cell>
          <cell r="R18">
            <v>6315.5654178551631</v>
          </cell>
          <cell r="S18">
            <v>6.938951295917084E-2</v>
          </cell>
          <cell r="U18">
            <v>6292.6178843694797</v>
          </cell>
          <cell r="V18">
            <v>6.9119960032714811E-2</v>
          </cell>
          <cell r="X18">
            <v>8413.6217199999955</v>
          </cell>
          <cell r="Y18">
            <v>0.10185672544570967</v>
          </cell>
        </row>
        <row r="19">
          <cell r="D19" t="str">
            <v>%</v>
          </cell>
          <cell r="E19">
            <v>0.38085484273340259</v>
          </cell>
          <cell r="F19">
            <v>0.39306974677920925</v>
          </cell>
          <cell r="G19">
            <v>0.40175258975969852</v>
          </cell>
          <cell r="H19">
            <v>0.40336704557756425</v>
          </cell>
          <cell r="I19">
            <v>0.40016585120803844</v>
          </cell>
          <cell r="J19">
            <v>0.40016585120803844</v>
          </cell>
          <cell r="K19">
            <v>0.41299050814562288</v>
          </cell>
          <cell r="O19">
            <v>1.2824656937584444E-2</v>
          </cell>
          <cell r="P19">
            <v>-3.2048354198312534E-2</v>
          </cell>
          <cell r="R19">
            <v>1.2824656937584444E-2</v>
          </cell>
          <cell r="S19">
            <v>3.2048354198312534E-2</v>
          </cell>
          <cell r="U19">
            <v>1.1237918385924361E-2</v>
          </cell>
          <cell r="V19">
            <v>2.7972236327452604E-2</v>
          </cell>
          <cell r="X19">
            <v>1.9311008474635849E-2</v>
          </cell>
          <cell r="Y19">
            <v>5.0704379484951101E-2</v>
          </cell>
        </row>
        <row r="20">
          <cell r="B20">
            <v>10</v>
          </cell>
          <cell r="C20" t="str">
            <v xml:space="preserve"> Costo de Explotación</v>
          </cell>
          <cell r="D20" t="str">
            <v>Miles de S/.</v>
          </cell>
          <cell r="E20">
            <v>88165.747560000003</v>
          </cell>
          <cell r="F20">
            <v>22554</v>
          </cell>
          <cell r="G20">
            <v>87428.569333436113</v>
          </cell>
          <cell r="H20">
            <v>50004.529108465416</v>
          </cell>
          <cell r="I20">
            <v>92492.356280000007</v>
          </cell>
          <cell r="J20">
            <v>92492.356280000007</v>
          </cell>
          <cell r="K20">
            <v>97567.541639999996</v>
          </cell>
          <cell r="O20">
            <v>5075.1853599999886</v>
          </cell>
          <cell r="P20">
            <v>-5.4871403044766121E-2</v>
          </cell>
          <cell r="R20">
            <v>5075.1853599999886</v>
          </cell>
          <cell r="S20">
            <v>5.4871403044766121E-2</v>
          </cell>
          <cell r="U20">
            <v>10138.972306563883</v>
          </cell>
          <cell r="V20">
            <v>0.11596864027244624</v>
          </cell>
          <cell r="X20">
            <v>4326.6087200000038</v>
          </cell>
          <cell r="Y20">
            <v>4.9073578342378354E-2</v>
          </cell>
        </row>
        <row r="21">
          <cell r="B21">
            <v>11</v>
          </cell>
          <cell r="C21" t="str">
            <v xml:space="preserve"> Resultado Operativo</v>
          </cell>
          <cell r="D21" t="str">
            <v>Miles de S/.</v>
          </cell>
          <cell r="E21">
            <v>12075.021660000013</v>
          </cell>
          <cell r="F21">
            <v>3775</v>
          </cell>
          <cell r="G21">
            <v>23318.112490497646</v>
          </cell>
          <cell r="H21">
            <v>12472.643787646288</v>
          </cell>
          <cell r="I21">
            <v>15615.216210000013</v>
          </cell>
          <cell r="J21">
            <v>15615.216210000013</v>
          </cell>
          <cell r="K21">
            <v>16171.554240000012</v>
          </cell>
          <cell r="O21">
            <v>556.33802999999898</v>
          </cell>
          <cell r="P21">
            <v>-3.5627942803873491E-2</v>
          </cell>
          <cell r="R21">
            <v>556.33802999999898</v>
          </cell>
          <cell r="S21">
            <v>3.5627942803873491E-2</v>
          </cell>
          <cell r="U21">
            <v>-7146.5582504976337</v>
          </cell>
          <cell r="V21">
            <v>-0.30648099212189339</v>
          </cell>
          <cell r="X21">
            <v>3540.1945500000002</v>
          </cell>
          <cell r="Y21">
            <v>0.29318328775569213</v>
          </cell>
        </row>
        <row r="22">
          <cell r="D22" t="str">
            <v>%</v>
          </cell>
          <cell r="E22">
            <v>5.1487055496133326E-2</v>
          </cell>
          <cell r="F22">
            <v>6.2413200185172941E-2</v>
          </cell>
          <cell r="G22">
            <v>9.4668836012804666E-2</v>
          </cell>
          <cell r="H22">
            <v>8.8338467973805818E-2</v>
          </cell>
          <cell r="I22">
            <v>6.8654597881606577E-2</v>
          </cell>
          <cell r="J22">
            <v>6.8654597881606577E-2</v>
          </cell>
          <cell r="K22">
            <v>6.8617914175689201E-2</v>
          </cell>
          <cell r="O22">
            <v>-3.6683705917375797E-5</v>
          </cell>
          <cell r="P22">
            <v>5.3432263896779908E-4</v>
          </cell>
          <cell r="R22">
            <v>-3.6683705917375797E-5</v>
          </cell>
          <cell r="S22">
            <v>-5.3432263896779908E-4</v>
          </cell>
          <cell r="U22">
            <v>-2.6050921837115465E-2</v>
          </cell>
          <cell r="V22">
            <v>-0.27517948814319304</v>
          </cell>
          <cell r="X22">
            <v>1.7167542385473251E-2</v>
          </cell>
          <cell r="Y22">
            <v>0.33343414611780497</v>
          </cell>
        </row>
        <row r="23">
          <cell r="B23">
            <v>12</v>
          </cell>
          <cell r="C23" t="str">
            <v xml:space="preserve"> Resultado del Ejercicio</v>
          </cell>
          <cell r="D23" t="str">
            <v>Miles de S/.</v>
          </cell>
          <cell r="E23">
            <v>3784.3343700000009</v>
          </cell>
          <cell r="F23">
            <v>3108</v>
          </cell>
          <cell r="G23">
            <v>15163.989375650055</v>
          </cell>
          <cell r="H23">
            <v>7570.2952635251168</v>
          </cell>
          <cell r="I23">
            <v>12000.970612464995</v>
          </cell>
          <cell r="J23">
            <v>12000.970612464995</v>
          </cell>
          <cell r="K23">
            <v>13386.218269999994</v>
          </cell>
          <cell r="O23">
            <v>1385.2476575349992</v>
          </cell>
          <cell r="P23">
            <v>-0.11542796847583237</v>
          </cell>
          <cell r="R23">
            <v>1385.2476575349992</v>
          </cell>
          <cell r="S23">
            <v>0.11542796847583237</v>
          </cell>
          <cell r="U23">
            <v>-1777.7711056500611</v>
          </cell>
          <cell r="V23">
            <v>-0.1172363724090153</v>
          </cell>
          <cell r="X23">
            <v>8216.6362424649942</v>
          </cell>
          <cell r="Y23">
            <v>2.1712236391164854</v>
          </cell>
        </row>
        <row r="24">
          <cell r="D24" t="str">
            <v>%</v>
          </cell>
          <cell r="E24">
            <v>1.744840416119784E-2</v>
          </cell>
          <cell r="F24">
            <v>5.5228787205686358E-2</v>
          </cell>
          <cell r="G24">
            <v>6.6918203692120398E-2</v>
          </cell>
          <cell r="H24">
            <v>5.7381460739161866E-2</v>
          </cell>
          <cell r="I24">
            <v>5.2764034804725975E-2</v>
          </cell>
          <cell r="J24">
            <v>5.2764034804725975E-2</v>
          </cell>
          <cell r="K24">
            <v>5.6799387539134993E-2</v>
          </cell>
          <cell r="O24">
            <v>4.0353527344090187E-3</v>
          </cell>
          <cell r="P24">
            <v>-7.6479229637070434E-2</v>
          </cell>
          <cell r="R24">
            <v>4.0353527344090187E-3</v>
          </cell>
          <cell r="S24">
            <v>7.6479229637070434E-2</v>
          </cell>
          <cell r="U24">
            <v>-1.0118816152985405E-2</v>
          </cell>
          <cell r="V24">
            <v>-0.15121171213053486</v>
          </cell>
          <cell r="X24">
            <v>3.5315630643528134E-2</v>
          </cell>
          <cell r="Y24">
            <v>2.0240034743156534</v>
          </cell>
        </row>
        <row r="25">
          <cell r="B25">
            <v>13</v>
          </cell>
          <cell r="C25" t="str">
            <v xml:space="preserve"> Ventas por trabajador                                    (5)</v>
          </cell>
          <cell r="D25" t="str">
            <v>MWh/Trabaj.</v>
          </cell>
          <cell r="E25">
            <v>1768.3325183374084</v>
          </cell>
          <cell r="F25">
            <v>1759.7555012224939</v>
          </cell>
          <cell r="G25">
            <v>1786.4933882352939</v>
          </cell>
          <cell r="H25">
            <v>995.07346236786486</v>
          </cell>
          <cell r="I25">
            <v>1699.2545454545455</v>
          </cell>
          <cell r="J25">
            <v>1699.2545454545455</v>
          </cell>
          <cell r="K25">
            <v>1688.7565217391304</v>
          </cell>
          <cell r="O25">
            <v>-10.498023715415002</v>
          </cell>
          <cell r="P25">
            <v>6.1780171449279386E-3</v>
          </cell>
          <cell r="R25">
            <v>-10.498023715415002</v>
          </cell>
          <cell r="S25">
            <v>-6.1780171449279386E-3</v>
          </cell>
          <cell r="U25">
            <v>-97.736866496163429</v>
          </cell>
          <cell r="V25">
            <v>-5.4708775940507826E-2</v>
          </cell>
          <cell r="X25">
            <v>-69.077972882862923</v>
          </cell>
          <cell r="Y25">
            <v>-3.9063904648323877E-2</v>
          </cell>
        </row>
        <row r="26">
          <cell r="B26">
            <v>14</v>
          </cell>
          <cell r="C26" t="str">
            <v xml:space="preserve"> Facturación por trabajador                             (5)</v>
          </cell>
          <cell r="D26" t="str">
            <v>Miles S/. por Trabaj.</v>
          </cell>
          <cell r="E26">
            <v>530.28639100244493</v>
          </cell>
          <cell r="F26">
            <v>550.36674816625919</v>
          </cell>
          <cell r="G26">
            <v>533.187877631731</v>
          </cell>
          <cell r="H26">
            <v>303.28571969276976</v>
          </cell>
          <cell r="I26">
            <v>516.92281136363647</v>
          </cell>
          <cell r="J26">
            <v>516.92281136363647</v>
          </cell>
          <cell r="K26">
            <v>512.33782195185904</v>
          </cell>
          <cell r="O26">
            <v>-4.5849894117774284</v>
          </cell>
          <cell r="P26">
            <v>8.8697757401773325E-3</v>
          </cell>
          <cell r="R26">
            <v>-4.5849894117774284</v>
          </cell>
          <cell r="S26">
            <v>-8.8697757401773325E-3</v>
          </cell>
          <cell r="U26">
            <v>-20.850055679871957</v>
          </cell>
          <cell r="V26">
            <v>-3.9104519353444389E-2</v>
          </cell>
          <cell r="X26">
            <v>-13.36357963880846</v>
          </cell>
          <cell r="Y26">
            <v>-2.5200683754199593E-2</v>
          </cell>
        </row>
        <row r="27">
          <cell r="B27">
            <v>15</v>
          </cell>
          <cell r="C27" t="str">
            <v xml:space="preserve"> Resultado Operativo por trabajador               (5)</v>
          </cell>
          <cell r="D27" t="str">
            <v>S/. por Trabaj.</v>
          </cell>
          <cell r="E27">
            <v>29523.28034229832</v>
          </cell>
          <cell r="F27">
            <v>36919.315403422988</v>
          </cell>
          <cell r="G27">
            <v>54866.147036465052</v>
          </cell>
          <cell r="H27">
            <v>28672.744339416753</v>
          </cell>
          <cell r="I27">
            <v>35489.127750000029</v>
          </cell>
          <cell r="J27">
            <v>35489.127750000029</v>
          </cell>
          <cell r="K27">
            <v>35155.552695652201</v>
          </cell>
          <cell r="O27">
            <v>-333.57505434782797</v>
          </cell>
          <cell r="P27">
            <v>9.3993590571643804E-3</v>
          </cell>
          <cell r="R27">
            <v>-333.57505434782797</v>
          </cell>
          <cell r="S27">
            <v>-9.3993590571643804E-3</v>
          </cell>
          <cell r="U27">
            <v>-19710.594340812851</v>
          </cell>
          <cell r="V27">
            <v>-0.35924874272131457</v>
          </cell>
          <cell r="X27">
            <v>5965.847407701709</v>
          </cell>
          <cell r="Y27">
            <v>0.20207264702745031</v>
          </cell>
        </row>
        <row r="28">
          <cell r="B28">
            <v>16</v>
          </cell>
          <cell r="C28" t="str">
            <v xml:space="preserve"> Clientes por trabajador</v>
          </cell>
          <cell r="D28" t="str">
            <v>Unidad</v>
          </cell>
          <cell r="E28">
            <v>898.97799511002449</v>
          </cell>
          <cell r="F28">
            <v>902.85085574572122</v>
          </cell>
          <cell r="G28">
            <v>917.46588235294121</v>
          </cell>
          <cell r="H28">
            <v>859.30344827586202</v>
          </cell>
          <cell r="I28">
            <v>864.66363636363633</v>
          </cell>
          <cell r="J28">
            <v>864.66363636363633</v>
          </cell>
          <cell r="K28">
            <v>858.71956521739128</v>
          </cell>
          <cell r="O28">
            <v>-5.9440711462450508</v>
          </cell>
          <cell r="P28">
            <v>6.8744317400035726E-3</v>
          </cell>
          <cell r="R28">
            <v>-5.9440711462450508</v>
          </cell>
          <cell r="S28">
            <v>-6.8744317400035726E-3</v>
          </cell>
          <cell r="U28">
            <v>-58.74631713554993</v>
          </cell>
          <cell r="V28">
            <v>-6.4031064550202799E-2</v>
          </cell>
          <cell r="X28">
            <v>-34.314358746388166</v>
          </cell>
          <cell r="Y28">
            <v>-3.8170410102405739E-2</v>
          </cell>
        </row>
        <row r="29">
          <cell r="B29">
            <v>17</v>
          </cell>
          <cell r="C29" t="str">
            <v xml:space="preserve"> DEK - distribución                                           (5)</v>
          </cell>
          <cell r="D29" t="str">
            <v>Horas</v>
          </cell>
          <cell r="E29">
            <v>57</v>
          </cell>
          <cell r="F29">
            <v>76.400000000000006</v>
          </cell>
          <cell r="G29">
            <v>50</v>
          </cell>
          <cell r="H29">
            <v>36.110675282855183</v>
          </cell>
          <cell r="I29">
            <v>61.904014770608889</v>
          </cell>
          <cell r="J29">
            <v>61.904014770608889</v>
          </cell>
          <cell r="K29">
            <v>44.518538855871221</v>
          </cell>
          <cell r="O29">
            <v>-17.385475914737668</v>
          </cell>
          <cell r="P29">
            <v>0.28084569279005855</v>
          </cell>
          <cell r="R29">
            <v>-17.385475914737668</v>
          </cell>
          <cell r="S29">
            <v>-0.28084569279005855</v>
          </cell>
          <cell r="U29">
            <v>-5.4814611441287795</v>
          </cell>
          <cell r="V29">
            <v>-0.10962922288257559</v>
          </cell>
          <cell r="X29">
            <v>4.9040147706088888</v>
          </cell>
          <cell r="Y29">
            <v>8.6035346852787464E-2</v>
          </cell>
        </row>
        <row r="30">
          <cell r="B30">
            <v>18</v>
          </cell>
          <cell r="C30" t="str">
            <v xml:space="preserve"> FEK - distribución                                           (5)</v>
          </cell>
          <cell r="D30" t="str">
            <v>Veces</v>
          </cell>
          <cell r="E30">
            <v>23.6</v>
          </cell>
          <cell r="F30">
            <v>41.6</v>
          </cell>
          <cell r="G30">
            <v>20.5</v>
          </cell>
          <cell r="H30">
            <v>17.339457224730484</v>
          </cell>
          <cell r="I30">
            <v>29.724783813823692</v>
          </cell>
          <cell r="J30">
            <v>29.724783813823692</v>
          </cell>
          <cell r="K30">
            <v>20.434541140368186</v>
          </cell>
          <cell r="O30">
            <v>-9.2902426734555057</v>
          </cell>
          <cell r="P30">
            <v>0.31254197613827628</v>
          </cell>
          <cell r="R30">
            <v>-9.2902426734555057</v>
          </cell>
          <cell r="S30">
            <v>-0.31254197613827628</v>
          </cell>
          <cell r="U30">
            <v>-6.5458859631814192E-2</v>
          </cell>
          <cell r="V30">
            <v>-3.1931151039908956E-3</v>
          </cell>
          <cell r="X30">
            <v>6.1247838138236901</v>
          </cell>
          <cell r="Y30">
            <v>0.25952473787388519</v>
          </cell>
        </row>
        <row r="31">
          <cell r="B31">
            <v>19</v>
          </cell>
          <cell r="C31" t="str">
            <v xml:space="preserve"> Grado de atención a clientes                         (3)</v>
          </cell>
          <cell r="D31" t="str">
            <v>%</v>
          </cell>
          <cell r="E31">
            <v>0.62820685023505707</v>
          </cell>
          <cell r="F31">
            <v>0.44870900209351011</v>
          </cell>
          <cell r="G31">
            <v>0.52495405061501488</v>
          </cell>
          <cell r="H31">
            <v>0.47324792765636775</v>
          </cell>
          <cell r="I31">
            <v>0.47324792765636764</v>
          </cell>
          <cell r="J31">
            <v>0.47324792765636764</v>
          </cell>
          <cell r="K31" t="e">
            <v>#DIV/0!</v>
          </cell>
          <cell r="O31" t="e">
            <v>#DIV/0!</v>
          </cell>
          <cell r="P31" t="e">
            <v>#DIV/0!</v>
          </cell>
          <cell r="R31" t="e">
            <v>#DIV/0!</v>
          </cell>
          <cell r="S31" t="e">
            <v>#DIV/0!</v>
          </cell>
          <cell r="U31" t="e">
            <v>#DIV/0!</v>
          </cell>
          <cell r="V31" t="e">
            <v>#DIV/0!</v>
          </cell>
          <cell r="X31">
            <v>-0.15495892257868943</v>
          </cell>
          <cell r="Y31">
            <v>-0.24666862916363974</v>
          </cell>
        </row>
        <row r="32">
          <cell r="B32">
            <v>20</v>
          </cell>
          <cell r="C32" t="str">
            <v xml:space="preserve"> Rendimiento del gasto                                    (4)    </v>
          </cell>
          <cell r="D32" t="str">
            <v>%</v>
          </cell>
          <cell r="E32">
            <v>0.54746365105008077</v>
          </cell>
          <cell r="F32">
            <v>0.8557596326612098</v>
          </cell>
          <cell r="G32">
            <v>0.50301117262204331</v>
          </cell>
          <cell r="H32">
            <v>0.86369008459154617</v>
          </cell>
          <cell r="I32" t="e">
            <v>#DIV/0!</v>
          </cell>
          <cell r="J32">
            <v>0.87986935648604647</v>
          </cell>
          <cell r="K32">
            <v>0.71239004514872906</v>
          </cell>
          <cell r="O32" t="e">
            <v>#DIV/0!</v>
          </cell>
          <cell r="P32" t="e">
            <v>#DIV/0!</v>
          </cell>
          <cell r="R32">
            <v>-0.16747931133731742</v>
          </cell>
          <cell r="S32">
            <v>-0.19034565768511724</v>
          </cell>
          <cell r="U32">
            <v>0.20937887252668574</v>
          </cell>
          <cell r="V32">
            <v>0.41625093819538383</v>
          </cell>
          <cell r="X32">
            <v>0.3324057054359657</v>
          </cell>
          <cell r="Y32">
            <v>0.60717401931321646</v>
          </cell>
        </row>
        <row r="33">
          <cell r="B33">
            <v>21</v>
          </cell>
          <cell r="C33" t="str">
            <v xml:space="preserve"> Horas/hombre de Capacitación                      (5)</v>
          </cell>
          <cell r="D33" t="str">
            <v>Horas</v>
          </cell>
          <cell r="E33">
            <v>20</v>
          </cell>
          <cell r="F33">
            <v>21.6</v>
          </cell>
          <cell r="G33">
            <v>21.6</v>
          </cell>
          <cell r="H33">
            <v>35.4</v>
          </cell>
          <cell r="I33">
            <v>0</v>
          </cell>
          <cell r="J33">
            <v>0</v>
          </cell>
          <cell r="K33">
            <v>0</v>
          </cell>
          <cell r="O33">
            <v>0</v>
          </cell>
          <cell r="P33" t="e">
            <v>#DIV/0!</v>
          </cell>
          <cell r="R33">
            <v>0</v>
          </cell>
          <cell r="S33" t="str">
            <v/>
          </cell>
          <cell r="U33">
            <v>-21.6</v>
          </cell>
          <cell r="V33">
            <v>-1</v>
          </cell>
          <cell r="X33">
            <v>-20</v>
          </cell>
          <cell r="Y33">
            <v>-1</v>
          </cell>
        </row>
        <row r="34">
          <cell r="B34">
            <v>22</v>
          </cell>
          <cell r="C34" t="str">
            <v xml:space="preserve"> Indice de cobrabilidad</v>
          </cell>
          <cell r="D34" t="str">
            <v>%</v>
          </cell>
          <cell r="E34">
            <v>0.79434790910826814</v>
          </cell>
          <cell r="F34">
            <v>0.82602993714104822</v>
          </cell>
          <cell r="G34">
            <v>0.85000129662358903</v>
          </cell>
          <cell r="H34">
            <v>0.8028036531250321</v>
          </cell>
          <cell r="I34" t="e">
            <v>#DIV/0!</v>
          </cell>
          <cell r="J34" t="e">
            <v>#DIV/0!</v>
          </cell>
          <cell r="K34" t="e">
            <v>#DIV/0!</v>
          </cell>
          <cell r="O34" t="e">
            <v>#DIV/0!</v>
          </cell>
          <cell r="P34" t="e">
            <v>#DIV/0!</v>
          </cell>
          <cell r="R34" t="e">
            <v>#DIV/0!</v>
          </cell>
          <cell r="S34" t="e">
            <v>#DIV/0!</v>
          </cell>
          <cell r="U34" t="e">
            <v>#DIV/0!</v>
          </cell>
          <cell r="V34" t="e">
            <v>#DIV/0!</v>
          </cell>
          <cell r="X34" t="e">
            <v>#DIV/0!</v>
          </cell>
          <cell r="Y34" t="e">
            <v>#DIV/0!</v>
          </cell>
        </row>
        <row r="35">
          <cell r="B35">
            <v>23</v>
          </cell>
          <cell r="C35" t="str">
            <v xml:space="preserve"> Razón corriente</v>
          </cell>
          <cell r="D35" t="str">
            <v>Veces</v>
          </cell>
          <cell r="E35">
            <v>1.1494354369023241</v>
          </cell>
          <cell r="F35">
            <v>1.2289183857976493</v>
          </cell>
          <cell r="G35">
            <v>1.5314345584022382</v>
          </cell>
          <cell r="H35">
            <v>1.3243535448068313</v>
          </cell>
          <cell r="I35" t="e">
            <v>#DIV/0!</v>
          </cell>
          <cell r="J35" t="e">
            <v>#DIV/0!</v>
          </cell>
          <cell r="K35" t="e">
            <v>#DIV/0!</v>
          </cell>
          <cell r="O35" t="e">
            <v>#DIV/0!</v>
          </cell>
          <cell r="P35" t="e">
            <v>#DIV/0!</v>
          </cell>
          <cell r="R35" t="e">
            <v>#DIV/0!</v>
          </cell>
          <cell r="S35" t="e">
            <v>#DIV/0!</v>
          </cell>
          <cell r="U35" t="e">
            <v>#DIV/0!</v>
          </cell>
          <cell r="V35" t="e">
            <v>#DIV/0!</v>
          </cell>
          <cell r="X35" t="e">
            <v>#DIV/0!</v>
          </cell>
          <cell r="Y35" t="e">
            <v>#DIV/0!</v>
          </cell>
        </row>
        <row r="36">
          <cell r="B36">
            <v>24</v>
          </cell>
          <cell r="C36" t="str">
            <v xml:space="preserve"> Rotación de cuentas por cobrar</v>
          </cell>
          <cell r="D36" t="str">
            <v>Días</v>
          </cell>
          <cell r="E36">
            <v>70.969845507462026</v>
          </cell>
          <cell r="F36">
            <v>64.976292921623212</v>
          </cell>
          <cell r="G36">
            <v>63.472882193794476</v>
          </cell>
          <cell r="H36">
            <v>68.420553315673686</v>
          </cell>
          <cell r="I36" t="e">
            <v>#DIV/0!</v>
          </cell>
          <cell r="J36" t="e">
            <v>#DIV/0!</v>
          </cell>
          <cell r="K36" t="e">
            <v>#DIV/0!</v>
          </cell>
          <cell r="O36" t="e">
            <v>#DIV/0!</v>
          </cell>
          <cell r="P36" t="e">
            <v>#DIV/0!</v>
          </cell>
          <cell r="R36" t="e">
            <v>#DIV/0!</v>
          </cell>
          <cell r="S36" t="e">
            <v>#DIV/0!</v>
          </cell>
          <cell r="U36" t="e">
            <v>#DIV/0!</v>
          </cell>
          <cell r="V36" t="e">
            <v>#DIV/0!</v>
          </cell>
          <cell r="X36" t="e">
            <v>#DIV/0!</v>
          </cell>
          <cell r="Y36" t="e">
            <v>#DIV/0!</v>
          </cell>
        </row>
        <row r="37">
          <cell r="B37">
            <v>25</v>
          </cell>
          <cell r="C37" t="str">
            <v xml:space="preserve"> Rotación de inventarios</v>
          </cell>
          <cell r="D37" t="str">
            <v>Meses</v>
          </cell>
          <cell r="E37">
            <v>9.7745213072838588</v>
          </cell>
          <cell r="F37">
            <v>9.3120899718837862</v>
          </cell>
          <cell r="G37">
            <v>14.032701111813106</v>
          </cell>
          <cell r="H37">
            <v>10.827486242322548</v>
          </cell>
          <cell r="I37" t="e">
            <v>#DIV/0!</v>
          </cell>
          <cell r="J37">
            <v>0</v>
          </cell>
          <cell r="K37">
            <v>0</v>
          </cell>
          <cell r="O37" t="e">
            <v>#DIV/0!</v>
          </cell>
          <cell r="P37" t="e">
            <v>#DIV/0!</v>
          </cell>
          <cell r="R37">
            <v>0</v>
          </cell>
          <cell r="S37" t="str">
            <v/>
          </cell>
          <cell r="U37">
            <v>-14.032701111813106</v>
          </cell>
          <cell r="V37">
            <v>-1</v>
          </cell>
          <cell r="X37">
            <v>-9.7745213072838588</v>
          </cell>
          <cell r="Y37">
            <v>-1</v>
          </cell>
        </row>
        <row r="38">
          <cell r="B38">
            <v>26</v>
          </cell>
          <cell r="C38" t="str">
            <v xml:space="preserve"> Rotación de cuentas por pagar</v>
          </cell>
          <cell r="D38" t="str">
            <v>Días</v>
          </cell>
          <cell r="E38">
            <v>37.931084722104309</v>
          </cell>
          <cell r="F38">
            <v>36.129280983477749</v>
          </cell>
          <cell r="G38">
            <v>40.021496435126679</v>
          </cell>
          <cell r="H38">
            <v>31.539874345892279</v>
          </cell>
          <cell r="I38">
            <v>0</v>
          </cell>
          <cell r="J38">
            <v>0</v>
          </cell>
          <cell r="K38">
            <v>0</v>
          </cell>
          <cell r="O38">
            <v>0</v>
          </cell>
          <cell r="P38" t="e">
            <v>#DIV/0!</v>
          </cell>
          <cell r="R38">
            <v>0</v>
          </cell>
          <cell r="S38" t="str">
            <v/>
          </cell>
          <cell r="U38">
            <v>-40.021496435126679</v>
          </cell>
          <cell r="V38">
            <v>-1</v>
          </cell>
          <cell r="X38">
            <v>-37.931084722104309</v>
          </cell>
          <cell r="Y38">
            <v>-1</v>
          </cell>
        </row>
        <row r="39">
          <cell r="B39">
            <v>27</v>
          </cell>
          <cell r="C39" t="str">
            <v xml:space="preserve"> Endeudamiento patrimonial</v>
          </cell>
          <cell r="D39" t="str">
            <v>%</v>
          </cell>
          <cell r="E39">
            <v>0.14966734401641449</v>
          </cell>
          <cell r="F39">
            <v>0.13820845086353772</v>
          </cell>
          <cell r="G39">
            <v>0.20650479978005015</v>
          </cell>
          <cell r="H39">
            <v>0.1338293277723398</v>
          </cell>
          <cell r="I39" t="e">
            <v>#DIV/0!</v>
          </cell>
          <cell r="J39" t="e">
            <v>#DIV/0!</v>
          </cell>
          <cell r="K39" t="e">
            <v>#DIV/0!</v>
          </cell>
          <cell r="O39" t="e">
            <v>#DIV/0!</v>
          </cell>
          <cell r="P39" t="e">
            <v>#DIV/0!</v>
          </cell>
          <cell r="R39" t="e">
            <v>#DIV/0!</v>
          </cell>
          <cell r="S39" t="e">
            <v>#DIV/0!</v>
          </cell>
          <cell r="U39" t="e">
            <v>#DIV/0!</v>
          </cell>
          <cell r="V39" t="e">
            <v>#DIV/0!</v>
          </cell>
          <cell r="X39" t="e">
            <v>#DIV/0!</v>
          </cell>
          <cell r="Y39" t="e">
            <v>#DIV/0!</v>
          </cell>
        </row>
        <row r="40">
          <cell r="B40">
            <v>28</v>
          </cell>
          <cell r="C40" t="str">
            <v xml:space="preserve"> Cobertura de intereses</v>
          </cell>
          <cell r="D40" t="str">
            <v>Veces</v>
          </cell>
          <cell r="E40">
            <v>2.818830891109636</v>
          </cell>
          <cell r="F40">
            <v>7.2876447876447878</v>
          </cell>
          <cell r="G40">
            <v>6.4370121387167201</v>
          </cell>
          <cell r="H40">
            <v>9.8723701068550902</v>
          </cell>
          <cell r="I40" t="e">
            <v>#DIV/0!</v>
          </cell>
          <cell r="J40">
            <v>6.2746114953188741</v>
          </cell>
          <cell r="K40">
            <v>5.4625744996359042</v>
          </cell>
          <cell r="O40" t="e">
            <v>#DIV/0!</v>
          </cell>
          <cell r="P40" t="e">
            <v>#DIV/0!</v>
          </cell>
          <cell r="R40">
            <v>-0.81203699568296983</v>
          </cell>
          <cell r="S40">
            <v>-0.12941629872842064</v>
          </cell>
          <cell r="U40">
            <v>-0.97443763908081582</v>
          </cell>
          <cell r="V40">
            <v>-0.15138042589975287</v>
          </cell>
          <cell r="X40">
            <v>3.455780604209238</v>
          </cell>
          <cell r="Y40">
            <v>1.2259623715308674</v>
          </cell>
        </row>
        <row r="42">
          <cell r="B42" t="str">
            <v>(1) Indice de Electrificación = ((Usuarios Residenciales * Grado de habitabilidad) + Usuarios no Residenciales) / Población del Area de Concesión.</v>
          </cell>
        </row>
        <row r="43">
          <cell r="B43" t="str">
            <v>(2) Margen Bruto = Ingresos por Ventas - Egresos por Compra de Energía</v>
          </cell>
        </row>
      </sheetData>
      <sheetData sheetId="11" refreshError="1">
        <row r="1">
          <cell r="B1" t="str">
            <v>HIDRANDINA S.A.</v>
          </cell>
          <cell r="D1">
            <v>0.19</v>
          </cell>
          <cell r="E1">
            <v>82602.515280000021</v>
          </cell>
          <cell r="G1">
            <v>91039.0845334857</v>
          </cell>
          <cell r="I1">
            <v>91016.137000000017</v>
          </cell>
          <cell r="J1">
            <v>91016.137000000017</v>
          </cell>
          <cell r="K1">
            <v>97331.70241785518</v>
          </cell>
          <cell r="O1">
            <v>6315.5654178551631</v>
          </cell>
          <cell r="P1">
            <v>-6.938951295917084E-2</v>
          </cell>
          <cell r="R1">
            <v>6315.5654178551631</v>
          </cell>
          <cell r="S1">
            <v>6.938951295917084E-2</v>
          </cell>
          <cell r="U1">
            <v>6292.6178843694797</v>
          </cell>
          <cell r="V1">
            <v>6.9119960032714811E-2</v>
          </cell>
          <cell r="X1">
            <v>8413.6217199999955</v>
          </cell>
          <cell r="Y1">
            <v>0.10185672544570967</v>
          </cell>
        </row>
        <row r="2">
          <cell r="B2" t="str">
            <v>BASE DE DATOS PARA EL CÁLCULO DE INDICADORES</v>
          </cell>
        </row>
        <row r="3">
          <cell r="E3" t="str">
            <v>A</v>
          </cell>
          <cell r="G3" t="str">
            <v>B</v>
          </cell>
          <cell r="I3" t="str">
            <v>C</v>
          </cell>
          <cell r="J3" t="str">
            <v>C1</v>
          </cell>
          <cell r="K3" t="str">
            <v>D</v>
          </cell>
        </row>
        <row r="4">
          <cell r="B4" t="str">
            <v>ITEM</v>
          </cell>
          <cell r="C4" t="str">
            <v>DESCRIPCIÓN</v>
          </cell>
          <cell r="D4" t="str">
            <v>UNIDAD DE</v>
          </cell>
          <cell r="E4" t="str">
            <v>AÑO</v>
          </cell>
          <cell r="F4" t="str">
            <v>ACUM. MAR03</v>
          </cell>
          <cell r="G4" t="str">
            <v>PPO 2003</v>
          </cell>
          <cell r="H4" t="str">
            <v>Ejec.Acum.JUL03</v>
          </cell>
          <cell r="I4" t="str">
            <v>Estimado</v>
          </cell>
          <cell r="J4" t="str">
            <v>Est. Sistema</v>
          </cell>
          <cell r="K4" t="str">
            <v>PPO</v>
          </cell>
          <cell r="L4" t="str">
            <v>PROY. 2005</v>
          </cell>
          <cell r="M4" t="str">
            <v>PROY. 2006</v>
          </cell>
          <cell r="O4" t="str">
            <v>2004 vs Est.Ejec2003</v>
          </cell>
          <cell r="R4" t="str">
            <v>2004 vs Est.Sist2003</v>
          </cell>
          <cell r="U4" t="str">
            <v>2004 vs PPO2003fonafe</v>
          </cell>
          <cell r="X4" t="str">
            <v>Est.Sist2003 vs Ejec2002</v>
          </cell>
        </row>
        <row r="5">
          <cell r="D5" t="str">
            <v>MEDIDA</v>
          </cell>
          <cell r="E5">
            <v>2002</v>
          </cell>
          <cell r="F5" t="str">
            <v>ACUM. MAR03</v>
          </cell>
          <cell r="G5" t="str">
            <v>FONAFE</v>
          </cell>
          <cell r="H5" t="str">
            <v>Ejec.Acum.JUL03</v>
          </cell>
          <cell r="I5" t="str">
            <v>AÑO 2003</v>
          </cell>
          <cell r="J5" t="str">
            <v>AÑO 2003</v>
          </cell>
          <cell r="K5">
            <v>2004</v>
          </cell>
          <cell r="O5" t="str">
            <v>D-C</v>
          </cell>
          <cell r="P5" t="str">
            <v>1-D/C</v>
          </cell>
          <cell r="R5" t="str">
            <v>D - C1</v>
          </cell>
          <cell r="S5" t="str">
            <v>D/C1 - 1</v>
          </cell>
          <cell r="U5" t="str">
            <v>D - B</v>
          </cell>
          <cell r="V5" t="str">
            <v>D/B - 1</v>
          </cell>
          <cell r="X5" t="str">
            <v>C1 - A</v>
          </cell>
          <cell r="Y5" t="str">
            <v>C1/A - 1</v>
          </cell>
        </row>
        <row r="6">
          <cell r="B6">
            <v>1</v>
          </cell>
          <cell r="C6" t="str">
            <v xml:space="preserve"> Usuarios Residenciales</v>
          </cell>
          <cell r="D6" t="str">
            <v>Unidad</v>
          </cell>
          <cell r="E6">
            <v>323177</v>
          </cell>
          <cell r="F6">
            <v>337774</v>
          </cell>
          <cell r="G6">
            <v>359905</v>
          </cell>
          <cell r="H6">
            <v>342216</v>
          </cell>
          <cell r="I6">
            <v>348200</v>
          </cell>
          <cell r="J6">
            <v>348200</v>
          </cell>
          <cell r="K6">
            <v>362316</v>
          </cell>
          <cell r="O6">
            <v>14116</v>
          </cell>
          <cell r="P6">
            <v>-4.053991958644465E-2</v>
          </cell>
          <cell r="R6">
            <v>14116</v>
          </cell>
          <cell r="S6">
            <v>4.053991958644465E-2</v>
          </cell>
          <cell r="U6">
            <v>2411</v>
          </cell>
          <cell r="V6">
            <v>6.6989900112530698E-3</v>
          </cell>
          <cell r="X6">
            <v>25023</v>
          </cell>
          <cell r="Y6">
            <v>7.7428158563264127E-2</v>
          </cell>
        </row>
        <row r="7">
          <cell r="C7" t="str">
            <v xml:space="preserve"> Grado de habitabilidad</v>
          </cell>
          <cell r="D7" t="str">
            <v>Unidad</v>
          </cell>
          <cell r="E7">
            <v>5</v>
          </cell>
          <cell r="F7">
            <v>5</v>
          </cell>
          <cell r="G7">
            <v>5</v>
          </cell>
          <cell r="H7">
            <v>5</v>
          </cell>
          <cell r="I7">
            <v>5</v>
          </cell>
          <cell r="J7">
            <v>5</v>
          </cell>
          <cell r="K7">
            <v>5</v>
          </cell>
          <cell r="O7">
            <v>0</v>
          </cell>
          <cell r="P7">
            <v>0</v>
          </cell>
          <cell r="R7">
            <v>0</v>
          </cell>
          <cell r="S7">
            <v>0</v>
          </cell>
          <cell r="U7">
            <v>0</v>
          </cell>
          <cell r="V7">
            <v>0</v>
          </cell>
          <cell r="X7">
            <v>0</v>
          </cell>
          <cell r="Y7">
            <v>0</v>
          </cell>
        </row>
        <row r="8">
          <cell r="C8" t="str">
            <v xml:space="preserve"> Usuarios No Residenciales</v>
          </cell>
          <cell r="D8" t="str">
            <v>Unidad</v>
          </cell>
          <cell r="E8">
            <v>28595</v>
          </cell>
          <cell r="F8">
            <v>31492</v>
          </cell>
          <cell r="G8">
            <v>30018</v>
          </cell>
          <cell r="H8">
            <v>31581</v>
          </cell>
          <cell r="I8">
            <v>32252</v>
          </cell>
          <cell r="J8">
            <v>32252</v>
          </cell>
          <cell r="K8">
            <v>32695</v>
          </cell>
          <cell r="O8">
            <v>443</v>
          </cell>
          <cell r="P8">
            <v>-1.3735582289470472E-2</v>
          </cell>
          <cell r="R8">
            <v>443</v>
          </cell>
          <cell r="S8">
            <v>1.3735582289470472E-2</v>
          </cell>
          <cell r="U8">
            <v>2677</v>
          </cell>
          <cell r="V8">
            <v>8.9179825438070459E-2</v>
          </cell>
          <cell r="X8">
            <v>3657</v>
          </cell>
          <cell r="Y8">
            <v>0.12788949116978499</v>
          </cell>
        </row>
        <row r="9">
          <cell r="C9" t="str">
            <v xml:space="preserve"> Población del Area de Concesión</v>
          </cell>
          <cell r="D9" t="str">
            <v>Unidad</v>
          </cell>
          <cell r="E9">
            <v>2398228</v>
          </cell>
          <cell r="F9">
            <v>2433573</v>
          </cell>
          <cell r="G9">
            <v>2473835</v>
          </cell>
          <cell r="H9">
            <v>2446821.1666666679</v>
          </cell>
          <cell r="I9">
            <v>2463382</v>
          </cell>
          <cell r="J9">
            <v>2463382</v>
          </cell>
          <cell r="K9">
            <v>2497493</v>
          </cell>
          <cell r="O9">
            <v>34111</v>
          </cell>
          <cell r="P9">
            <v>-1.3847223045390544E-2</v>
          </cell>
          <cell r="R9">
            <v>34111</v>
          </cell>
          <cell r="S9">
            <v>1.3847223045390544E-2</v>
          </cell>
          <cell r="U9">
            <v>23658</v>
          </cell>
          <cell r="V9">
            <v>9.563289386721463E-3</v>
          </cell>
          <cell r="X9">
            <v>65154</v>
          </cell>
          <cell r="Y9">
            <v>2.716755871418397E-2</v>
          </cell>
        </row>
        <row r="10">
          <cell r="B10">
            <v>2</v>
          </cell>
          <cell r="C10" t="str">
            <v xml:space="preserve"> Número de clientes</v>
          </cell>
          <cell r="D10" t="str">
            <v>Unidad</v>
          </cell>
          <cell r="E10">
            <v>367682</v>
          </cell>
          <cell r="F10">
            <v>369266</v>
          </cell>
          <cell r="G10">
            <v>389923</v>
          </cell>
          <cell r="H10">
            <v>373797</v>
          </cell>
          <cell r="I10">
            <v>380452</v>
          </cell>
          <cell r="J10">
            <v>380452</v>
          </cell>
          <cell r="K10">
            <v>395011</v>
          </cell>
          <cell r="O10">
            <v>14559</v>
          </cell>
          <cell r="P10">
            <v>-3.826763954454182E-2</v>
          </cell>
          <cell r="R10">
            <v>14559</v>
          </cell>
          <cell r="S10">
            <v>3.826763954454182E-2</v>
          </cell>
          <cell r="U10">
            <v>5088</v>
          </cell>
          <cell r="V10">
            <v>1.3048730133898179E-2</v>
          </cell>
          <cell r="X10">
            <v>12770</v>
          </cell>
          <cell r="Y10">
            <v>3.4731099156336098E-2</v>
          </cell>
        </row>
        <row r="11">
          <cell r="B11">
            <v>3</v>
          </cell>
          <cell r="C11" t="str">
            <v xml:space="preserve"> Fuerza laboral                                              (1)</v>
          </cell>
          <cell r="D11" t="str">
            <v>Unidad</v>
          </cell>
          <cell r="E11">
            <v>409</v>
          </cell>
          <cell r="F11">
            <v>409</v>
          </cell>
          <cell r="G11">
            <v>425</v>
          </cell>
          <cell r="H11">
            <v>435</v>
          </cell>
          <cell r="I11">
            <v>440</v>
          </cell>
          <cell r="J11">
            <v>440</v>
          </cell>
          <cell r="K11">
            <v>460</v>
          </cell>
          <cell r="O11">
            <v>20</v>
          </cell>
          <cell r="P11">
            <v>-4.5454545454545414E-2</v>
          </cell>
          <cell r="R11">
            <v>20</v>
          </cell>
          <cell r="S11">
            <v>4.5454545454545414E-2</v>
          </cell>
          <cell r="U11">
            <v>35</v>
          </cell>
          <cell r="V11">
            <v>8.2352941176470518E-2</v>
          </cell>
          <cell r="X11">
            <v>31</v>
          </cell>
          <cell r="Y11">
            <v>7.5794621026894937E-2</v>
          </cell>
        </row>
        <row r="12">
          <cell r="B12">
            <v>4</v>
          </cell>
          <cell r="C12" t="str">
            <v xml:space="preserve"> Producción de energía (hidráulica+térmica)</v>
          </cell>
          <cell r="D12" t="str">
            <v>MWh</v>
          </cell>
          <cell r="E12">
            <v>22158</v>
          </cell>
          <cell r="F12">
            <v>6419</v>
          </cell>
          <cell r="G12">
            <v>28625.84</v>
          </cell>
          <cell r="H12">
            <v>16817.972999999998</v>
          </cell>
          <cell r="I12">
            <v>28990</v>
          </cell>
          <cell r="J12">
            <v>28990</v>
          </cell>
          <cell r="K12">
            <v>35614</v>
          </cell>
          <cell r="O12">
            <v>6624</v>
          </cell>
          <cell r="P12">
            <v>-0.2284925836495344</v>
          </cell>
          <cell r="R12">
            <v>6624</v>
          </cell>
          <cell r="S12">
            <v>0.2284925836495344</v>
          </cell>
          <cell r="U12">
            <v>6988.16</v>
          </cell>
          <cell r="V12">
            <v>0.24412069654549873</v>
          </cell>
          <cell r="X12">
            <v>6832</v>
          </cell>
          <cell r="Y12">
            <v>0.30833107681198668</v>
          </cell>
        </row>
        <row r="13">
          <cell r="B13">
            <v>5</v>
          </cell>
          <cell r="C13" t="str">
            <v xml:space="preserve"> Compra de energía</v>
          </cell>
          <cell r="D13" t="str">
            <v>MWh</v>
          </cell>
          <cell r="E13">
            <v>823676</v>
          </cell>
          <cell r="F13">
            <v>203126</v>
          </cell>
          <cell r="G13">
            <v>845154.82</v>
          </cell>
          <cell r="H13">
            <v>486720.46100000001</v>
          </cell>
          <cell r="I13">
            <v>835756</v>
          </cell>
          <cell r="J13">
            <v>835756</v>
          </cell>
          <cell r="K13">
            <v>853941</v>
          </cell>
          <cell r="O13">
            <v>18185</v>
          </cell>
          <cell r="P13">
            <v>-2.1758742982401547E-2</v>
          </cell>
          <cell r="R13">
            <v>18185</v>
          </cell>
          <cell r="S13">
            <v>2.1758742982401547E-2</v>
          </cell>
          <cell r="U13">
            <v>8786.1800000000512</v>
          </cell>
          <cell r="V13">
            <v>1.0395941420531685E-2</v>
          </cell>
          <cell r="X13">
            <v>12080</v>
          </cell>
          <cell r="Y13">
            <v>1.4665960887533469E-2</v>
          </cell>
        </row>
        <row r="14">
          <cell r="D14" t="str">
            <v>Miles de S/.</v>
          </cell>
          <cell r="E14">
            <v>134284.61863999997</v>
          </cell>
          <cell r="F14">
            <v>34155</v>
          </cell>
          <cell r="G14">
            <v>135565.76345999999</v>
          </cell>
          <cell r="H14">
            <v>78713.360913877885</v>
          </cell>
          <cell r="I14">
            <v>136429.90000000002</v>
          </cell>
          <cell r="J14">
            <v>136429.90000000002</v>
          </cell>
          <cell r="K14">
            <v>138343.69568</v>
          </cell>
          <cell r="O14">
            <v>1913.7956799999811</v>
          </cell>
          <cell r="P14">
            <v>-1.4027685133537249E-2</v>
          </cell>
          <cell r="R14">
            <v>1913.7956799999811</v>
          </cell>
          <cell r="S14">
            <v>1.4027685133537249E-2</v>
          </cell>
          <cell r="U14">
            <v>2777.932220000017</v>
          </cell>
          <cell r="V14">
            <v>2.0491399517841291E-2</v>
          </cell>
          <cell r="X14">
            <v>2145.2813600000518</v>
          </cell>
          <cell r="Y14">
            <v>1.5975629835545568E-2</v>
          </cell>
        </row>
        <row r="15">
          <cell r="B15">
            <v>6</v>
          </cell>
          <cell r="C15" t="str">
            <v xml:space="preserve"> Pérdidas de transmisión</v>
          </cell>
          <cell r="D15" t="str">
            <v>MWh</v>
          </cell>
          <cell r="E15">
            <v>40160</v>
          </cell>
          <cell r="F15">
            <v>9658</v>
          </cell>
          <cell r="G15">
            <v>39167.94</v>
          </cell>
          <cell r="H15">
            <v>23555.511999999999</v>
          </cell>
          <cell r="I15">
            <v>38043</v>
          </cell>
          <cell r="J15">
            <v>38043</v>
          </cell>
          <cell r="K15">
            <v>35719</v>
          </cell>
          <cell r="O15">
            <v>-2324</v>
          </cell>
          <cell r="P15">
            <v>6.1088767973083047E-2</v>
          </cell>
          <cell r="R15">
            <v>-2324</v>
          </cell>
          <cell r="S15">
            <v>-6.1088767973083047E-2</v>
          </cell>
          <cell r="U15">
            <v>-3448.9400000000023</v>
          </cell>
          <cell r="V15">
            <v>-8.805517982309008E-2</v>
          </cell>
          <cell r="X15">
            <v>-2117</v>
          </cell>
          <cell r="Y15">
            <v>-5.2714143426294768E-2</v>
          </cell>
        </row>
        <row r="16">
          <cell r="C16" t="str">
            <v xml:space="preserve"> Energía disponible                                           (2)</v>
          </cell>
          <cell r="D16" t="str">
            <v>MWh</v>
          </cell>
          <cell r="E16">
            <v>802759</v>
          </cell>
          <cell r="F16">
            <v>199111</v>
          </cell>
          <cell r="G16">
            <v>831871.82</v>
          </cell>
          <cell r="H16">
            <v>478226.83100000001</v>
          </cell>
          <cell r="I16">
            <v>823652</v>
          </cell>
          <cell r="J16">
            <v>823652</v>
          </cell>
          <cell r="K16">
            <v>850587</v>
          </cell>
          <cell r="O16">
            <v>26935</v>
          </cell>
          <cell r="P16">
            <v>-3.2701917800236124E-2</v>
          </cell>
          <cell r="R16">
            <v>26935</v>
          </cell>
          <cell r="S16">
            <v>3.2701917800236124E-2</v>
          </cell>
          <cell r="U16">
            <v>18715.180000000051</v>
          </cell>
          <cell r="V16">
            <v>2.2497672778481803E-2</v>
          </cell>
          <cell r="X16">
            <v>20893</v>
          </cell>
          <cell r="Y16">
            <v>2.6026491138685381E-2</v>
          </cell>
        </row>
        <row r="17">
          <cell r="B17">
            <v>7</v>
          </cell>
          <cell r="C17" t="str">
            <v xml:space="preserve"> Pérdidas de distribución</v>
          </cell>
          <cell r="D17" t="str">
            <v>MWh</v>
          </cell>
          <cell r="E17">
            <v>79511</v>
          </cell>
          <cell r="F17">
            <v>19176</v>
          </cell>
          <cell r="G17">
            <v>72612.13</v>
          </cell>
          <cell r="H17">
            <v>45369.874869978812</v>
          </cell>
          <cell r="I17">
            <v>75980</v>
          </cell>
          <cell r="J17">
            <v>75980</v>
          </cell>
          <cell r="K17">
            <v>73759</v>
          </cell>
          <cell r="O17">
            <v>-2221</v>
          </cell>
          <cell r="P17">
            <v>2.9231376678073184E-2</v>
          </cell>
          <cell r="R17">
            <v>-2221</v>
          </cell>
          <cell r="S17">
            <v>-2.9231376678073184E-2</v>
          </cell>
          <cell r="U17">
            <v>1146.8699999999953</v>
          </cell>
          <cell r="V17">
            <v>1.5794468499960024E-2</v>
          </cell>
          <cell r="X17">
            <v>-3531</v>
          </cell>
          <cell r="Y17">
            <v>-4.4408949705072254E-2</v>
          </cell>
        </row>
        <row r="18">
          <cell r="C18" t="str">
            <v xml:space="preserve"> Energía distribuida en MT y BT                       (3)</v>
          </cell>
          <cell r="D18" t="str">
            <v>MWh</v>
          </cell>
          <cell r="E18">
            <v>739771</v>
          </cell>
          <cell r="F18">
            <v>183504</v>
          </cell>
          <cell r="G18">
            <v>770768.75</v>
          </cell>
          <cell r="H18">
            <v>440730.96594940702</v>
          </cell>
          <cell r="I18">
            <v>758933</v>
          </cell>
          <cell r="J18">
            <v>758933</v>
          </cell>
          <cell r="K18">
            <v>793968</v>
          </cell>
          <cell r="O18">
            <v>35035</v>
          </cell>
          <cell r="P18">
            <v>-4.6163495328309656E-2</v>
          </cell>
          <cell r="R18">
            <v>35035</v>
          </cell>
          <cell r="S18">
            <v>4.6163495328309656E-2</v>
          </cell>
          <cell r="U18">
            <v>23199.25</v>
          </cell>
          <cell r="V18">
            <v>3.0098846119539724E-2</v>
          </cell>
          <cell r="X18">
            <v>19162</v>
          </cell>
          <cell r="Y18">
            <v>2.5902610402408266E-2</v>
          </cell>
        </row>
        <row r="19">
          <cell r="B19">
            <v>8</v>
          </cell>
          <cell r="C19" t="str">
            <v xml:space="preserve"> Venta de energía</v>
          </cell>
          <cell r="D19" t="str">
            <v>MWh</v>
          </cell>
          <cell r="E19">
            <v>723248</v>
          </cell>
          <cell r="F19">
            <v>179935</v>
          </cell>
          <cell r="G19">
            <v>759259.69</v>
          </cell>
          <cell r="H19">
            <v>432856.95613002119</v>
          </cell>
          <cell r="I19">
            <v>747672</v>
          </cell>
          <cell r="J19">
            <v>747672</v>
          </cell>
          <cell r="K19">
            <v>776828</v>
          </cell>
          <cell r="O19">
            <v>29156</v>
          </cell>
          <cell r="P19">
            <v>-3.8995709348484286E-2</v>
          </cell>
          <cell r="R19">
            <v>29156</v>
          </cell>
          <cell r="S19">
            <v>3.8995709348484286E-2</v>
          </cell>
          <cell r="U19">
            <v>17568.310000000056</v>
          </cell>
          <cell r="V19">
            <v>2.3138736629097378E-2</v>
          </cell>
          <cell r="X19">
            <v>24424</v>
          </cell>
          <cell r="Y19">
            <v>3.3769882529920636E-2</v>
          </cell>
        </row>
        <row r="20">
          <cell r="D20" t="str">
            <v>Miles de S/.</v>
          </cell>
          <cell r="E20">
            <v>216887.13391999999</v>
          </cell>
          <cell r="F20">
            <v>56275</v>
          </cell>
          <cell r="G20">
            <v>226604.84799348569</v>
          </cell>
          <cell r="H20">
            <v>131929.28806635484</v>
          </cell>
          <cell r="I20">
            <v>227446.03700000004</v>
          </cell>
          <cell r="J20">
            <v>227446.03700000004</v>
          </cell>
          <cell r="K20">
            <v>235675.39809785518</v>
          </cell>
          <cell r="O20">
            <v>8229.3610978551442</v>
          </cell>
          <cell r="P20">
            <v>-3.6181598089814804E-2</v>
          </cell>
          <cell r="R20">
            <v>8229.3610978551442</v>
          </cell>
          <cell r="S20">
            <v>3.6181598089814804E-2</v>
          </cell>
          <cell r="U20">
            <v>9070.5501043694967</v>
          </cell>
          <cell r="V20">
            <v>4.0028049640977947E-2</v>
          </cell>
          <cell r="X20">
            <v>10558.903080000047</v>
          </cell>
          <cell r="Y20">
            <v>4.8683860997926987E-2</v>
          </cell>
        </row>
        <row r="21">
          <cell r="B21">
            <v>9</v>
          </cell>
          <cell r="C21" t="str">
            <v xml:space="preserve"> Ingresos por Ventas</v>
          </cell>
          <cell r="D21" t="str">
            <v>Miles de S/.</v>
          </cell>
          <cell r="E21">
            <v>216887.13391999999</v>
          </cell>
          <cell r="F21">
            <v>56275</v>
          </cell>
          <cell r="G21">
            <v>226604.84799348569</v>
          </cell>
          <cell r="H21">
            <v>131929.28806635484</v>
          </cell>
          <cell r="I21">
            <v>227446.03700000004</v>
          </cell>
          <cell r="J21">
            <v>227446.03700000004</v>
          </cell>
          <cell r="K21">
            <v>235675.39809785518</v>
          </cell>
          <cell r="O21">
            <v>8229.3610978551442</v>
          </cell>
          <cell r="P21">
            <v>-3.6181598089814804E-2</v>
          </cell>
          <cell r="R21">
            <v>8229.3610978551442</v>
          </cell>
          <cell r="S21">
            <v>3.6181598089814804E-2</v>
          </cell>
          <cell r="U21">
            <v>9070.5501043694967</v>
          </cell>
          <cell r="V21">
            <v>4.0028049640977947E-2</v>
          </cell>
          <cell r="X21">
            <v>10558.903080000047</v>
          </cell>
          <cell r="Y21">
            <v>4.8683860997926987E-2</v>
          </cell>
        </row>
        <row r="22">
          <cell r="C22" t="str">
            <v xml:space="preserve"> Egresos por Compra de energía</v>
          </cell>
          <cell r="D22" t="str">
            <v>Miles de S/.</v>
          </cell>
          <cell r="E22">
            <v>134284.61863999997</v>
          </cell>
          <cell r="F22">
            <v>34155</v>
          </cell>
          <cell r="G22">
            <v>135565.76345999999</v>
          </cell>
          <cell r="H22">
            <v>78713.360913877885</v>
          </cell>
          <cell r="I22">
            <v>136429.90000000002</v>
          </cell>
          <cell r="J22">
            <v>136429.90000000002</v>
          </cell>
          <cell r="K22">
            <v>138343.69568</v>
          </cell>
          <cell r="O22">
            <v>1913.7956799999811</v>
          </cell>
          <cell r="P22">
            <v>-1.4027685133537249E-2</v>
          </cell>
          <cell r="R22">
            <v>1913.7956799999811</v>
          </cell>
          <cell r="S22">
            <v>1.4027685133537249E-2</v>
          </cell>
          <cell r="U22">
            <v>2777.932220000017</v>
          </cell>
          <cell r="V22">
            <v>2.0491399517841291E-2</v>
          </cell>
          <cell r="X22">
            <v>2145.2813600000518</v>
          </cell>
          <cell r="Y22">
            <v>1.5975629835545568E-2</v>
          </cell>
        </row>
        <row r="23">
          <cell r="B23">
            <v>10</v>
          </cell>
          <cell r="C23" t="str">
            <v xml:space="preserve"> Costo de Explotación</v>
          </cell>
          <cell r="D23" t="str">
            <v>Miles de S/.</v>
          </cell>
          <cell r="E23">
            <v>88165.747560000003</v>
          </cell>
          <cell r="F23">
            <v>22554</v>
          </cell>
          <cell r="G23">
            <v>87428.569333436113</v>
          </cell>
          <cell r="H23">
            <v>50004.529108465416</v>
          </cell>
          <cell r="I23">
            <v>92492.356280000007</v>
          </cell>
          <cell r="J23">
            <v>92492.356280000007</v>
          </cell>
          <cell r="K23">
            <v>97567.541639999996</v>
          </cell>
          <cell r="O23">
            <v>5075.1853599999886</v>
          </cell>
          <cell r="P23">
            <v>-5.4871403044766121E-2</v>
          </cell>
          <cell r="R23">
            <v>5075.1853599999886</v>
          </cell>
          <cell r="S23">
            <v>5.4871403044766121E-2</v>
          </cell>
          <cell r="U23">
            <v>10138.972306563883</v>
          </cell>
          <cell r="V23">
            <v>0.11596864027244624</v>
          </cell>
          <cell r="X23">
            <v>4326.6087200000038</v>
          </cell>
          <cell r="Y23">
            <v>4.9073578342378354E-2</v>
          </cell>
        </row>
        <row r="24">
          <cell r="B24">
            <v>11</v>
          </cell>
          <cell r="C24" t="str">
            <v xml:space="preserve"> Resultado Operativo</v>
          </cell>
          <cell r="D24" t="str">
            <v>Miles de S/.</v>
          </cell>
          <cell r="E24">
            <v>12075.021660000013</v>
          </cell>
          <cell r="F24">
            <v>3775</v>
          </cell>
          <cell r="G24">
            <v>23318.112490497646</v>
          </cell>
          <cell r="H24">
            <v>12472.643787646288</v>
          </cell>
          <cell r="I24">
            <v>15615.216210000013</v>
          </cell>
          <cell r="J24">
            <v>15615.216210000013</v>
          </cell>
          <cell r="K24">
            <v>16171.554240000012</v>
          </cell>
          <cell r="O24">
            <v>556.33802999999898</v>
          </cell>
          <cell r="P24">
            <v>-3.5627942803873491E-2</v>
          </cell>
          <cell r="R24">
            <v>556.33802999999898</v>
          </cell>
          <cell r="S24">
            <v>3.5627942803873491E-2</v>
          </cell>
          <cell r="U24">
            <v>-7146.5582504976337</v>
          </cell>
          <cell r="V24">
            <v>-0.30648099212189339</v>
          </cell>
          <cell r="X24">
            <v>3540.1945500000002</v>
          </cell>
          <cell r="Y24">
            <v>0.29318328775569213</v>
          </cell>
        </row>
        <row r="25">
          <cell r="C25" t="str">
            <v xml:space="preserve"> Otros Ingresos Operativos                     (4)</v>
          </cell>
          <cell r="D25" t="str">
            <v>Miles de S/.</v>
          </cell>
          <cell r="E25">
            <v>17638.253940000002</v>
          </cell>
          <cell r="F25">
            <v>4209</v>
          </cell>
          <cell r="G25">
            <v>19707.597290448051</v>
          </cell>
          <cell r="H25">
            <v>9262.2457436347504</v>
          </cell>
          <cell r="I25">
            <v>17091.43549</v>
          </cell>
          <cell r="J25">
            <v>17091.43549</v>
          </cell>
          <cell r="K25">
            <v>16407.393462144828</v>
          </cell>
          <cell r="O25">
            <v>-684.04202785517191</v>
          </cell>
          <cell r="P25">
            <v>4.0022502981414076E-2</v>
          </cell>
          <cell r="R25">
            <v>-684.04202785517191</v>
          </cell>
          <cell r="S25">
            <v>-4.0022502981414076E-2</v>
          </cell>
          <cell r="U25">
            <v>-3300.2038283032234</v>
          </cell>
          <cell r="V25">
            <v>-0.16745845673956294</v>
          </cell>
          <cell r="X25">
            <v>-546.81845000000249</v>
          </cell>
          <cell r="Y25">
            <v>-3.1001847000282079E-2</v>
          </cell>
        </row>
        <row r="26">
          <cell r="B26">
            <v>12</v>
          </cell>
          <cell r="C26" t="str">
            <v xml:space="preserve"> Resultado del Ejercicio</v>
          </cell>
          <cell r="D26" t="str">
            <v>Miles de S/.</v>
          </cell>
          <cell r="E26">
            <v>3784.3343700000009</v>
          </cell>
          <cell r="F26">
            <v>3108</v>
          </cell>
          <cell r="G26">
            <v>15163.989375650055</v>
          </cell>
          <cell r="H26">
            <v>7570.2952635251168</v>
          </cell>
          <cell r="I26">
            <v>12000.970612464995</v>
          </cell>
          <cell r="J26">
            <v>12000.970612464995</v>
          </cell>
          <cell r="K26">
            <v>13386.218269999994</v>
          </cell>
          <cell r="O26">
            <v>1385.2476575349992</v>
          </cell>
          <cell r="P26">
            <v>-0.11542796847583237</v>
          </cell>
          <cell r="R26">
            <v>1385.2476575349992</v>
          </cell>
          <cell r="S26">
            <v>0.11542796847583237</v>
          </cell>
          <cell r="U26">
            <v>-1777.7711056500611</v>
          </cell>
          <cell r="V26">
            <v>-0.1172363724090153</v>
          </cell>
          <cell r="X26">
            <v>8216.6362424649942</v>
          </cell>
          <cell r="Y26">
            <v>2.1712236391164854</v>
          </cell>
        </row>
        <row r="27">
          <cell r="B27">
            <v>13</v>
          </cell>
          <cell r="C27" t="str">
            <v xml:space="preserve"> Ventas por trabajador                                   (5)</v>
          </cell>
          <cell r="D27" t="str">
            <v>MWh/Trabaj.</v>
          </cell>
          <cell r="E27">
            <v>1768.3325183374084</v>
          </cell>
          <cell r="F27">
            <v>439.93887530562347</v>
          </cell>
          <cell r="G27">
            <v>1786.4933882352939</v>
          </cell>
          <cell r="H27">
            <v>995.07346236786486</v>
          </cell>
          <cell r="I27">
            <v>1699.2545454545455</v>
          </cell>
          <cell r="J27">
            <v>1699.2545454545455</v>
          </cell>
          <cell r="K27">
            <v>1688.7565217391304</v>
          </cell>
          <cell r="O27">
            <v>-10.498023715415002</v>
          </cell>
          <cell r="P27">
            <v>6.1780171449279386E-3</v>
          </cell>
          <cell r="R27">
            <v>-10.498023715415002</v>
          </cell>
          <cell r="S27">
            <v>-6.1780171449279386E-3</v>
          </cell>
          <cell r="U27">
            <v>-97.736866496163429</v>
          </cell>
          <cell r="V27">
            <v>-5.4708775940507826E-2</v>
          </cell>
          <cell r="X27">
            <v>-69.077972882862923</v>
          </cell>
          <cell r="Y27">
            <v>-3.9063904648323877E-2</v>
          </cell>
        </row>
        <row r="28">
          <cell r="B28">
            <v>14</v>
          </cell>
          <cell r="C28" t="str">
            <v xml:space="preserve"> FacturaciónVenta por trabajador                            (5)</v>
          </cell>
          <cell r="D28" t="str">
            <v>Miles S/. por Trabaj.</v>
          </cell>
          <cell r="E28">
            <v>530.28639100244493</v>
          </cell>
          <cell r="F28">
            <v>137.5916870415648</v>
          </cell>
          <cell r="G28">
            <v>533.187877631731</v>
          </cell>
          <cell r="H28">
            <v>303.28571969276976</v>
          </cell>
          <cell r="I28">
            <v>516.92281136363647</v>
          </cell>
          <cell r="J28">
            <v>516.92281136363647</v>
          </cell>
          <cell r="K28">
            <v>512.33782195185904</v>
          </cell>
          <cell r="O28">
            <v>-4.5849894117774284</v>
          </cell>
          <cell r="P28">
            <v>8.8697757401773325E-3</v>
          </cell>
          <cell r="R28">
            <v>-4.5849894117774284</v>
          </cell>
          <cell r="S28">
            <v>-8.8697757401773325E-3</v>
          </cell>
          <cell r="U28">
            <v>-20.850055679871957</v>
          </cell>
          <cell r="V28">
            <v>-3.9104519353444389E-2</v>
          </cell>
          <cell r="X28">
            <v>-13.36357963880846</v>
          </cell>
          <cell r="Y28">
            <v>-2.5200683754199593E-2</v>
          </cell>
        </row>
        <row r="29">
          <cell r="B29">
            <v>15</v>
          </cell>
          <cell r="C29" t="str">
            <v xml:space="preserve"> Resultado Operativo por trabajador              (5)</v>
          </cell>
          <cell r="D29" t="str">
            <v>S/. por Trabaj.</v>
          </cell>
          <cell r="E29">
            <v>29523.28034229832</v>
          </cell>
          <cell r="F29">
            <v>9229.8288508557471</v>
          </cell>
          <cell r="G29">
            <v>54866.147036465052</v>
          </cell>
          <cell r="H29">
            <v>28672.744339416753</v>
          </cell>
          <cell r="I29">
            <v>35489.127750000029</v>
          </cell>
          <cell r="J29">
            <v>35489.127750000029</v>
          </cell>
          <cell r="K29">
            <v>35155.552695652201</v>
          </cell>
          <cell r="O29">
            <v>-333.57505434782797</v>
          </cell>
          <cell r="P29">
            <v>9.3993590571643804E-3</v>
          </cell>
          <cell r="R29">
            <v>-333.57505434782797</v>
          </cell>
          <cell r="S29">
            <v>-9.3993590571643804E-3</v>
          </cell>
          <cell r="U29">
            <v>-19710.594340812851</v>
          </cell>
          <cell r="V29">
            <v>-0.35924874272131457</v>
          </cell>
          <cell r="X29">
            <v>5965.847407701709</v>
          </cell>
          <cell r="Y29">
            <v>0.20207264702745031</v>
          </cell>
        </row>
        <row r="30">
          <cell r="B30">
            <v>16</v>
          </cell>
          <cell r="C30" t="str">
            <v xml:space="preserve"> Clientes por trabajador                                  (5)</v>
          </cell>
          <cell r="D30" t="str">
            <v>Unidad</v>
          </cell>
          <cell r="E30">
            <v>898.97799511002449</v>
          </cell>
          <cell r="F30">
            <v>902.85085574572122</v>
          </cell>
          <cell r="G30">
            <v>917.46588235294121</v>
          </cell>
          <cell r="H30">
            <v>859.30344827586202</v>
          </cell>
          <cell r="I30">
            <v>864.66363636363633</v>
          </cell>
          <cell r="J30">
            <v>864.66363636363633</v>
          </cell>
          <cell r="K30">
            <v>858.71956521739128</v>
          </cell>
          <cell r="O30">
            <v>-5.9440711462450508</v>
          </cell>
          <cell r="P30">
            <v>6.8744317400035726E-3</v>
          </cell>
          <cell r="R30">
            <v>-5.9440711462450508</v>
          </cell>
          <cell r="S30">
            <v>-6.8744317400035726E-3</v>
          </cell>
          <cell r="U30">
            <v>-58.74631713554993</v>
          </cell>
          <cell r="V30">
            <v>-6.4031064550202799E-2</v>
          </cell>
          <cell r="X30">
            <v>-34.314358746388166</v>
          </cell>
          <cell r="Y30">
            <v>-3.8170410102405739E-2</v>
          </cell>
        </row>
        <row r="31">
          <cell r="B31">
            <v>17</v>
          </cell>
          <cell r="C31" t="str">
            <v xml:space="preserve"> DEK - distribución</v>
          </cell>
          <cell r="D31" t="str">
            <v>Horas</v>
          </cell>
          <cell r="E31">
            <v>57</v>
          </cell>
          <cell r="F31">
            <v>19.100000000000001</v>
          </cell>
          <cell r="G31">
            <v>50</v>
          </cell>
          <cell r="H31">
            <v>36.110675282855183</v>
          </cell>
          <cell r="I31">
            <v>61.904014770608889</v>
          </cell>
          <cell r="J31">
            <v>61.904014770608889</v>
          </cell>
          <cell r="K31">
            <v>44.518538855871221</v>
          </cell>
          <cell r="O31">
            <v>-17.385475914737668</v>
          </cell>
          <cell r="P31">
            <v>0.28084569279005855</v>
          </cell>
          <cell r="R31">
            <v>-17.385475914737668</v>
          </cell>
          <cell r="S31">
            <v>-0.28084569279005855</v>
          </cell>
          <cell r="U31">
            <v>-5.4814611441287795</v>
          </cell>
          <cell r="V31">
            <v>-0.10962922288257559</v>
          </cell>
          <cell r="X31">
            <v>4.9040147706088888</v>
          </cell>
          <cell r="Y31">
            <v>8.6035346852787464E-2</v>
          </cell>
        </row>
        <row r="32">
          <cell r="B32">
            <v>18</v>
          </cell>
          <cell r="C32" t="str">
            <v xml:space="preserve"> FEK - distribución</v>
          </cell>
          <cell r="D32" t="str">
            <v>Veces</v>
          </cell>
          <cell r="E32">
            <v>23.6</v>
          </cell>
          <cell r="F32">
            <v>10.4</v>
          </cell>
          <cell r="G32">
            <v>20.5</v>
          </cell>
          <cell r="H32">
            <v>17.339457224730484</v>
          </cell>
          <cell r="I32">
            <v>29.724783813823692</v>
          </cell>
          <cell r="J32">
            <v>29.724783813823692</v>
          </cell>
          <cell r="K32">
            <v>20.434541140368186</v>
          </cell>
          <cell r="O32">
            <v>-9.2902426734555057</v>
          </cell>
          <cell r="P32">
            <v>0.31254197613827628</v>
          </cell>
          <cell r="R32">
            <v>-9.2902426734555057</v>
          </cell>
          <cell r="S32">
            <v>-0.31254197613827628</v>
          </cell>
          <cell r="U32">
            <v>-6.5458859631814192E-2</v>
          </cell>
          <cell r="V32">
            <v>-3.1931151039908956E-3</v>
          </cell>
          <cell r="X32">
            <v>6.1247838138236901</v>
          </cell>
          <cell r="Y32">
            <v>0.25952473787388519</v>
          </cell>
        </row>
        <row r="33">
          <cell r="B33">
            <v>19</v>
          </cell>
          <cell r="C33" t="str">
            <v xml:space="preserve"> Reclamos fundados</v>
          </cell>
          <cell r="D33" t="str">
            <v>Unidad</v>
          </cell>
          <cell r="E33">
            <v>4677</v>
          </cell>
          <cell r="F33">
            <v>643</v>
          </cell>
          <cell r="G33">
            <v>3713</v>
          </cell>
          <cell r="H33">
            <v>1256</v>
          </cell>
          <cell r="I33">
            <v>2153.1428571428569</v>
          </cell>
          <cell r="J33">
            <v>2153.1428571428569</v>
          </cell>
          <cell r="O33">
            <v>-2153.1428571428569</v>
          </cell>
          <cell r="P33">
            <v>1</v>
          </cell>
          <cell r="R33">
            <v>-2153.1428571428569</v>
          </cell>
          <cell r="S33">
            <v>-1</v>
          </cell>
          <cell r="U33">
            <v>-3713</v>
          </cell>
          <cell r="V33">
            <v>-1</v>
          </cell>
          <cell r="X33">
            <v>-2523.8571428571431</v>
          </cell>
          <cell r="Y33">
            <v>-0.53963163199853392</v>
          </cell>
        </row>
        <row r="34">
          <cell r="C34" t="str">
            <v xml:space="preserve"> Reclamos totales</v>
          </cell>
          <cell r="D34" t="str">
            <v>Unidad</v>
          </cell>
          <cell r="E34">
            <v>7445</v>
          </cell>
          <cell r="F34">
            <v>1433</v>
          </cell>
          <cell r="G34">
            <v>7073</v>
          </cell>
          <cell r="H34">
            <v>2654</v>
          </cell>
          <cell r="I34">
            <v>4549.7142857142862</v>
          </cell>
          <cell r="J34">
            <v>4549.7142857142862</v>
          </cell>
          <cell r="O34">
            <v>-4549.7142857142862</v>
          </cell>
          <cell r="P34">
            <v>1</v>
          </cell>
          <cell r="R34">
            <v>-4549.7142857142862</v>
          </cell>
          <cell r="S34">
            <v>-1</v>
          </cell>
          <cell r="U34">
            <v>-7073</v>
          </cell>
          <cell r="V34">
            <v>-1</v>
          </cell>
          <cell r="X34">
            <v>-2895.2857142857138</v>
          </cell>
          <cell r="Y34">
            <v>-0.38888995490741618</v>
          </cell>
        </row>
        <row r="35">
          <cell r="B35">
            <v>20</v>
          </cell>
          <cell r="C35" t="str">
            <v xml:space="preserve"> Gastos de Administración + Gastos de Venta</v>
          </cell>
          <cell r="D35" t="str">
            <v>Miles de S/.</v>
          </cell>
          <cell r="E35">
            <v>25416</v>
          </cell>
          <cell r="F35">
            <v>8573</v>
          </cell>
          <cell r="G35">
            <v>24987.08</v>
          </cell>
          <cell r="H35">
            <v>20045.003716433392</v>
          </cell>
          <cell r="J35">
            <v>34512.671880000002</v>
          </cell>
          <cell r="K35">
            <v>36347.333770000005</v>
          </cell>
          <cell r="O35">
            <v>36347.333770000005</v>
          </cell>
          <cell r="P35" t="e">
            <v>#DIV/0!</v>
          </cell>
          <cell r="R35">
            <v>1834.661890000003</v>
          </cell>
          <cell r="S35">
            <v>5.3159080130888992E-2</v>
          </cell>
          <cell r="U35">
            <v>11360.253770000003</v>
          </cell>
          <cell r="V35">
            <v>0.45464511139356834</v>
          </cell>
          <cell r="X35">
            <v>9096.6718800000017</v>
          </cell>
          <cell r="Y35">
            <v>0.35791123229461763</v>
          </cell>
        </row>
        <row r="36">
          <cell r="C36" t="str">
            <v xml:space="preserve"> Costos de Distribución</v>
          </cell>
          <cell r="D36" t="str">
            <v>Miles de S/.</v>
          </cell>
          <cell r="E36">
            <v>46425</v>
          </cell>
          <cell r="F36">
            <v>10018</v>
          </cell>
          <cell r="G36">
            <v>49675</v>
          </cell>
          <cell r="H36">
            <v>23208.56065623703</v>
          </cell>
          <cell r="J36">
            <v>39224.76857</v>
          </cell>
          <cell r="K36">
            <v>51021.675579999996</v>
          </cell>
          <cell r="O36">
            <v>51021.675579999996</v>
          </cell>
          <cell r="P36" t="e">
            <v>#DIV/0!</v>
          </cell>
          <cell r="R36">
            <v>11796.907009999995</v>
          </cell>
          <cell r="S36">
            <v>0.30075147515395506</v>
          </cell>
          <cell r="U36">
            <v>1346.6755799999955</v>
          </cell>
          <cell r="V36">
            <v>2.7109724811273272E-2</v>
          </cell>
          <cell r="X36">
            <v>-7200.2314299999998</v>
          </cell>
          <cell r="Y36">
            <v>-0.15509383801830912</v>
          </cell>
        </row>
        <row r="37">
          <cell r="B37">
            <v>21</v>
          </cell>
          <cell r="C37" t="str">
            <v xml:space="preserve"> Horas/hombre de Capacitación</v>
          </cell>
          <cell r="D37" t="str">
            <v>Horas</v>
          </cell>
          <cell r="E37">
            <v>20</v>
          </cell>
          <cell r="F37">
            <v>5.4</v>
          </cell>
          <cell r="G37">
            <v>21.6</v>
          </cell>
          <cell r="H37">
            <v>35.4</v>
          </cell>
          <cell r="J37">
            <v>0</v>
          </cell>
          <cell r="O37">
            <v>0</v>
          </cell>
          <cell r="P37" t="e">
            <v>#DIV/0!</v>
          </cell>
          <cell r="R37">
            <v>0</v>
          </cell>
          <cell r="S37" t="str">
            <v/>
          </cell>
          <cell r="U37">
            <v>-21.6</v>
          </cell>
          <cell r="V37">
            <v>-1</v>
          </cell>
          <cell r="X37">
            <v>-20</v>
          </cell>
          <cell r="Y37">
            <v>-1</v>
          </cell>
        </row>
        <row r="38">
          <cell r="B38">
            <v>22</v>
          </cell>
          <cell r="C38" t="str">
            <v xml:space="preserve"> Cobranza del mes promedio</v>
          </cell>
          <cell r="D38" t="str">
            <v>Miles de S/.</v>
          </cell>
          <cell r="E38">
            <v>16640</v>
          </cell>
          <cell r="F38">
            <v>18266</v>
          </cell>
          <cell r="G38">
            <v>19635.451527147994</v>
          </cell>
          <cell r="H38">
            <v>18862.80648285717</v>
          </cell>
          <cell r="J38">
            <v>0</v>
          </cell>
          <cell r="O38">
            <v>0</v>
          </cell>
          <cell r="P38" t="e">
            <v>#DIV/0!</v>
          </cell>
          <cell r="R38">
            <v>0</v>
          </cell>
          <cell r="S38" t="str">
            <v/>
          </cell>
          <cell r="U38">
            <v>-19635.451527147994</v>
          </cell>
          <cell r="V38">
            <v>-1</v>
          </cell>
          <cell r="X38">
            <v>-16640</v>
          </cell>
          <cell r="Y38">
            <v>-1</v>
          </cell>
        </row>
        <row r="39">
          <cell r="C39" t="str">
            <v xml:space="preserve"> Facturación del mes promedio</v>
          </cell>
          <cell r="D39" t="str">
            <v>Miles de S/.</v>
          </cell>
          <cell r="E39">
            <v>20948</v>
          </cell>
          <cell r="F39">
            <v>22113</v>
          </cell>
          <cell r="G39">
            <v>23100.49597</v>
          </cell>
          <cell r="H39">
            <v>23496.164235714303</v>
          </cell>
          <cell r="J39">
            <v>0</v>
          </cell>
          <cell r="O39">
            <v>0</v>
          </cell>
          <cell r="P39" t="e">
            <v>#DIV/0!</v>
          </cell>
          <cell r="R39">
            <v>0</v>
          </cell>
          <cell r="S39" t="str">
            <v/>
          </cell>
          <cell r="U39">
            <v>-23100.49597</v>
          </cell>
          <cell r="V39">
            <v>-1</v>
          </cell>
          <cell r="X39">
            <v>-20948</v>
          </cell>
          <cell r="Y39">
            <v>-1</v>
          </cell>
        </row>
        <row r="40">
          <cell r="B40">
            <v>23</v>
          </cell>
          <cell r="C40" t="str">
            <v xml:space="preserve"> Activo Corriente</v>
          </cell>
          <cell r="D40" t="str">
            <v>Miles de S/.</v>
          </cell>
          <cell r="E40">
            <v>61181</v>
          </cell>
          <cell r="F40">
            <v>59809</v>
          </cell>
          <cell r="G40">
            <v>84454.553</v>
          </cell>
          <cell r="H40">
            <v>62269.827000000005</v>
          </cell>
          <cell r="J40">
            <v>0</v>
          </cell>
          <cell r="O40">
            <v>0</v>
          </cell>
          <cell r="P40" t="e">
            <v>#DIV/0!</v>
          </cell>
          <cell r="R40">
            <v>0</v>
          </cell>
          <cell r="S40" t="str">
            <v/>
          </cell>
          <cell r="U40">
            <v>-84454.553</v>
          </cell>
          <cell r="V40">
            <v>-1</v>
          </cell>
          <cell r="X40">
            <v>-61181</v>
          </cell>
          <cell r="Y40">
            <v>-1</v>
          </cell>
        </row>
        <row r="41">
          <cell r="C41" t="str">
            <v xml:space="preserve"> Pasivo Corriente</v>
          </cell>
          <cell r="D41" t="str">
            <v>Miles de S/.</v>
          </cell>
          <cell r="E41">
            <v>53227</v>
          </cell>
          <cell r="F41">
            <v>48668</v>
          </cell>
          <cell r="G41">
            <v>55147.347000000002</v>
          </cell>
          <cell r="H41">
            <v>47019.035999999993</v>
          </cell>
          <cell r="J41">
            <v>0</v>
          </cell>
          <cell r="O41">
            <v>0</v>
          </cell>
          <cell r="P41" t="e">
            <v>#DIV/0!</v>
          </cell>
          <cell r="R41">
            <v>0</v>
          </cell>
          <cell r="S41" t="str">
            <v/>
          </cell>
          <cell r="U41">
            <v>-55147.347000000002</v>
          </cell>
          <cell r="V41">
            <v>-1</v>
          </cell>
          <cell r="X41">
            <v>-53227</v>
          </cell>
          <cell r="Y41">
            <v>-1</v>
          </cell>
        </row>
        <row r="42">
          <cell r="B42">
            <v>24</v>
          </cell>
          <cell r="C42" t="str">
            <v xml:space="preserve"> Cuentas por Cobrar Comerciales (Cte.+No Cte.)</v>
          </cell>
          <cell r="D42" t="str">
            <v>Miles de S/.</v>
          </cell>
          <cell r="E42">
            <v>54053</v>
          </cell>
          <cell r="F42">
            <v>49688</v>
          </cell>
          <cell r="G42">
            <v>57672.699000000001</v>
          </cell>
          <cell r="H42">
            <v>49159.063999999998</v>
          </cell>
          <cell r="J42">
            <v>0</v>
          </cell>
          <cell r="O42">
            <v>0</v>
          </cell>
          <cell r="P42" t="e">
            <v>#DIV/0!</v>
          </cell>
          <cell r="R42">
            <v>0</v>
          </cell>
          <cell r="S42" t="str">
            <v/>
          </cell>
          <cell r="U42">
            <v>-57672.699000000001</v>
          </cell>
          <cell r="V42">
            <v>-1</v>
          </cell>
          <cell r="X42">
            <v>-54053</v>
          </cell>
          <cell r="Y42">
            <v>-1</v>
          </cell>
        </row>
        <row r="43">
          <cell r="C43" t="str">
            <v xml:space="preserve"> Facturación mensual promedio más IGV</v>
          </cell>
          <cell r="D43" t="str">
            <v>Miles de S/.</v>
          </cell>
          <cell r="E43">
            <v>22849</v>
          </cell>
          <cell r="F43">
            <v>23706</v>
          </cell>
          <cell r="G43">
            <v>27258.585244599999</v>
          </cell>
          <cell r="H43">
            <v>22273</v>
          </cell>
          <cell r="J43">
            <v>0</v>
          </cell>
          <cell r="O43">
            <v>0</v>
          </cell>
          <cell r="P43" t="e">
            <v>#DIV/0!</v>
          </cell>
          <cell r="R43">
            <v>0</v>
          </cell>
          <cell r="S43" t="str">
            <v/>
          </cell>
          <cell r="U43">
            <v>-27258.585244599999</v>
          </cell>
          <cell r="V43">
            <v>-1</v>
          </cell>
          <cell r="X43">
            <v>-22849</v>
          </cell>
          <cell r="Y43">
            <v>-1</v>
          </cell>
        </row>
        <row r="44">
          <cell r="B44">
            <v>25</v>
          </cell>
          <cell r="C44" t="str">
            <v xml:space="preserve"> Existencias</v>
          </cell>
          <cell r="D44" t="str">
            <v>Miles de S/.</v>
          </cell>
          <cell r="E44">
            <v>7405</v>
          </cell>
          <cell r="F44">
            <v>6624</v>
          </cell>
          <cell r="G44">
            <v>14397.418</v>
          </cell>
          <cell r="H44">
            <v>7720.2280000000001</v>
          </cell>
          <cell r="J44">
            <v>0</v>
          </cell>
          <cell r="O44">
            <v>0</v>
          </cell>
          <cell r="P44" t="e">
            <v>#DIV/0!</v>
          </cell>
          <cell r="R44">
            <v>0</v>
          </cell>
          <cell r="S44" t="str">
            <v/>
          </cell>
          <cell r="U44">
            <v>-14397.418</v>
          </cell>
          <cell r="V44">
            <v>-1</v>
          </cell>
          <cell r="X44">
            <v>-7405</v>
          </cell>
          <cell r="Y44">
            <v>-1</v>
          </cell>
        </row>
        <row r="45">
          <cell r="C45" t="str">
            <v xml:space="preserve"> Suministros+Comb.y Lubric. promedio mes </v>
          </cell>
          <cell r="D45" t="str">
            <v>Miles de S/.</v>
          </cell>
          <cell r="E45">
            <v>757.58185666666668</v>
          </cell>
          <cell r="F45">
            <v>711.33333333333337</v>
          </cell>
          <cell r="G45">
            <v>1025.9904978578832</v>
          </cell>
          <cell r="H45">
            <v>713.02127079350362</v>
          </cell>
          <cell r="J45">
            <v>778.29370333333327</v>
          </cell>
          <cell r="K45">
            <v>876.72745666666663</v>
          </cell>
          <cell r="O45">
            <v>876.72745666666663</v>
          </cell>
          <cell r="P45" t="e">
            <v>#DIV/0!</v>
          </cell>
          <cell r="R45">
            <v>98.433753333333357</v>
          </cell>
          <cell r="S45">
            <v>0.12647378863757219</v>
          </cell>
          <cell r="U45">
            <v>-149.26304119121653</v>
          </cell>
          <cell r="V45">
            <v>-0.14548189432831571</v>
          </cell>
          <cell r="X45">
            <v>20.711846666666588</v>
          </cell>
          <cell r="Y45">
            <v>2.7339417495817475E-2</v>
          </cell>
        </row>
        <row r="46">
          <cell r="B46">
            <v>26</v>
          </cell>
          <cell r="C46" t="str">
            <v xml:space="preserve"> Cuentas por Pagar Comerciales (Cte.+No Cte.)</v>
          </cell>
          <cell r="D46" t="str">
            <v>Miles de S/.</v>
          </cell>
          <cell r="E46">
            <v>21898</v>
          </cell>
          <cell r="F46">
            <v>20763</v>
          </cell>
          <cell r="G46">
            <v>23220.258999999998</v>
          </cell>
          <cell r="H46">
            <v>18070.649000000001</v>
          </cell>
          <cell r="I46">
            <v>0</v>
          </cell>
          <cell r="J46">
            <v>0</v>
          </cell>
          <cell r="O46">
            <v>0</v>
          </cell>
          <cell r="P46" t="e">
            <v>#DIV/0!</v>
          </cell>
          <cell r="R46">
            <v>0</v>
          </cell>
          <cell r="S46" t="str">
            <v/>
          </cell>
          <cell r="U46">
            <v>-23220.258999999998</v>
          </cell>
          <cell r="V46">
            <v>-1</v>
          </cell>
          <cell r="X46">
            <v>-21898</v>
          </cell>
          <cell r="Y46">
            <v>-1</v>
          </cell>
        </row>
        <row r="47">
          <cell r="C47" t="str">
            <v xml:space="preserve"> Compra de energía más IGV promedio mes</v>
          </cell>
          <cell r="D47" t="str">
            <v>Miles de S/.</v>
          </cell>
          <cell r="E47">
            <v>13316.558015133329</v>
          </cell>
          <cell r="F47">
            <v>13434.3</v>
          </cell>
          <cell r="G47">
            <v>13443.604876449999</v>
          </cell>
          <cell r="H47">
            <v>13268.823696910842</v>
          </cell>
          <cell r="I47">
            <v>13529.29841666667</v>
          </cell>
          <cell r="J47">
            <v>13529.29841666667</v>
          </cell>
          <cell r="K47">
            <v>13719.083154933332</v>
          </cell>
          <cell r="O47">
            <v>189.78473826666232</v>
          </cell>
          <cell r="P47">
            <v>-1.4027685133537027E-2</v>
          </cell>
          <cell r="R47">
            <v>189.78473826666232</v>
          </cell>
          <cell r="S47">
            <v>1.4027685133537027E-2</v>
          </cell>
          <cell r="U47">
            <v>275.47827848333327</v>
          </cell>
          <cell r="V47">
            <v>2.0491399517841069E-2</v>
          </cell>
          <cell r="X47">
            <v>212.74040153334136</v>
          </cell>
          <cell r="Y47">
            <v>1.597562983554579E-2</v>
          </cell>
        </row>
        <row r="48">
          <cell r="C48" t="str">
            <v xml:space="preserve"> Suminist+Comb.y Lubric.+IGV promedio mes</v>
          </cell>
          <cell r="D48" t="str">
            <v>Miles de S/.</v>
          </cell>
          <cell r="E48">
            <v>901.52240943333334</v>
          </cell>
          <cell r="F48">
            <v>839.37333333333333</v>
          </cell>
          <cell r="G48">
            <v>1220.9286924508808</v>
          </cell>
          <cell r="H48">
            <v>841.36509953633424</v>
          </cell>
          <cell r="I48">
            <v>0</v>
          </cell>
          <cell r="J48">
            <v>926.16950696666652</v>
          </cell>
          <cell r="K48">
            <v>1043.3056734333331</v>
          </cell>
          <cell r="O48">
            <v>1043.3056734333331</v>
          </cell>
          <cell r="P48" t="e">
            <v>#DIV/0!</v>
          </cell>
          <cell r="R48">
            <v>117.13616646666662</v>
          </cell>
          <cell r="S48">
            <v>0.12647378863757219</v>
          </cell>
          <cell r="U48">
            <v>-177.62301901754768</v>
          </cell>
          <cell r="V48">
            <v>-0.14548189432831571</v>
          </cell>
          <cell r="X48">
            <v>24.647097533333181</v>
          </cell>
          <cell r="Y48">
            <v>2.7339417495817475E-2</v>
          </cell>
        </row>
        <row r="49">
          <cell r="C49" t="str">
            <v xml:space="preserve"> Servicio de Terceros + IGV promedio mes</v>
          </cell>
          <cell r="D49" t="str">
            <v>Miles de S/.</v>
          </cell>
          <cell r="E49">
            <v>2581.0211317916669</v>
          </cell>
          <cell r="F49">
            <v>2581.4466666666663</v>
          </cell>
          <cell r="G49">
            <v>2143.1198559036488</v>
          </cell>
          <cell r="H49">
            <v>2688.0447321007296</v>
          </cell>
          <cell r="J49">
            <v>2760.2987640666665</v>
          </cell>
          <cell r="K49">
            <v>2834.9544959749996</v>
          </cell>
          <cell r="O49">
            <v>2834.9544959749996</v>
          </cell>
          <cell r="P49" t="e">
            <v>#DIV/0!</v>
          </cell>
          <cell r="R49">
            <v>74.655731908333109</v>
          </cell>
          <cell r="S49">
            <v>2.7046250529179972E-2</v>
          </cell>
          <cell r="U49">
            <v>691.8346400713508</v>
          </cell>
          <cell r="V49">
            <v>0.32281658823959614</v>
          </cell>
          <cell r="X49">
            <v>179.27763227499963</v>
          </cell>
          <cell r="Y49">
            <v>6.9459962983933643E-2</v>
          </cell>
        </row>
        <row r="50">
          <cell r="C50" t="str">
            <v xml:space="preserve"> Cargas Diversas de gestión + IGV prom. mes</v>
          </cell>
          <cell r="D50" t="str">
            <v>Miles de S/.</v>
          </cell>
          <cell r="E50">
            <v>315.21547843333332</v>
          </cell>
          <cell r="F50">
            <v>320.56666666666666</v>
          </cell>
          <cell r="G50">
            <v>271.4603038333334</v>
          </cell>
          <cell r="H50">
            <v>324.89934052810719</v>
          </cell>
          <cell r="J50">
            <v>324.31058595833332</v>
          </cell>
          <cell r="K50">
            <v>288.00748701666663</v>
          </cell>
          <cell r="O50">
            <v>288.00748701666663</v>
          </cell>
          <cell r="P50" t="e">
            <v>#DIV/0!</v>
          </cell>
          <cell r="R50">
            <v>-36.30309894166669</v>
          </cell>
          <cell r="S50">
            <v>-0.11193929681447656</v>
          </cell>
          <cell r="U50">
            <v>16.547183183333232</v>
          </cell>
          <cell r="V50">
            <v>6.0956180147402339E-2</v>
          </cell>
          <cell r="X50">
            <v>9.0951075250000031</v>
          </cell>
          <cell r="Y50">
            <v>2.8853619657905227E-2</v>
          </cell>
        </row>
        <row r="51">
          <cell r="C51" t="str">
            <v xml:space="preserve"> Uso Sistema de Transm.+ IGV promedio mes</v>
          </cell>
          <cell r="D51" t="str">
            <v>Miles de S/.</v>
          </cell>
          <cell r="E51">
            <v>204.98729865833332</v>
          </cell>
          <cell r="F51">
            <v>64.899999999999991</v>
          </cell>
          <cell r="G51">
            <v>326.72643351535834</v>
          </cell>
          <cell r="H51">
            <v>65.251081179170114</v>
          </cell>
          <cell r="J51">
            <v>71.889253624999995</v>
          </cell>
          <cell r="K51">
            <v>63.441081666666662</v>
          </cell>
          <cell r="O51">
            <v>63.441081666666662</v>
          </cell>
          <cell r="P51" t="e">
            <v>#DIV/0!</v>
          </cell>
          <cell r="R51">
            <v>-8.448171958333333</v>
          </cell>
          <cell r="S51">
            <v>-0.11751647892189854</v>
          </cell>
          <cell r="U51">
            <v>-263.28535184869168</v>
          </cell>
          <cell r="V51">
            <v>-0.80582813277737286</v>
          </cell>
          <cell r="X51">
            <v>-133.09804503333334</v>
          </cell>
          <cell r="Y51">
            <v>-0.64929898537361164</v>
          </cell>
        </row>
        <row r="52">
          <cell r="B52">
            <v>27</v>
          </cell>
          <cell r="C52" t="str">
            <v xml:space="preserve"> Pasivo Total</v>
          </cell>
          <cell r="D52" t="str">
            <v>Miles de S/.</v>
          </cell>
          <cell r="E52">
            <v>83302</v>
          </cell>
          <cell r="F52">
            <v>78200</v>
          </cell>
          <cell r="G52">
            <v>118327.94</v>
          </cell>
          <cell r="H52">
            <v>75574.714999999997</v>
          </cell>
          <cell r="J52">
            <v>0</v>
          </cell>
          <cell r="O52">
            <v>0</v>
          </cell>
          <cell r="P52" t="e">
            <v>#DIV/0!</v>
          </cell>
          <cell r="R52">
            <v>0</v>
          </cell>
          <cell r="S52" t="str">
            <v/>
          </cell>
          <cell r="U52">
            <v>-118327.94</v>
          </cell>
          <cell r="V52">
            <v>-1</v>
          </cell>
          <cell r="X52">
            <v>-83302</v>
          </cell>
          <cell r="Y52">
            <v>-1</v>
          </cell>
        </row>
        <row r="53">
          <cell r="C53" t="str">
            <v xml:space="preserve"> Patrimonio</v>
          </cell>
          <cell r="D53" t="str">
            <v>Miles de S/.</v>
          </cell>
          <cell r="E53">
            <v>556581</v>
          </cell>
          <cell r="F53">
            <v>565812</v>
          </cell>
          <cell r="G53">
            <v>573003.34</v>
          </cell>
          <cell r="H53">
            <v>564709.66609472863</v>
          </cell>
          <cell r="J53">
            <v>0</v>
          </cell>
          <cell r="O53">
            <v>0</v>
          </cell>
          <cell r="P53" t="e">
            <v>#DIV/0!</v>
          </cell>
          <cell r="R53">
            <v>0</v>
          </cell>
          <cell r="S53" t="str">
            <v/>
          </cell>
          <cell r="U53">
            <v>-573003.34</v>
          </cell>
          <cell r="V53">
            <v>-1</v>
          </cell>
          <cell r="X53">
            <v>-556581</v>
          </cell>
          <cell r="Y53">
            <v>-1</v>
          </cell>
        </row>
        <row r="54">
          <cell r="C54" t="str">
            <v xml:space="preserve"> Gastos Financieros</v>
          </cell>
          <cell r="D54" t="str">
            <v>Miles de S/.</v>
          </cell>
          <cell r="E54">
            <v>4283.6985000000004</v>
          </cell>
          <cell r="F54">
            <v>518</v>
          </cell>
          <cell r="G54">
            <v>3622.5055954526033</v>
          </cell>
          <cell r="H54">
            <v>1263.3889990596729</v>
          </cell>
          <cell r="J54">
            <v>2488.6347500000002</v>
          </cell>
          <cell r="K54">
            <v>2960.42722</v>
          </cell>
          <cell r="O54">
            <v>2960.42722</v>
          </cell>
          <cell r="P54" t="e">
            <v>#DIV/0!</v>
          </cell>
          <cell r="R54">
            <v>471.79246999999987</v>
          </cell>
          <cell r="S54">
            <v>0.18957883232965367</v>
          </cell>
          <cell r="U54">
            <v>-662.07837545260327</v>
          </cell>
          <cell r="V54">
            <v>-0.18276807530227757</v>
          </cell>
          <cell r="X54">
            <v>-1795.0637500000003</v>
          </cell>
          <cell r="Y54">
            <v>-0.41904530629314829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">
          <cell r="A1" t="str">
            <v>HIDRANDINA S.A.</v>
          </cell>
        </row>
        <row r="2">
          <cell r="D2" t="str">
            <v>TABLA  DE  AMORTIZACION  DE  BONOS</v>
          </cell>
        </row>
        <row r="3">
          <cell r="D3" t="str">
            <v>TEA</v>
          </cell>
          <cell r="E3">
            <v>0.1</v>
          </cell>
        </row>
        <row r="4">
          <cell r="D4" t="str">
            <v>Tasa  Devengado x mes</v>
          </cell>
          <cell r="E4">
            <v>8.0378963614817032E-3</v>
          </cell>
          <cell r="F4">
            <v>7.9741404289037643E-3</v>
          </cell>
        </row>
        <row r="7">
          <cell r="A7" t="str">
            <v>AÑO</v>
          </cell>
          <cell r="B7" t="str">
            <v>MES</v>
          </cell>
          <cell r="D7" t="str">
            <v>BALANCE GENERAL</v>
          </cell>
          <cell r="E7" t="str">
            <v>FLUJO</v>
          </cell>
          <cell r="F7" t="str">
            <v>INTERESES</v>
          </cell>
          <cell r="I7" t="str">
            <v>BALANCE GENERAL</v>
          </cell>
          <cell r="J7" t="str">
            <v>FLUJO DE CAJA</v>
          </cell>
          <cell r="K7" t="str">
            <v>INTERESES RESERVA</v>
          </cell>
          <cell r="M7" t="str">
            <v>BALANCE GENERAL</v>
          </cell>
          <cell r="N7" t="str">
            <v>COMISION COLOCACION BONOS</v>
          </cell>
          <cell r="P7" t="str">
            <v>COMISION ADMINISTRACION BONOS</v>
          </cell>
          <cell r="R7" t="str">
            <v>COMISION CLASIFICACION RIESGOS</v>
          </cell>
          <cell r="T7" t="str">
            <v>OTROS-FIJOS AUDITORIA estimado</v>
          </cell>
          <cell r="V7" t="str">
            <v>OTROS-VARIABLE : CAVALI, CONASEV, BVL estimado</v>
          </cell>
        </row>
        <row r="8">
          <cell r="D8" t="str">
            <v>saldo inicial Deuda</v>
          </cell>
          <cell r="E8" t="str">
            <v>Amortizacion</v>
          </cell>
          <cell r="F8" t="str">
            <v>EGYP</v>
          </cell>
          <cell r="G8" t="str">
            <v>FLUJO</v>
          </cell>
          <cell r="H8" t="str">
            <v>cuota</v>
          </cell>
          <cell r="I8" t="str">
            <v>saldo final Deuda</v>
          </cell>
          <cell r="J8" t="str">
            <v>Cuenta Reserva</v>
          </cell>
          <cell r="K8" t="str">
            <v>EYGP</v>
          </cell>
          <cell r="L8" t="str">
            <v>FLUJO</v>
          </cell>
          <cell r="M8" t="str">
            <v>Cuenta Reserva</v>
          </cell>
          <cell r="N8" t="str">
            <v>EYGP</v>
          </cell>
          <cell r="O8" t="str">
            <v>FLUJO</v>
          </cell>
          <cell r="P8" t="str">
            <v>EYGP</v>
          </cell>
          <cell r="Q8" t="str">
            <v>FLUJO</v>
          </cell>
          <cell r="R8" t="str">
            <v>EYGP</v>
          </cell>
          <cell r="S8" t="str">
            <v>FLUJO</v>
          </cell>
          <cell r="T8" t="str">
            <v>EYGP</v>
          </cell>
          <cell r="U8" t="str">
            <v>FLUJO</v>
          </cell>
          <cell r="V8" t="str">
            <v>EYGP</v>
          </cell>
          <cell r="W8" t="str">
            <v>FLUJO</v>
          </cell>
        </row>
        <row r="9">
          <cell r="D9" t="str">
            <v>Cuenta por Pagar</v>
          </cell>
          <cell r="E9" t="str">
            <v>Egreso</v>
          </cell>
          <cell r="F9" t="str">
            <v>Gasto</v>
          </cell>
          <cell r="G9" t="str">
            <v>Egreso</v>
          </cell>
          <cell r="I9" t="str">
            <v>Cuenta por Pagar</v>
          </cell>
          <cell r="J9" t="str">
            <v>Egreso</v>
          </cell>
          <cell r="K9" t="str">
            <v>Ingreso Financiero</v>
          </cell>
          <cell r="L9" t="str">
            <v>Ingreso</v>
          </cell>
          <cell r="M9" t="str">
            <v>Otras Cuentas por Cobrar</v>
          </cell>
          <cell r="N9" t="str">
            <v>GASTO</v>
          </cell>
          <cell r="O9" t="str">
            <v>EGRESO</v>
          </cell>
          <cell r="P9" t="str">
            <v>GASTO</v>
          </cell>
          <cell r="Q9" t="str">
            <v>EGRESO</v>
          </cell>
          <cell r="R9" t="str">
            <v>GASTO</v>
          </cell>
          <cell r="S9" t="str">
            <v>EGRESO</v>
          </cell>
          <cell r="T9" t="str">
            <v>GASTO</v>
          </cell>
          <cell r="U9" t="str">
            <v>EGRESO</v>
          </cell>
          <cell r="V9" t="str">
            <v>GASTO</v>
          </cell>
          <cell r="W9" t="str">
            <v>EGRESO</v>
          </cell>
        </row>
        <row r="10">
          <cell r="D10" t="str">
            <v>s/.</v>
          </cell>
          <cell r="E10" t="str">
            <v>s/.</v>
          </cell>
          <cell r="F10" t="str">
            <v>s/.</v>
          </cell>
          <cell r="G10" t="str">
            <v>s/.</v>
          </cell>
          <cell r="H10" t="str">
            <v>s/.</v>
          </cell>
          <cell r="I10" t="str">
            <v>s/.</v>
          </cell>
          <cell r="J10" t="str">
            <v>s/.</v>
          </cell>
          <cell r="K10" t="str">
            <v>s/.</v>
          </cell>
          <cell r="L10" t="str">
            <v>s/.</v>
          </cell>
          <cell r="M10" t="str">
            <v>s/.</v>
          </cell>
          <cell r="N10" t="str">
            <v>s/.</v>
          </cell>
          <cell r="O10" t="str">
            <v>s/.</v>
          </cell>
          <cell r="P10" t="str">
            <v>s/.</v>
          </cell>
          <cell r="Q10" t="str">
            <v>s/.</v>
          </cell>
          <cell r="R10" t="str">
            <v>s/.</v>
          </cell>
          <cell r="S10" t="str">
            <v>s/.</v>
          </cell>
          <cell r="T10" t="str">
            <v>s/.</v>
          </cell>
          <cell r="U10" t="str">
            <v>s/.</v>
          </cell>
          <cell r="V10" t="str">
            <v>s/.</v>
          </cell>
          <cell r="W10" t="str">
            <v>s/.</v>
          </cell>
        </row>
        <row r="12">
          <cell r="A12">
            <v>2004</v>
          </cell>
          <cell r="B12" t="str">
            <v>Marzo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N12">
            <v>14000</v>
          </cell>
        </row>
        <row r="13">
          <cell r="B13" t="str">
            <v>Abril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21000000</v>
          </cell>
          <cell r="N13">
            <v>14000</v>
          </cell>
        </row>
        <row r="14">
          <cell r="B14" t="str">
            <v>Mayo</v>
          </cell>
          <cell r="C14">
            <v>1</v>
          </cell>
          <cell r="D14">
            <v>21000000</v>
          </cell>
          <cell r="E14">
            <v>0</v>
          </cell>
          <cell r="F14">
            <v>168795.82359111577</v>
          </cell>
          <cell r="H14">
            <v>168795.82359111577</v>
          </cell>
          <cell r="I14">
            <v>21000000</v>
          </cell>
          <cell r="N14">
            <v>14000</v>
          </cell>
          <cell r="O14">
            <v>42000</v>
          </cell>
          <cell r="Q14">
            <v>107500</v>
          </cell>
          <cell r="R14">
            <v>4000</v>
          </cell>
          <cell r="S14">
            <v>12000</v>
          </cell>
          <cell r="T14">
            <v>3000</v>
          </cell>
        </row>
        <row r="15">
          <cell r="B15" t="str">
            <v>Junio</v>
          </cell>
          <cell r="C15">
            <v>2</v>
          </cell>
          <cell r="D15">
            <v>21000000</v>
          </cell>
          <cell r="E15">
            <v>0</v>
          </cell>
          <cell r="F15">
            <v>168795.82359111577</v>
          </cell>
          <cell r="H15">
            <v>168795.82359111577</v>
          </cell>
          <cell r="I15">
            <v>21000000</v>
          </cell>
          <cell r="M15">
            <v>0</v>
          </cell>
          <cell r="N15">
            <v>9000</v>
          </cell>
          <cell r="P15">
            <v>8958.3333333333339</v>
          </cell>
          <cell r="R15">
            <v>4000</v>
          </cell>
          <cell r="T15">
            <v>3000</v>
          </cell>
          <cell r="V15">
            <v>3060</v>
          </cell>
          <cell r="W15">
            <v>3060</v>
          </cell>
        </row>
        <row r="16">
          <cell r="B16" t="str">
            <v>Julio</v>
          </cell>
          <cell r="C16">
            <v>3</v>
          </cell>
          <cell r="D16">
            <v>21000000</v>
          </cell>
          <cell r="E16">
            <v>750000</v>
          </cell>
          <cell r="F16">
            <v>168795.82359111577</v>
          </cell>
          <cell r="G16">
            <v>506387.4707733473</v>
          </cell>
          <cell r="H16">
            <v>675183.29436446307</v>
          </cell>
          <cell r="I16">
            <v>20250000</v>
          </cell>
          <cell r="J16">
            <v>148126.94723301998</v>
          </cell>
          <cell r="K16">
            <v>185.15868404127497</v>
          </cell>
          <cell r="L16">
            <v>185.15868404127497</v>
          </cell>
          <cell r="M16">
            <v>148126.94723301998</v>
          </cell>
          <cell r="N16">
            <v>9000</v>
          </cell>
          <cell r="P16">
            <v>8958.3333333333339</v>
          </cell>
          <cell r="R16">
            <v>4000</v>
          </cell>
          <cell r="T16">
            <v>3000</v>
          </cell>
          <cell r="V16">
            <v>3060</v>
          </cell>
          <cell r="W16">
            <v>3060</v>
          </cell>
        </row>
        <row r="17">
          <cell r="B17" t="str">
            <v>Agosto</v>
          </cell>
          <cell r="C17">
            <v>4</v>
          </cell>
          <cell r="D17">
            <v>38250000</v>
          </cell>
          <cell r="E17">
            <v>0</v>
          </cell>
          <cell r="F17">
            <v>307449.53582667513</v>
          </cell>
          <cell r="G17">
            <v>0</v>
          </cell>
          <cell r="H17">
            <v>307449.53582667513</v>
          </cell>
          <cell r="I17">
            <v>38250000</v>
          </cell>
          <cell r="J17">
            <v>148126.94723301998</v>
          </cell>
          <cell r="K17">
            <v>370.31736808254993</v>
          </cell>
          <cell r="L17">
            <v>370.31736808254993</v>
          </cell>
          <cell r="M17">
            <v>296253.89446603996</v>
          </cell>
          <cell r="N17">
            <v>9000</v>
          </cell>
          <cell r="O17">
            <v>36000</v>
          </cell>
          <cell r="P17">
            <v>8958.3333333333339</v>
          </cell>
          <cell r="R17">
            <v>4000</v>
          </cell>
          <cell r="S17">
            <v>12000</v>
          </cell>
          <cell r="T17">
            <v>3000</v>
          </cell>
          <cell r="V17">
            <v>3060</v>
          </cell>
          <cell r="W17">
            <v>3060</v>
          </cell>
        </row>
        <row r="18">
          <cell r="B18" t="str">
            <v>Septiembre</v>
          </cell>
          <cell r="C18">
            <v>5</v>
          </cell>
          <cell r="D18">
            <v>38250000</v>
          </cell>
          <cell r="F18">
            <v>307449.53582667513</v>
          </cell>
          <cell r="H18">
            <v>307449.53582667513</v>
          </cell>
          <cell r="I18">
            <v>38250000</v>
          </cell>
          <cell r="J18">
            <v>148126.94723301998</v>
          </cell>
          <cell r="K18">
            <v>555.47605212382484</v>
          </cell>
          <cell r="L18">
            <v>555.47605212382484</v>
          </cell>
          <cell r="M18">
            <v>444380.84169905994</v>
          </cell>
          <cell r="N18">
            <v>9000</v>
          </cell>
          <cell r="P18">
            <v>8958.3333333333339</v>
          </cell>
          <cell r="R18">
            <v>4000</v>
          </cell>
          <cell r="T18">
            <v>3000</v>
          </cell>
          <cell r="V18">
            <v>3060</v>
          </cell>
          <cell r="W18">
            <v>3060</v>
          </cell>
        </row>
        <row r="19">
          <cell r="B19" t="str">
            <v>Octubre</v>
          </cell>
          <cell r="C19">
            <v>6</v>
          </cell>
          <cell r="D19">
            <v>38250000</v>
          </cell>
          <cell r="E19">
            <v>1392857.1428571427</v>
          </cell>
          <cell r="F19">
            <v>307449.53582667513</v>
          </cell>
          <cell r="G19">
            <v>922348.6074800255</v>
          </cell>
          <cell r="H19">
            <v>1229798.1433067005</v>
          </cell>
          <cell r="I19">
            <v>36857142.857142858</v>
          </cell>
          <cell r="J19">
            <v>148126.94723301998</v>
          </cell>
          <cell r="K19">
            <v>740.63473616509987</v>
          </cell>
          <cell r="L19">
            <v>740.63473616509987</v>
          </cell>
          <cell r="M19">
            <v>592507.78893207991</v>
          </cell>
          <cell r="P19">
            <v>8958.3333333333339</v>
          </cell>
          <cell r="R19">
            <v>4000</v>
          </cell>
          <cell r="T19">
            <v>3000</v>
          </cell>
          <cell r="V19">
            <v>3060</v>
          </cell>
          <cell r="W19">
            <v>3060</v>
          </cell>
        </row>
        <row r="20">
          <cell r="B20" t="str">
            <v>Noviembre</v>
          </cell>
          <cell r="C20">
            <v>7</v>
          </cell>
          <cell r="D20">
            <v>36857142.857142858</v>
          </cell>
          <cell r="E20">
            <v>0</v>
          </cell>
          <cell r="F20">
            <v>296253.89446603996</v>
          </cell>
          <cell r="G20">
            <v>0</v>
          </cell>
          <cell r="H20">
            <v>296253.89446603996</v>
          </cell>
          <cell r="I20">
            <v>36857142.857142858</v>
          </cell>
          <cell r="J20">
            <v>148126.94723301998</v>
          </cell>
          <cell r="K20">
            <v>925.79342020637489</v>
          </cell>
          <cell r="L20">
            <v>925.79342020637489</v>
          </cell>
          <cell r="M20">
            <v>740634.73616509989</v>
          </cell>
          <cell r="N20">
            <v>0</v>
          </cell>
          <cell r="P20">
            <v>8958.3333333333339</v>
          </cell>
          <cell r="R20">
            <v>4000</v>
          </cell>
          <cell r="S20">
            <v>12000</v>
          </cell>
          <cell r="T20">
            <v>3000</v>
          </cell>
          <cell r="V20">
            <v>3060</v>
          </cell>
          <cell r="W20">
            <v>3060</v>
          </cell>
        </row>
        <row r="21">
          <cell r="B21" t="str">
            <v>Diciembre</v>
          </cell>
          <cell r="C21">
            <v>8</v>
          </cell>
          <cell r="D21">
            <v>36857142.857142858</v>
          </cell>
          <cell r="F21">
            <v>296253.89446603996</v>
          </cell>
          <cell r="G21">
            <v>0</v>
          </cell>
          <cell r="H21">
            <v>296253.89446603996</v>
          </cell>
          <cell r="I21">
            <v>36857142.857142858</v>
          </cell>
          <cell r="J21">
            <v>148126.94723301998</v>
          </cell>
          <cell r="K21">
            <v>1110.9521042476497</v>
          </cell>
          <cell r="L21">
            <v>1110.9521042476497</v>
          </cell>
          <cell r="M21">
            <v>888761.68339811987</v>
          </cell>
          <cell r="P21">
            <v>8958.3333333333339</v>
          </cell>
          <cell r="R21">
            <v>4000</v>
          </cell>
          <cell r="T21">
            <v>3000</v>
          </cell>
          <cell r="V21">
            <v>3060</v>
          </cell>
          <cell r="W21">
            <v>3060</v>
          </cell>
        </row>
        <row r="22">
          <cell r="A22">
            <v>2005</v>
          </cell>
          <cell r="B22" t="str">
            <v>Enero</v>
          </cell>
          <cell r="C22">
            <v>9</v>
          </cell>
          <cell r="D22">
            <v>36857142.857142858</v>
          </cell>
          <cell r="E22">
            <v>1392857.1428571427</v>
          </cell>
          <cell r="F22">
            <v>296253.89446603996</v>
          </cell>
          <cell r="G22">
            <v>888761.68339811976</v>
          </cell>
          <cell r="H22">
            <v>1185015.5778641598</v>
          </cell>
          <cell r="I22">
            <v>35464285.714285716</v>
          </cell>
          <cell r="J22">
            <v>148126.94723301998</v>
          </cell>
          <cell r="K22">
            <v>1296.1107882889248</v>
          </cell>
          <cell r="L22">
            <v>1296.1107882889248</v>
          </cell>
          <cell r="M22">
            <v>1036888.6306311399</v>
          </cell>
          <cell r="P22">
            <v>8958.3333333333339</v>
          </cell>
          <cell r="R22">
            <v>4000</v>
          </cell>
          <cell r="T22">
            <v>3000</v>
          </cell>
          <cell r="V22">
            <v>3060</v>
          </cell>
          <cell r="W22">
            <v>3060</v>
          </cell>
        </row>
        <row r="23">
          <cell r="B23" t="str">
            <v>Febrero</v>
          </cell>
          <cell r="C23">
            <v>10</v>
          </cell>
          <cell r="D23">
            <v>35464285.714285716</v>
          </cell>
          <cell r="E23">
            <v>0</v>
          </cell>
          <cell r="F23">
            <v>285058.25310540467</v>
          </cell>
          <cell r="G23">
            <v>0</v>
          </cell>
          <cell r="H23">
            <v>285058.25310540467</v>
          </cell>
          <cell r="I23">
            <v>35464285.714285716</v>
          </cell>
          <cell r="J23">
            <v>148126.94723301998</v>
          </cell>
          <cell r="K23">
            <v>1481.2694723301997</v>
          </cell>
          <cell r="L23">
            <v>1481.2694723301997</v>
          </cell>
          <cell r="M23">
            <v>1185015.5778641598</v>
          </cell>
          <cell r="P23">
            <v>8958.3333333333339</v>
          </cell>
          <cell r="R23">
            <v>4000</v>
          </cell>
          <cell r="S23">
            <v>12000</v>
          </cell>
          <cell r="T23">
            <v>3000</v>
          </cell>
          <cell r="U23">
            <v>36000</v>
          </cell>
          <cell r="V23">
            <v>3060</v>
          </cell>
          <cell r="W23">
            <v>3060</v>
          </cell>
        </row>
        <row r="24">
          <cell r="B24" t="str">
            <v>Marzo</v>
          </cell>
          <cell r="C24">
            <v>11</v>
          </cell>
          <cell r="D24">
            <v>35464285.714285716</v>
          </cell>
          <cell r="F24">
            <v>285058.25310540467</v>
          </cell>
          <cell r="G24">
            <v>0</v>
          </cell>
          <cell r="H24">
            <v>285058.25310540467</v>
          </cell>
          <cell r="I24">
            <v>35464285.714285716</v>
          </cell>
          <cell r="K24">
            <v>1481.2694723301997</v>
          </cell>
          <cell r="L24">
            <v>1481.2694723301997</v>
          </cell>
          <cell r="M24">
            <v>1185015.5778641598</v>
          </cell>
          <cell r="P24">
            <v>8958.3333333333339</v>
          </cell>
          <cell r="R24">
            <v>4000</v>
          </cell>
          <cell r="T24">
            <v>3000</v>
          </cell>
          <cell r="V24">
            <v>3060</v>
          </cell>
          <cell r="W24">
            <v>3060</v>
          </cell>
        </row>
        <row r="25">
          <cell r="B25" t="str">
            <v>Abril</v>
          </cell>
          <cell r="C25">
            <v>12</v>
          </cell>
          <cell r="D25">
            <v>35464285.714285716</v>
          </cell>
          <cell r="E25">
            <v>1392857.1428571427</v>
          </cell>
          <cell r="F25">
            <v>285058.25310540467</v>
          </cell>
          <cell r="G25">
            <v>855174.75931621401</v>
          </cell>
          <cell r="H25">
            <v>1140233.0124216187</v>
          </cell>
          <cell r="I25">
            <v>34071428.571428575</v>
          </cell>
          <cell r="K25">
            <v>1481.2694723301997</v>
          </cell>
          <cell r="L25">
            <v>1481.2694723301997</v>
          </cell>
          <cell r="M25">
            <v>1185015.5778641598</v>
          </cell>
          <cell r="P25">
            <v>8958.3333333333339</v>
          </cell>
          <cell r="R25">
            <v>4000</v>
          </cell>
          <cell r="T25">
            <v>3000</v>
          </cell>
          <cell r="V25">
            <v>3060</v>
          </cell>
          <cell r="W25">
            <v>3060</v>
          </cell>
        </row>
        <row r="26">
          <cell r="B26" t="str">
            <v>Mayo</v>
          </cell>
          <cell r="C26">
            <v>13</v>
          </cell>
          <cell r="D26">
            <v>34071428.571428567</v>
          </cell>
          <cell r="E26">
            <v>0</v>
          </cell>
          <cell r="F26">
            <v>273862.6117447695</v>
          </cell>
          <cell r="G26">
            <v>0</v>
          </cell>
          <cell r="H26">
            <v>273862.6117447695</v>
          </cell>
          <cell r="I26">
            <v>34071428.571428567</v>
          </cell>
          <cell r="K26">
            <v>1481.2694723301997</v>
          </cell>
          <cell r="L26">
            <v>1481.2694723301997</v>
          </cell>
          <cell r="M26">
            <v>1185015.5778641598</v>
          </cell>
          <cell r="P26">
            <v>8958.3333333333339</v>
          </cell>
          <cell r="Q26">
            <v>85178.57142857142</v>
          </cell>
          <cell r="R26">
            <v>4000</v>
          </cell>
          <cell r="S26">
            <v>12000</v>
          </cell>
          <cell r="T26">
            <v>3000</v>
          </cell>
          <cell r="V26">
            <v>3060</v>
          </cell>
          <cell r="W26">
            <v>3060</v>
          </cell>
        </row>
        <row r="27">
          <cell r="B27" t="str">
            <v>Junio</v>
          </cell>
          <cell r="C27">
            <v>14</v>
          </cell>
          <cell r="D27">
            <v>34071428.571428567</v>
          </cell>
          <cell r="F27">
            <v>273862.6117447695</v>
          </cell>
          <cell r="G27">
            <v>0</v>
          </cell>
          <cell r="H27">
            <v>273862.6117447695</v>
          </cell>
          <cell r="I27">
            <v>34071428.571428567</v>
          </cell>
          <cell r="K27">
            <v>1481.2694723301997</v>
          </cell>
          <cell r="L27">
            <v>1481.2694723301997</v>
          </cell>
          <cell r="M27">
            <v>1185015.5778641598</v>
          </cell>
          <cell r="P27">
            <v>7098.2142857142853</v>
          </cell>
          <cell r="R27">
            <v>4000</v>
          </cell>
          <cell r="T27">
            <v>3000</v>
          </cell>
          <cell r="V27">
            <v>3060</v>
          </cell>
          <cell r="W27">
            <v>3060</v>
          </cell>
        </row>
        <row r="28">
          <cell r="B28" t="str">
            <v>Julio</v>
          </cell>
          <cell r="C28">
            <v>15</v>
          </cell>
          <cell r="D28">
            <v>34071428.571428567</v>
          </cell>
          <cell r="E28">
            <v>1392857.1428571427</v>
          </cell>
          <cell r="F28">
            <v>273862.6117447695</v>
          </cell>
          <cell r="G28">
            <v>821587.83523430838</v>
          </cell>
          <cell r="H28">
            <v>1095450.446979078</v>
          </cell>
          <cell r="I28">
            <v>32678571.428571425</v>
          </cell>
          <cell r="K28">
            <v>1481.2694723301997</v>
          </cell>
          <cell r="L28">
            <v>1481.2694723301997</v>
          </cell>
          <cell r="M28">
            <v>1185015.5778641598</v>
          </cell>
          <cell r="P28">
            <v>7098.2142857142853</v>
          </cell>
          <cell r="R28">
            <v>4000</v>
          </cell>
          <cell r="T28">
            <v>3000</v>
          </cell>
          <cell r="V28">
            <v>3060</v>
          </cell>
          <cell r="W28">
            <v>3060</v>
          </cell>
        </row>
        <row r="29">
          <cell r="B29" t="str">
            <v>Agosto</v>
          </cell>
          <cell r="C29">
            <v>16</v>
          </cell>
          <cell r="D29">
            <v>32678571.428571425</v>
          </cell>
          <cell r="E29">
            <v>0</v>
          </cell>
          <cell r="F29">
            <v>262666.97038413421</v>
          </cell>
          <cell r="G29">
            <v>0</v>
          </cell>
          <cell r="H29">
            <v>262666.97038413421</v>
          </cell>
          <cell r="I29">
            <v>32678571.428571425</v>
          </cell>
          <cell r="K29">
            <v>1481.2694723301997</v>
          </cell>
          <cell r="L29">
            <v>1481.2694723301997</v>
          </cell>
          <cell r="M29">
            <v>1185015.5778641598</v>
          </cell>
          <cell r="P29">
            <v>7098.2142857142853</v>
          </cell>
          <cell r="R29">
            <v>4000</v>
          </cell>
          <cell r="S29">
            <v>12000</v>
          </cell>
          <cell r="T29">
            <v>3000</v>
          </cell>
          <cell r="V29">
            <v>3060</v>
          </cell>
          <cell r="W29">
            <v>3060</v>
          </cell>
        </row>
        <row r="30">
          <cell r="B30" t="str">
            <v>Septiembre</v>
          </cell>
          <cell r="C30">
            <v>17</v>
          </cell>
          <cell r="D30">
            <v>32678571.428571425</v>
          </cell>
          <cell r="E30">
            <v>0</v>
          </cell>
          <cell r="F30">
            <v>262666.97038413421</v>
          </cell>
          <cell r="G30">
            <v>0</v>
          </cell>
          <cell r="H30">
            <v>262666.97038413421</v>
          </cell>
          <cell r="I30">
            <v>32678571.428571425</v>
          </cell>
          <cell r="K30">
            <v>1481.2694723301997</v>
          </cell>
          <cell r="L30">
            <v>1481.2694723301997</v>
          </cell>
          <cell r="M30">
            <v>1185015.5778641598</v>
          </cell>
          <cell r="P30">
            <v>7098.2142857142853</v>
          </cell>
          <cell r="R30">
            <v>4000</v>
          </cell>
          <cell r="T30">
            <v>3000</v>
          </cell>
          <cell r="V30">
            <v>3060</v>
          </cell>
          <cell r="W30">
            <v>3060</v>
          </cell>
        </row>
        <row r="31">
          <cell r="B31" t="str">
            <v>Octubre</v>
          </cell>
          <cell r="C31">
            <v>18</v>
          </cell>
          <cell r="D31">
            <v>32678571.428571425</v>
          </cell>
          <cell r="E31">
            <v>1392857.1428571427</v>
          </cell>
          <cell r="F31">
            <v>262666.97038413421</v>
          </cell>
          <cell r="G31">
            <v>788000.91115240264</v>
          </cell>
          <cell r="H31">
            <v>1050667.8815365369</v>
          </cell>
          <cell r="I31">
            <v>31285714.285714284</v>
          </cell>
          <cell r="K31">
            <v>1481.2694723301997</v>
          </cell>
          <cell r="L31">
            <v>1481.2694723301997</v>
          </cell>
          <cell r="M31">
            <v>1185015.5778641598</v>
          </cell>
          <cell r="P31">
            <v>7098.2142857142853</v>
          </cell>
          <cell r="R31">
            <v>4000</v>
          </cell>
          <cell r="S31">
            <v>12000</v>
          </cell>
          <cell r="T31">
            <v>3000</v>
          </cell>
          <cell r="V31">
            <v>3060</v>
          </cell>
          <cell r="W31">
            <v>3060</v>
          </cell>
        </row>
        <row r="32">
          <cell r="B32" t="str">
            <v>Noviembre</v>
          </cell>
          <cell r="C32">
            <v>19</v>
          </cell>
          <cell r="D32">
            <v>31285714.285714284</v>
          </cell>
          <cell r="E32">
            <v>0</v>
          </cell>
          <cell r="F32">
            <v>251471.32902349898</v>
          </cell>
          <cell r="G32">
            <v>0</v>
          </cell>
          <cell r="H32">
            <v>251471.32902349898</v>
          </cell>
          <cell r="I32">
            <v>31285714.285714284</v>
          </cell>
          <cell r="K32">
            <v>1481.2694723301997</v>
          </cell>
          <cell r="L32">
            <v>1481.2694723301997</v>
          </cell>
          <cell r="M32">
            <v>1185015.5778641598</v>
          </cell>
          <cell r="P32">
            <v>7098.2142857142853</v>
          </cell>
          <cell r="R32">
            <v>4000</v>
          </cell>
          <cell r="T32">
            <v>3000</v>
          </cell>
          <cell r="V32">
            <v>3060</v>
          </cell>
          <cell r="W32">
            <v>3060</v>
          </cell>
        </row>
        <row r="33">
          <cell r="B33" t="str">
            <v>Diciembre</v>
          </cell>
          <cell r="C33">
            <v>20</v>
          </cell>
          <cell r="D33">
            <v>31285714.285714284</v>
          </cell>
          <cell r="E33">
            <v>0</v>
          </cell>
          <cell r="F33">
            <v>251471.32902349898</v>
          </cell>
          <cell r="G33">
            <v>0</v>
          </cell>
          <cell r="H33">
            <v>251471.32902349898</v>
          </cell>
          <cell r="I33">
            <v>31285714.285714284</v>
          </cell>
          <cell r="K33">
            <v>1481.2694723301997</v>
          </cell>
          <cell r="L33">
            <v>1481.2694723301997</v>
          </cell>
          <cell r="M33">
            <v>1185015.5778641598</v>
          </cell>
          <cell r="P33">
            <v>7098.2142857142853</v>
          </cell>
          <cell r="R33">
            <v>4000</v>
          </cell>
          <cell r="T33">
            <v>3000</v>
          </cell>
          <cell r="V33">
            <v>3060</v>
          </cell>
          <cell r="W33">
            <v>3060</v>
          </cell>
        </row>
        <row r="34">
          <cell r="A34">
            <v>2006</v>
          </cell>
          <cell r="B34" t="str">
            <v>Enero</v>
          </cell>
          <cell r="C34">
            <v>21</v>
          </cell>
          <cell r="D34">
            <v>31285714.285714284</v>
          </cell>
          <cell r="E34">
            <v>1392857.1428571427</v>
          </cell>
          <cell r="F34">
            <v>251471.32902349898</v>
          </cell>
          <cell r="G34">
            <v>754413.98707049701</v>
          </cell>
          <cell r="H34">
            <v>1005885.3160939959</v>
          </cell>
          <cell r="I34">
            <v>29892857.142857142</v>
          </cell>
          <cell r="K34">
            <v>1481.2694723301997</v>
          </cell>
          <cell r="L34">
            <v>1481.2694723301997</v>
          </cell>
          <cell r="M34">
            <v>1185015.5778641598</v>
          </cell>
          <cell r="P34">
            <v>7098.2142857142853</v>
          </cell>
          <cell r="R34">
            <v>4000</v>
          </cell>
          <cell r="S34">
            <v>12000</v>
          </cell>
          <cell r="T34">
            <v>3000</v>
          </cell>
          <cell r="V34">
            <v>3060</v>
          </cell>
          <cell r="W34">
            <v>3060</v>
          </cell>
        </row>
        <row r="35">
          <cell r="B35" t="str">
            <v>Febrero</v>
          </cell>
          <cell r="C35">
            <v>22</v>
          </cell>
          <cell r="D35">
            <v>29892857.142857142</v>
          </cell>
          <cell r="E35">
            <v>0</v>
          </cell>
          <cell r="F35">
            <v>240275.68766286375</v>
          </cell>
          <cell r="G35">
            <v>0</v>
          </cell>
          <cell r="H35">
            <v>240275.68766286375</v>
          </cell>
          <cell r="I35">
            <v>29892857.142857142</v>
          </cell>
          <cell r="K35">
            <v>1481.2694723301997</v>
          </cell>
          <cell r="L35">
            <v>1481.2694723301997</v>
          </cell>
          <cell r="M35">
            <v>1185015.5778641598</v>
          </cell>
          <cell r="P35">
            <v>7098.2142857142853</v>
          </cell>
          <cell r="R35">
            <v>4000</v>
          </cell>
          <cell r="T35">
            <v>3000</v>
          </cell>
          <cell r="U35">
            <v>36000</v>
          </cell>
          <cell r="V35">
            <v>3060</v>
          </cell>
          <cell r="W35">
            <v>3060</v>
          </cell>
        </row>
        <row r="36">
          <cell r="B36" t="str">
            <v>Marzo</v>
          </cell>
          <cell r="C36">
            <v>23</v>
          </cell>
          <cell r="D36">
            <v>29892857.142857142</v>
          </cell>
          <cell r="E36">
            <v>0</v>
          </cell>
          <cell r="F36">
            <v>240275.68766286375</v>
          </cell>
          <cell r="G36">
            <v>0</v>
          </cell>
          <cell r="H36">
            <v>240275.68766286375</v>
          </cell>
          <cell r="I36">
            <v>29892857.142857142</v>
          </cell>
          <cell r="K36">
            <v>1481.2694723301997</v>
          </cell>
          <cell r="L36">
            <v>1481.2694723301997</v>
          </cell>
          <cell r="M36">
            <v>1185015.5778641598</v>
          </cell>
          <cell r="P36">
            <v>7098.2142857142853</v>
          </cell>
          <cell r="R36">
            <v>4000</v>
          </cell>
          <cell r="T36">
            <v>3000</v>
          </cell>
          <cell r="V36">
            <v>3060</v>
          </cell>
          <cell r="W36">
            <v>3060</v>
          </cell>
        </row>
        <row r="37">
          <cell r="B37" t="str">
            <v>Abril</v>
          </cell>
          <cell r="C37">
            <v>24</v>
          </cell>
          <cell r="D37">
            <v>29892857.142857142</v>
          </cell>
          <cell r="E37">
            <v>1392857.1428571427</v>
          </cell>
          <cell r="F37">
            <v>240275.68766286375</v>
          </cell>
          <cell r="G37">
            <v>720827.06298859126</v>
          </cell>
          <cell r="H37">
            <v>961102.75065145502</v>
          </cell>
          <cell r="I37">
            <v>28500000</v>
          </cell>
          <cell r="K37">
            <v>1481.2694723301997</v>
          </cell>
          <cell r="L37">
            <v>1481.2694723301997</v>
          </cell>
          <cell r="M37">
            <v>1185015.5778641598</v>
          </cell>
          <cell r="P37">
            <v>7098.2142857142853</v>
          </cell>
          <cell r="R37">
            <v>4000</v>
          </cell>
          <cell r="S37">
            <v>12000</v>
          </cell>
          <cell r="T37">
            <v>3000</v>
          </cell>
          <cell r="V37">
            <v>3060</v>
          </cell>
          <cell r="W37">
            <v>3060</v>
          </cell>
        </row>
        <row r="38">
          <cell r="B38" t="str">
            <v>Mayo</v>
          </cell>
          <cell r="C38">
            <v>25</v>
          </cell>
          <cell r="D38">
            <v>28499999.999999996</v>
          </cell>
          <cell r="E38">
            <v>0</v>
          </cell>
          <cell r="F38">
            <v>229080.04630222853</v>
          </cell>
          <cell r="G38">
            <v>0</v>
          </cell>
          <cell r="H38">
            <v>229080.04630222853</v>
          </cell>
          <cell r="I38">
            <v>28499999.999999996</v>
          </cell>
          <cell r="K38">
            <v>1481.2694723301997</v>
          </cell>
          <cell r="L38">
            <v>1481.2694723301997</v>
          </cell>
          <cell r="M38">
            <v>1185015.5778641598</v>
          </cell>
          <cell r="P38">
            <v>7098.2142857142853</v>
          </cell>
          <cell r="Q38">
            <v>71249.999999999985</v>
          </cell>
          <cell r="R38">
            <v>4000</v>
          </cell>
          <cell r="T38">
            <v>3000</v>
          </cell>
          <cell r="V38">
            <v>3060</v>
          </cell>
          <cell r="W38">
            <v>3060</v>
          </cell>
        </row>
        <row r="39">
          <cell r="B39" t="str">
            <v>Junio</v>
          </cell>
          <cell r="C39">
            <v>26</v>
          </cell>
          <cell r="D39">
            <v>28499999.999999996</v>
          </cell>
          <cell r="E39">
            <v>0</v>
          </cell>
          <cell r="F39">
            <v>229080.04630222853</v>
          </cell>
          <cell r="G39">
            <v>0</v>
          </cell>
          <cell r="H39">
            <v>229080.04630222853</v>
          </cell>
          <cell r="I39">
            <v>28499999.999999996</v>
          </cell>
          <cell r="K39">
            <v>1481.2694723301997</v>
          </cell>
          <cell r="L39">
            <v>1481.2694723301997</v>
          </cell>
          <cell r="M39">
            <v>1185015.5778641598</v>
          </cell>
          <cell r="P39">
            <v>5937.4999999999991</v>
          </cell>
          <cell r="R39">
            <v>4000</v>
          </cell>
          <cell r="T39">
            <v>3000</v>
          </cell>
          <cell r="V39">
            <v>3060</v>
          </cell>
          <cell r="W39">
            <v>3060</v>
          </cell>
        </row>
        <row r="40">
          <cell r="B40" t="str">
            <v>Julio</v>
          </cell>
          <cell r="C40">
            <v>27</v>
          </cell>
          <cell r="D40">
            <v>28499999.999999996</v>
          </cell>
          <cell r="E40">
            <v>1392857.1428571427</v>
          </cell>
          <cell r="F40">
            <v>229080.04630222853</v>
          </cell>
          <cell r="G40">
            <v>687240.13890668564</v>
          </cell>
          <cell r="H40">
            <v>916320.1852089141</v>
          </cell>
          <cell r="I40">
            <v>27107142.857142854</v>
          </cell>
          <cell r="K40">
            <v>1481.2694723301997</v>
          </cell>
          <cell r="L40">
            <v>1481.2694723301997</v>
          </cell>
          <cell r="M40">
            <v>1185015.5778641598</v>
          </cell>
          <cell r="P40">
            <v>5937.4999999999991</v>
          </cell>
          <cell r="R40">
            <v>4000</v>
          </cell>
          <cell r="S40">
            <v>12000</v>
          </cell>
          <cell r="T40">
            <v>3000</v>
          </cell>
          <cell r="V40">
            <v>3060</v>
          </cell>
          <cell r="W40">
            <v>3060</v>
          </cell>
        </row>
        <row r="41">
          <cell r="B41" t="str">
            <v>Agosto</v>
          </cell>
          <cell r="C41">
            <v>28</v>
          </cell>
          <cell r="D41">
            <v>27107142.857142851</v>
          </cell>
          <cell r="E41">
            <v>0</v>
          </cell>
          <cell r="F41">
            <v>217884.4049415933</v>
          </cell>
          <cell r="G41">
            <v>0</v>
          </cell>
          <cell r="H41">
            <v>217884.4049415933</v>
          </cell>
          <cell r="I41">
            <v>27107142.857142851</v>
          </cell>
          <cell r="K41">
            <v>1481.2694723301997</v>
          </cell>
          <cell r="L41">
            <v>1481.2694723301997</v>
          </cell>
          <cell r="M41">
            <v>1185015.5778641598</v>
          </cell>
          <cell r="P41">
            <v>5937.4999999999991</v>
          </cell>
          <cell r="R41">
            <v>4000</v>
          </cell>
          <cell r="T41">
            <v>3000</v>
          </cell>
          <cell r="V41">
            <v>3060</v>
          </cell>
          <cell r="W41">
            <v>3060</v>
          </cell>
        </row>
        <row r="42">
          <cell r="B42" t="str">
            <v>Septiembre</v>
          </cell>
          <cell r="C42">
            <v>29</v>
          </cell>
          <cell r="D42">
            <v>27107142.857142851</v>
          </cell>
          <cell r="E42">
            <v>0</v>
          </cell>
          <cell r="F42">
            <v>217884.4049415933</v>
          </cell>
          <cell r="G42">
            <v>0</v>
          </cell>
          <cell r="H42">
            <v>217884.4049415933</v>
          </cell>
          <cell r="I42">
            <v>27107142.857142851</v>
          </cell>
          <cell r="J42">
            <v>2816134.403790554</v>
          </cell>
          <cell r="K42">
            <v>1481.2694723301997</v>
          </cell>
          <cell r="L42">
            <v>1481.2694723301997</v>
          </cell>
          <cell r="M42">
            <v>1185015.5778641598</v>
          </cell>
          <cell r="P42">
            <v>5937.4999999999991</v>
          </cell>
          <cell r="R42">
            <v>4000</v>
          </cell>
          <cell r="T42">
            <v>3000</v>
          </cell>
          <cell r="V42">
            <v>3060</v>
          </cell>
          <cell r="W42">
            <v>3060</v>
          </cell>
        </row>
        <row r="43">
          <cell r="B43" t="str">
            <v>Octubre</v>
          </cell>
          <cell r="C43">
            <v>30</v>
          </cell>
          <cell r="D43">
            <v>27107142.857142851</v>
          </cell>
          <cell r="E43">
            <v>1392857.1428571427</v>
          </cell>
          <cell r="F43">
            <v>217884.4049415933</v>
          </cell>
          <cell r="G43">
            <v>653653.21482477989</v>
          </cell>
          <cell r="H43">
            <v>871537.61976637319</v>
          </cell>
          <cell r="I43">
            <v>25714285.714285709</v>
          </cell>
          <cell r="K43">
            <v>1481.2694723301997</v>
          </cell>
          <cell r="L43">
            <v>1481.2694723301997</v>
          </cell>
          <cell r="M43">
            <v>1185015.5778641598</v>
          </cell>
          <cell r="P43">
            <v>5937.4999999999991</v>
          </cell>
          <cell r="R43">
            <v>4000</v>
          </cell>
          <cell r="S43">
            <v>12000</v>
          </cell>
          <cell r="T43">
            <v>3000</v>
          </cell>
          <cell r="V43">
            <v>3060</v>
          </cell>
          <cell r="W43">
            <v>3060</v>
          </cell>
        </row>
        <row r="44">
          <cell r="B44" t="str">
            <v>Noviembre</v>
          </cell>
          <cell r="C44">
            <v>31</v>
          </cell>
          <cell r="D44">
            <v>25714285.714285709</v>
          </cell>
          <cell r="E44">
            <v>0</v>
          </cell>
          <cell r="F44">
            <v>206688.76358095804</v>
          </cell>
          <cell r="G44">
            <v>0</v>
          </cell>
          <cell r="H44">
            <v>206688.76358095804</v>
          </cell>
          <cell r="I44">
            <v>25714285.714285709</v>
          </cell>
          <cell r="K44">
            <v>1481.2694723301997</v>
          </cell>
          <cell r="L44">
            <v>1481.2694723301997</v>
          </cell>
          <cell r="M44">
            <v>1185015.5778641598</v>
          </cell>
          <cell r="P44">
            <v>5937.4999999999991</v>
          </cell>
          <cell r="R44">
            <v>4000</v>
          </cell>
          <cell r="T44">
            <v>3000</v>
          </cell>
          <cell r="V44">
            <v>3060</v>
          </cell>
          <cell r="W44">
            <v>3060</v>
          </cell>
        </row>
        <row r="45">
          <cell r="B45" t="str">
            <v>Diciembre</v>
          </cell>
          <cell r="C45">
            <v>32</v>
          </cell>
          <cell r="D45">
            <v>25714285.714285709</v>
          </cell>
          <cell r="E45">
            <v>0</v>
          </cell>
          <cell r="F45">
            <v>206688.76358095804</v>
          </cell>
          <cell r="G45">
            <v>0</v>
          </cell>
          <cell r="H45">
            <v>206688.76358095804</v>
          </cell>
          <cell r="I45">
            <v>25714285.714285709</v>
          </cell>
          <cell r="K45">
            <v>1481.2694723301997</v>
          </cell>
          <cell r="L45">
            <v>1481.2694723301997</v>
          </cell>
          <cell r="M45">
            <v>1185015.5778641598</v>
          </cell>
          <cell r="P45">
            <v>5937.4999999999991</v>
          </cell>
          <cell r="R45">
            <v>4000</v>
          </cell>
          <cell r="S45">
            <v>12000</v>
          </cell>
          <cell r="T45">
            <v>3000</v>
          </cell>
          <cell r="V45">
            <v>3060</v>
          </cell>
          <cell r="W45">
            <v>3060</v>
          </cell>
        </row>
        <row r="46">
          <cell r="A46">
            <v>2007</v>
          </cell>
          <cell r="B46" t="str">
            <v>Enero</v>
          </cell>
          <cell r="C46">
            <v>33</v>
          </cell>
          <cell r="D46">
            <v>25714285.714285709</v>
          </cell>
          <cell r="E46">
            <v>1392857.1428571427</v>
          </cell>
          <cell r="F46">
            <v>206688.76358095804</v>
          </cell>
          <cell r="G46">
            <v>620066.29074287415</v>
          </cell>
          <cell r="H46">
            <v>826755.05432383216</v>
          </cell>
          <cell r="I46">
            <v>24321428.571428567</v>
          </cell>
          <cell r="K46">
            <v>1481.2694723301997</v>
          </cell>
          <cell r="L46">
            <v>1481.2694723301997</v>
          </cell>
          <cell r="M46">
            <v>1185015.5778641598</v>
          </cell>
          <cell r="P46">
            <v>5937.4999999999991</v>
          </cell>
          <cell r="R46">
            <v>4000</v>
          </cell>
          <cell r="T46">
            <v>3000</v>
          </cell>
          <cell r="V46">
            <v>3060</v>
          </cell>
          <cell r="W46">
            <v>3060</v>
          </cell>
        </row>
        <row r="47">
          <cell r="B47" t="str">
            <v>Febrero</v>
          </cell>
          <cell r="C47">
            <v>34</v>
          </cell>
          <cell r="D47">
            <v>24321428.571428567</v>
          </cell>
          <cell r="E47">
            <v>0</v>
          </cell>
          <cell r="F47">
            <v>195493.12222032278</v>
          </cell>
          <cell r="G47">
            <v>0</v>
          </cell>
          <cell r="H47">
            <v>195493.12222032278</v>
          </cell>
          <cell r="I47">
            <v>24321428.571428567</v>
          </cell>
          <cell r="K47">
            <v>1481.2694723301997</v>
          </cell>
          <cell r="L47">
            <v>1481.2694723301997</v>
          </cell>
          <cell r="M47">
            <v>1185015.5778641598</v>
          </cell>
          <cell r="P47">
            <v>5937.4999999999991</v>
          </cell>
          <cell r="R47">
            <v>4000</v>
          </cell>
          <cell r="T47">
            <v>3000</v>
          </cell>
          <cell r="U47">
            <v>36000</v>
          </cell>
          <cell r="V47">
            <v>3060</v>
          </cell>
          <cell r="W47">
            <v>3060</v>
          </cell>
        </row>
        <row r="48">
          <cell r="B48" t="str">
            <v>Marzo</v>
          </cell>
          <cell r="C48">
            <v>35</v>
          </cell>
          <cell r="D48">
            <v>24321428.571428567</v>
          </cell>
          <cell r="E48">
            <v>0</v>
          </cell>
          <cell r="F48">
            <v>195493.12222032278</v>
          </cell>
          <cell r="G48">
            <v>0</v>
          </cell>
          <cell r="H48">
            <v>195493.12222032278</v>
          </cell>
          <cell r="I48">
            <v>24321428.571428567</v>
          </cell>
          <cell r="K48">
            <v>1481.2694723301997</v>
          </cell>
          <cell r="L48">
            <v>1481.2694723301997</v>
          </cell>
          <cell r="M48">
            <v>1185015.5778641598</v>
          </cell>
          <cell r="P48">
            <v>5937.4999999999991</v>
          </cell>
          <cell r="R48">
            <v>4000</v>
          </cell>
          <cell r="S48">
            <v>12000</v>
          </cell>
          <cell r="T48">
            <v>3000</v>
          </cell>
          <cell r="V48">
            <v>3060</v>
          </cell>
          <cell r="W48">
            <v>3060</v>
          </cell>
        </row>
        <row r="49">
          <cell r="B49" t="str">
            <v>Abril</v>
          </cell>
          <cell r="C49">
            <v>36</v>
          </cell>
          <cell r="D49">
            <v>24321428.571428567</v>
          </cell>
          <cell r="E49">
            <v>1392857.1428571427</v>
          </cell>
          <cell r="F49">
            <v>195493.12222032278</v>
          </cell>
          <cell r="G49">
            <v>586479.3666609684</v>
          </cell>
          <cell r="H49">
            <v>781972.48888129112</v>
          </cell>
          <cell r="I49">
            <v>22928571.428571425</v>
          </cell>
          <cell r="K49">
            <v>1481.2694723301997</v>
          </cell>
          <cell r="L49">
            <v>1481.2694723301997</v>
          </cell>
          <cell r="M49">
            <v>1185015.5778641598</v>
          </cell>
          <cell r="P49">
            <v>5937.4999999999991</v>
          </cell>
          <cell r="R49">
            <v>4000</v>
          </cell>
          <cell r="T49">
            <v>3000</v>
          </cell>
          <cell r="V49">
            <v>3060</v>
          </cell>
          <cell r="W49">
            <v>3060</v>
          </cell>
        </row>
        <row r="50">
          <cell r="B50" t="str">
            <v>Mayo</v>
          </cell>
          <cell r="C50">
            <v>37</v>
          </cell>
          <cell r="D50">
            <v>22928571.428571422</v>
          </cell>
          <cell r="E50">
            <v>0</v>
          </cell>
          <cell r="F50">
            <v>184297.48085968755</v>
          </cell>
          <cell r="G50">
            <v>0</v>
          </cell>
          <cell r="H50">
            <v>184297.48085968755</v>
          </cell>
          <cell r="I50">
            <v>22928571.428571422</v>
          </cell>
          <cell r="K50">
            <v>1481.2694723301997</v>
          </cell>
          <cell r="L50">
            <v>1481.2694723301997</v>
          </cell>
          <cell r="M50">
            <v>1185015.5778641598</v>
          </cell>
          <cell r="P50">
            <v>5937.4999999999991</v>
          </cell>
          <cell r="Q50">
            <v>57321.428571428558</v>
          </cell>
          <cell r="R50">
            <v>4000</v>
          </cell>
          <cell r="T50">
            <v>3000</v>
          </cell>
          <cell r="V50">
            <v>3060</v>
          </cell>
          <cell r="W50">
            <v>3060</v>
          </cell>
        </row>
        <row r="51">
          <cell r="B51" t="str">
            <v>Junio</v>
          </cell>
          <cell r="C51">
            <v>38</v>
          </cell>
          <cell r="D51">
            <v>22928571.428571422</v>
          </cell>
          <cell r="E51">
            <v>0</v>
          </cell>
          <cell r="F51">
            <v>184297.48085968755</v>
          </cell>
          <cell r="G51">
            <v>0</v>
          </cell>
          <cell r="H51">
            <v>184297.48085968755</v>
          </cell>
          <cell r="I51">
            <v>22928571.428571422</v>
          </cell>
          <cell r="K51">
            <v>1481.2694723301997</v>
          </cell>
          <cell r="L51">
            <v>1481.2694723301997</v>
          </cell>
          <cell r="M51">
            <v>1185015.5778641598</v>
          </cell>
          <cell r="P51">
            <v>4776.7857142857129</v>
          </cell>
          <cell r="R51">
            <v>4000</v>
          </cell>
          <cell r="S51">
            <v>12000</v>
          </cell>
          <cell r="T51">
            <v>3000</v>
          </cell>
          <cell r="V51">
            <v>3060</v>
          </cell>
          <cell r="W51">
            <v>3060</v>
          </cell>
        </row>
        <row r="52">
          <cell r="B52" t="str">
            <v>Julio</v>
          </cell>
          <cell r="C52">
            <v>39</v>
          </cell>
          <cell r="D52">
            <v>22928571.428571422</v>
          </cell>
          <cell r="E52">
            <v>1392857.1428571427</v>
          </cell>
          <cell r="F52">
            <v>184297.48085968755</v>
          </cell>
          <cell r="G52">
            <v>552892.44257906266</v>
          </cell>
          <cell r="H52">
            <v>737189.92343875021</v>
          </cell>
          <cell r="I52">
            <v>21535714.28571428</v>
          </cell>
          <cell r="K52">
            <v>1481.2694723301997</v>
          </cell>
          <cell r="L52">
            <v>1481.2694723301997</v>
          </cell>
          <cell r="M52">
            <v>1185015.5778641598</v>
          </cell>
          <cell r="P52">
            <v>4776.7857142857129</v>
          </cell>
          <cell r="R52">
            <v>4000</v>
          </cell>
          <cell r="T52">
            <v>3000</v>
          </cell>
          <cell r="V52">
            <v>3060</v>
          </cell>
          <cell r="W52">
            <v>3060</v>
          </cell>
        </row>
        <row r="53">
          <cell r="B53" t="str">
            <v>Agosto</v>
          </cell>
          <cell r="C53">
            <v>40</v>
          </cell>
          <cell r="D53">
            <v>21535714.285714276</v>
          </cell>
          <cell r="E53">
            <v>0</v>
          </cell>
          <cell r="F53">
            <v>173101.83949905232</v>
          </cell>
          <cell r="G53">
            <v>0</v>
          </cell>
          <cell r="H53">
            <v>173101.83949905232</v>
          </cell>
          <cell r="I53">
            <v>21535714.285714276</v>
          </cell>
          <cell r="K53">
            <v>1481.2694723301997</v>
          </cell>
          <cell r="L53">
            <v>1481.2694723301997</v>
          </cell>
          <cell r="M53">
            <v>1185015.5778641598</v>
          </cell>
          <cell r="P53">
            <v>4776.7857142857129</v>
          </cell>
          <cell r="R53">
            <v>4000</v>
          </cell>
          <cell r="T53">
            <v>3000</v>
          </cell>
          <cell r="V53">
            <v>3060</v>
          </cell>
          <cell r="W53">
            <v>3060</v>
          </cell>
        </row>
        <row r="54">
          <cell r="B54" t="str">
            <v>Septiembre</v>
          </cell>
          <cell r="C54">
            <v>41</v>
          </cell>
          <cell r="D54">
            <v>21535714.285714276</v>
          </cell>
          <cell r="E54">
            <v>0</v>
          </cell>
          <cell r="F54">
            <v>173101.83949905232</v>
          </cell>
          <cell r="G54">
            <v>0</v>
          </cell>
          <cell r="H54">
            <v>173101.83949905232</v>
          </cell>
          <cell r="I54">
            <v>21535714.285714276</v>
          </cell>
          <cell r="K54">
            <v>1481.2694723301997</v>
          </cell>
          <cell r="L54">
            <v>1481.2694723301997</v>
          </cell>
          <cell r="M54">
            <v>1185015.5778641598</v>
          </cell>
          <cell r="P54">
            <v>4776.7857142857129</v>
          </cell>
          <cell r="R54">
            <v>4000</v>
          </cell>
          <cell r="S54">
            <v>12000</v>
          </cell>
          <cell r="T54">
            <v>3000</v>
          </cell>
          <cell r="V54">
            <v>3060</v>
          </cell>
          <cell r="W54">
            <v>3060</v>
          </cell>
        </row>
        <row r="55">
          <cell r="B55" t="str">
            <v>Octubre</v>
          </cell>
          <cell r="C55">
            <v>42</v>
          </cell>
          <cell r="D55">
            <v>21535714.285714276</v>
          </cell>
          <cell r="E55">
            <v>1392857.1428571427</v>
          </cell>
          <cell r="F55">
            <v>173101.83949905232</v>
          </cell>
          <cell r="G55">
            <v>519305.51849715703</v>
          </cell>
          <cell r="H55">
            <v>692407.35799620929</v>
          </cell>
          <cell r="I55">
            <v>20142857.142857134</v>
          </cell>
          <cell r="K55">
            <v>1481.2694723301997</v>
          </cell>
          <cell r="L55">
            <v>1481.2694723301997</v>
          </cell>
          <cell r="M55">
            <v>1185015.5778641598</v>
          </cell>
          <cell r="P55">
            <v>4776.7857142857129</v>
          </cell>
          <cell r="R55">
            <v>4000</v>
          </cell>
          <cell r="T55">
            <v>3000</v>
          </cell>
          <cell r="V55">
            <v>3060</v>
          </cell>
          <cell r="W55">
            <v>3060</v>
          </cell>
        </row>
        <row r="56">
          <cell r="B56" t="str">
            <v>Noviembre</v>
          </cell>
          <cell r="C56">
            <v>43</v>
          </cell>
          <cell r="D56">
            <v>20142857.142857134</v>
          </cell>
          <cell r="E56">
            <v>0</v>
          </cell>
          <cell r="F56">
            <v>161906.19813841709</v>
          </cell>
          <cell r="G56">
            <v>0</v>
          </cell>
          <cell r="H56">
            <v>161906.19813841709</v>
          </cell>
          <cell r="I56">
            <v>20142857.142857134</v>
          </cell>
          <cell r="K56">
            <v>1481.2694723301997</v>
          </cell>
          <cell r="L56">
            <v>1481.2694723301997</v>
          </cell>
          <cell r="M56">
            <v>1185015.5778641598</v>
          </cell>
          <cell r="P56">
            <v>4776.7857142857129</v>
          </cell>
          <cell r="R56">
            <v>4000</v>
          </cell>
          <cell r="T56">
            <v>3000</v>
          </cell>
          <cell r="V56">
            <v>3060</v>
          </cell>
          <cell r="W56">
            <v>3060</v>
          </cell>
        </row>
        <row r="57">
          <cell r="B57" t="str">
            <v>Diciembre</v>
          </cell>
          <cell r="C57">
            <v>44</v>
          </cell>
          <cell r="D57">
            <v>20142857.142857134</v>
          </cell>
          <cell r="E57">
            <v>0</v>
          </cell>
          <cell r="F57">
            <v>161906.19813841709</v>
          </cell>
          <cell r="G57">
            <v>0</v>
          </cell>
          <cell r="H57">
            <v>161906.19813841709</v>
          </cell>
          <cell r="I57">
            <v>20142857.142857134</v>
          </cell>
          <cell r="K57">
            <v>1481.2694723301997</v>
          </cell>
          <cell r="L57">
            <v>1481.2694723301997</v>
          </cell>
          <cell r="M57">
            <v>1185015.5778641598</v>
          </cell>
          <cell r="P57">
            <v>4776.7857142857129</v>
          </cell>
          <cell r="R57">
            <v>4000</v>
          </cell>
          <cell r="S57">
            <v>12000</v>
          </cell>
          <cell r="T57">
            <v>3000</v>
          </cell>
          <cell r="V57">
            <v>3060</v>
          </cell>
          <cell r="W57">
            <v>3060</v>
          </cell>
        </row>
        <row r="58">
          <cell r="A58">
            <v>2008</v>
          </cell>
          <cell r="B58" t="str">
            <v>Enero</v>
          </cell>
          <cell r="C58">
            <v>45</v>
          </cell>
          <cell r="D58">
            <v>20142857.142857134</v>
          </cell>
          <cell r="E58">
            <v>1392857.1428571427</v>
          </cell>
          <cell r="F58">
            <v>161906.19813841709</v>
          </cell>
          <cell r="G58">
            <v>485718.59441525128</v>
          </cell>
          <cell r="H58">
            <v>647624.79255366838</v>
          </cell>
          <cell r="I58">
            <v>18749999.999999993</v>
          </cell>
          <cell r="K58">
            <v>1481.2694723301997</v>
          </cell>
          <cell r="L58">
            <v>1481.2694723301997</v>
          </cell>
          <cell r="M58">
            <v>1185015.5778641598</v>
          </cell>
          <cell r="P58">
            <v>4776.7857142857129</v>
          </cell>
          <cell r="R58">
            <v>4000</v>
          </cell>
          <cell r="T58">
            <v>3000</v>
          </cell>
          <cell r="V58">
            <v>3060</v>
          </cell>
          <cell r="W58">
            <v>3060</v>
          </cell>
        </row>
        <row r="59">
          <cell r="B59" t="str">
            <v>Febrero</v>
          </cell>
          <cell r="C59">
            <v>46</v>
          </cell>
          <cell r="D59">
            <v>18749999.999999993</v>
          </cell>
          <cell r="E59">
            <v>0</v>
          </cell>
          <cell r="F59">
            <v>150710.55677778187</v>
          </cell>
          <cell r="G59">
            <v>0</v>
          </cell>
          <cell r="H59">
            <v>150710.55677778187</v>
          </cell>
          <cell r="I59">
            <v>18749999.999999993</v>
          </cell>
          <cell r="K59">
            <v>1481.2694723301997</v>
          </cell>
          <cell r="L59">
            <v>1481.2694723301997</v>
          </cell>
          <cell r="M59">
            <v>1185015.5778641598</v>
          </cell>
          <cell r="P59">
            <v>4776.7857142857129</v>
          </cell>
          <cell r="R59">
            <v>4000</v>
          </cell>
          <cell r="S59">
            <v>12000</v>
          </cell>
          <cell r="T59">
            <v>3000</v>
          </cell>
          <cell r="U59">
            <v>36000</v>
          </cell>
          <cell r="V59">
            <v>3060</v>
          </cell>
          <cell r="W59">
            <v>3060</v>
          </cell>
        </row>
        <row r="60">
          <cell r="B60" t="str">
            <v>Marzo</v>
          </cell>
          <cell r="C60">
            <v>47</v>
          </cell>
          <cell r="D60">
            <v>18749999.999999993</v>
          </cell>
          <cell r="E60">
            <v>0</v>
          </cell>
          <cell r="F60">
            <v>150710.55677778187</v>
          </cell>
          <cell r="G60">
            <v>0</v>
          </cell>
          <cell r="H60">
            <v>150710.55677778187</v>
          </cell>
          <cell r="I60">
            <v>18749999.999999993</v>
          </cell>
          <cell r="K60">
            <v>1481.2694723301997</v>
          </cell>
          <cell r="L60">
            <v>1481.2694723301997</v>
          </cell>
          <cell r="M60">
            <v>1185015.5778641598</v>
          </cell>
          <cell r="P60">
            <v>4776.7857142857129</v>
          </cell>
          <cell r="R60">
            <v>4000</v>
          </cell>
          <cell r="T60">
            <v>3000</v>
          </cell>
          <cell r="V60">
            <v>3060</v>
          </cell>
          <cell r="W60">
            <v>3060</v>
          </cell>
        </row>
        <row r="61">
          <cell r="B61" t="str">
            <v>Abril</v>
          </cell>
          <cell r="C61">
            <v>48</v>
          </cell>
          <cell r="D61">
            <v>18749999.999999993</v>
          </cell>
          <cell r="E61">
            <v>1392857.1428571427</v>
          </cell>
          <cell r="F61">
            <v>150710.55677778187</v>
          </cell>
          <cell r="G61">
            <v>452131.67033334554</v>
          </cell>
          <cell r="H61">
            <v>602842.22711112746</v>
          </cell>
          <cell r="I61">
            <v>17357142.857142851</v>
          </cell>
          <cell r="K61">
            <v>1481.2694723301997</v>
          </cell>
          <cell r="L61">
            <v>1481.2694723301997</v>
          </cell>
          <cell r="M61">
            <v>1185015.5778641598</v>
          </cell>
          <cell r="P61">
            <v>4776.7857142857129</v>
          </cell>
          <cell r="R61">
            <v>4000</v>
          </cell>
          <cell r="T61">
            <v>3000</v>
          </cell>
          <cell r="V61">
            <v>3060</v>
          </cell>
          <cell r="W61">
            <v>3060</v>
          </cell>
        </row>
        <row r="62">
          <cell r="B62" t="str">
            <v>Mayo</v>
          </cell>
          <cell r="C62">
            <v>49</v>
          </cell>
          <cell r="D62">
            <v>17357142.857142847</v>
          </cell>
          <cell r="E62">
            <v>0</v>
          </cell>
          <cell r="F62">
            <v>139514.91541714664</v>
          </cell>
          <cell r="G62">
            <v>0</v>
          </cell>
          <cell r="H62">
            <v>139514.91541714664</v>
          </cell>
          <cell r="I62">
            <v>17357142.857142847</v>
          </cell>
          <cell r="K62">
            <v>1481.2694723301997</v>
          </cell>
          <cell r="L62">
            <v>1481.2694723301997</v>
          </cell>
          <cell r="M62">
            <v>1185015.5778641598</v>
          </cell>
          <cell r="P62">
            <v>4776.7857142857129</v>
          </cell>
          <cell r="Q62">
            <v>43392.857142857116</v>
          </cell>
          <cell r="R62">
            <v>4000</v>
          </cell>
          <cell r="S62">
            <v>12000</v>
          </cell>
          <cell r="T62">
            <v>3000</v>
          </cell>
          <cell r="V62">
            <v>3060</v>
          </cell>
          <cell r="W62">
            <v>3060</v>
          </cell>
        </row>
        <row r="63">
          <cell r="B63" t="str">
            <v>Junio</v>
          </cell>
          <cell r="C63">
            <v>50</v>
          </cell>
          <cell r="D63">
            <v>17357142.857142847</v>
          </cell>
          <cell r="E63">
            <v>0</v>
          </cell>
          <cell r="F63">
            <v>139514.91541714664</v>
          </cell>
          <cell r="G63">
            <v>0</v>
          </cell>
          <cell r="H63">
            <v>139514.91541714664</v>
          </cell>
          <cell r="I63">
            <v>17357142.857142847</v>
          </cell>
          <cell r="K63">
            <v>1481.2694723301997</v>
          </cell>
          <cell r="L63">
            <v>1481.2694723301997</v>
          </cell>
          <cell r="M63">
            <v>1185015.5778641598</v>
          </cell>
          <cell r="P63">
            <v>3616.0714285714262</v>
          </cell>
          <cell r="R63">
            <v>4000</v>
          </cell>
          <cell r="T63">
            <v>3000</v>
          </cell>
          <cell r="V63">
            <v>3060</v>
          </cell>
          <cell r="W63">
            <v>3060</v>
          </cell>
        </row>
        <row r="64">
          <cell r="B64" t="str">
            <v>Julio</v>
          </cell>
          <cell r="C64">
            <v>51</v>
          </cell>
          <cell r="D64">
            <v>17357142.857142847</v>
          </cell>
          <cell r="E64">
            <v>1392857.1428571427</v>
          </cell>
          <cell r="F64">
            <v>139514.91541714664</v>
          </cell>
          <cell r="G64">
            <v>418544.74625143991</v>
          </cell>
          <cell r="H64">
            <v>558059.66166858654</v>
          </cell>
          <cell r="I64">
            <v>15964285.714285705</v>
          </cell>
          <cell r="K64">
            <v>1481.2694723301997</v>
          </cell>
          <cell r="L64">
            <v>1481.2694723301997</v>
          </cell>
          <cell r="M64">
            <v>1185015.5778641598</v>
          </cell>
          <cell r="P64">
            <v>3616.0714285714262</v>
          </cell>
          <cell r="R64">
            <v>4000</v>
          </cell>
          <cell r="T64">
            <v>3000</v>
          </cell>
          <cell r="V64">
            <v>3060</v>
          </cell>
          <cell r="W64">
            <v>3060</v>
          </cell>
        </row>
        <row r="65">
          <cell r="B65" t="str">
            <v>Agosto</v>
          </cell>
          <cell r="C65">
            <v>52</v>
          </cell>
          <cell r="D65">
            <v>15964285.714285705</v>
          </cell>
          <cell r="E65">
            <v>0</v>
          </cell>
          <cell r="F65">
            <v>128319.27405651141</v>
          </cell>
          <cell r="G65">
            <v>0</v>
          </cell>
          <cell r="H65">
            <v>128319.27405651141</v>
          </cell>
          <cell r="I65">
            <v>15964285.714285705</v>
          </cell>
          <cell r="K65">
            <v>1481.2694723301997</v>
          </cell>
          <cell r="L65">
            <v>1481.2694723301997</v>
          </cell>
          <cell r="M65">
            <v>1185015.5778641598</v>
          </cell>
          <cell r="P65">
            <v>3616.0714285714262</v>
          </cell>
          <cell r="R65">
            <v>4000</v>
          </cell>
          <cell r="S65">
            <v>12000</v>
          </cell>
          <cell r="T65">
            <v>3000</v>
          </cell>
          <cell r="V65">
            <v>3060</v>
          </cell>
          <cell r="W65">
            <v>3060</v>
          </cell>
        </row>
        <row r="66">
          <cell r="B66" t="str">
            <v>Septiembre</v>
          </cell>
          <cell r="C66">
            <v>53</v>
          </cell>
          <cell r="D66">
            <v>15964285.714285705</v>
          </cell>
          <cell r="E66">
            <v>0</v>
          </cell>
          <cell r="F66">
            <v>128319.27405651141</v>
          </cell>
          <cell r="G66">
            <v>0</v>
          </cell>
          <cell r="H66">
            <v>128319.27405651141</v>
          </cell>
          <cell r="I66">
            <v>15964285.714285705</v>
          </cell>
          <cell r="K66">
            <v>1481.2694723301997</v>
          </cell>
          <cell r="L66">
            <v>1481.2694723301997</v>
          </cell>
          <cell r="M66">
            <v>1185015.5778641598</v>
          </cell>
          <cell r="P66">
            <v>3616.0714285714262</v>
          </cell>
          <cell r="R66">
            <v>4000</v>
          </cell>
          <cell r="T66">
            <v>3000</v>
          </cell>
          <cell r="V66">
            <v>3060</v>
          </cell>
          <cell r="W66">
            <v>3060</v>
          </cell>
        </row>
        <row r="67">
          <cell r="B67" t="str">
            <v>Octubre</v>
          </cell>
          <cell r="C67">
            <v>54</v>
          </cell>
          <cell r="D67">
            <v>15964285.714285705</v>
          </cell>
          <cell r="E67">
            <v>1392857.1428571427</v>
          </cell>
          <cell r="F67">
            <v>128319.27405651141</v>
          </cell>
          <cell r="G67">
            <v>384957.82216953422</v>
          </cell>
          <cell r="H67">
            <v>513277.09622604563</v>
          </cell>
          <cell r="I67">
            <v>14571428.571428563</v>
          </cell>
          <cell r="K67">
            <v>1481.2694723301997</v>
          </cell>
          <cell r="L67">
            <v>1481.2694723301997</v>
          </cell>
          <cell r="M67">
            <v>1185015.5778641598</v>
          </cell>
          <cell r="P67">
            <v>3616.0714285714262</v>
          </cell>
          <cell r="R67">
            <v>4000</v>
          </cell>
          <cell r="T67">
            <v>3000</v>
          </cell>
          <cell r="V67">
            <v>3060</v>
          </cell>
          <cell r="W67">
            <v>3060</v>
          </cell>
        </row>
        <row r="68">
          <cell r="B68" t="str">
            <v>Noviembre</v>
          </cell>
          <cell r="C68">
            <v>55</v>
          </cell>
          <cell r="D68">
            <v>14571428.571428563</v>
          </cell>
          <cell r="E68">
            <v>0</v>
          </cell>
          <cell r="F68">
            <v>117123.63269587618</v>
          </cell>
          <cell r="G68">
            <v>0</v>
          </cell>
          <cell r="H68">
            <v>117123.63269587618</v>
          </cell>
          <cell r="I68">
            <v>14571428.571428563</v>
          </cell>
          <cell r="K68">
            <v>1481.2694723301997</v>
          </cell>
          <cell r="L68">
            <v>1481.2694723301997</v>
          </cell>
          <cell r="M68">
            <v>1185015.5778641598</v>
          </cell>
          <cell r="P68">
            <v>3616.0714285714262</v>
          </cell>
          <cell r="R68">
            <v>4000</v>
          </cell>
          <cell r="S68">
            <v>12000</v>
          </cell>
          <cell r="T68">
            <v>3000</v>
          </cell>
          <cell r="V68">
            <v>3060</v>
          </cell>
          <cell r="W68">
            <v>3060</v>
          </cell>
        </row>
        <row r="69">
          <cell r="B69" t="str">
            <v>Diciembre</v>
          </cell>
          <cell r="C69">
            <v>56</v>
          </cell>
          <cell r="D69">
            <v>14571428.571428563</v>
          </cell>
          <cell r="E69">
            <v>0</v>
          </cell>
          <cell r="F69">
            <v>117123.63269587618</v>
          </cell>
          <cell r="G69">
            <v>0</v>
          </cell>
          <cell r="H69">
            <v>117123.63269587618</v>
          </cell>
          <cell r="I69">
            <v>14571428.571428563</v>
          </cell>
          <cell r="K69">
            <v>1481.2694723301997</v>
          </cell>
          <cell r="L69">
            <v>1481.2694723301997</v>
          </cell>
          <cell r="M69">
            <v>1185015.5778641598</v>
          </cell>
          <cell r="P69">
            <v>3616.0714285714262</v>
          </cell>
          <cell r="R69">
            <v>4000</v>
          </cell>
          <cell r="T69">
            <v>3000</v>
          </cell>
          <cell r="V69">
            <v>3060</v>
          </cell>
          <cell r="W69">
            <v>3060</v>
          </cell>
        </row>
        <row r="70">
          <cell r="A70">
            <v>2009</v>
          </cell>
          <cell r="B70" t="str">
            <v>Enero</v>
          </cell>
          <cell r="C70">
            <v>57</v>
          </cell>
          <cell r="D70">
            <v>14571428.571428563</v>
          </cell>
          <cell r="E70">
            <v>1392857.1428571427</v>
          </cell>
          <cell r="F70">
            <v>117123.63269587618</v>
          </cell>
          <cell r="G70">
            <v>351370.89808762853</v>
          </cell>
          <cell r="H70">
            <v>468494.53078350471</v>
          </cell>
          <cell r="I70">
            <v>13178571.428571422</v>
          </cell>
          <cell r="K70">
            <v>1481.2694723301997</v>
          </cell>
          <cell r="L70">
            <v>1481.2694723301997</v>
          </cell>
          <cell r="M70">
            <v>1185015.5778641598</v>
          </cell>
          <cell r="P70">
            <v>3616.0714285714262</v>
          </cell>
          <cell r="R70">
            <v>4000</v>
          </cell>
          <cell r="T70">
            <v>3000</v>
          </cell>
          <cell r="V70">
            <v>3060</v>
          </cell>
          <cell r="W70">
            <v>3060</v>
          </cell>
        </row>
        <row r="71">
          <cell r="B71" t="str">
            <v>Febrero</v>
          </cell>
          <cell r="C71">
            <v>58</v>
          </cell>
          <cell r="D71">
            <v>13178571.42857142</v>
          </cell>
          <cell r="E71">
            <v>0</v>
          </cell>
          <cell r="F71">
            <v>105927.99133524095</v>
          </cell>
          <cell r="G71">
            <v>0</v>
          </cell>
          <cell r="H71">
            <v>105927.99133524095</v>
          </cell>
          <cell r="I71">
            <v>13178571.42857142</v>
          </cell>
          <cell r="K71">
            <v>1481.2694723301997</v>
          </cell>
          <cell r="L71">
            <v>1481.2694723301997</v>
          </cell>
          <cell r="M71">
            <v>1185015.5778641598</v>
          </cell>
          <cell r="P71">
            <v>3616.0714285714262</v>
          </cell>
          <cell r="R71">
            <v>4000</v>
          </cell>
          <cell r="S71">
            <v>12000</v>
          </cell>
          <cell r="T71">
            <v>3000</v>
          </cell>
          <cell r="U71">
            <v>36000</v>
          </cell>
          <cell r="V71">
            <v>3060</v>
          </cell>
          <cell r="W71">
            <v>3060</v>
          </cell>
        </row>
        <row r="72">
          <cell r="B72" t="str">
            <v>Marzo</v>
          </cell>
          <cell r="C72">
            <v>59</v>
          </cell>
          <cell r="D72">
            <v>13178571.42857142</v>
          </cell>
          <cell r="E72">
            <v>0</v>
          </cell>
          <cell r="F72">
            <v>105927.99133524095</v>
          </cell>
          <cell r="G72">
            <v>0</v>
          </cell>
          <cell r="H72">
            <v>105927.99133524095</v>
          </cell>
          <cell r="I72">
            <v>13178571.42857142</v>
          </cell>
          <cell r="K72">
            <v>1481.2694723301997</v>
          </cell>
          <cell r="L72">
            <v>1481.2694723301997</v>
          </cell>
          <cell r="M72">
            <v>1185015.5778641598</v>
          </cell>
          <cell r="P72">
            <v>3616.0714285714262</v>
          </cell>
          <cell r="R72">
            <v>4000</v>
          </cell>
          <cell r="T72">
            <v>3000</v>
          </cell>
          <cell r="V72">
            <v>3060</v>
          </cell>
          <cell r="W72">
            <v>3060</v>
          </cell>
        </row>
        <row r="73">
          <cell r="B73" t="str">
            <v>Abril</v>
          </cell>
          <cell r="C73">
            <v>60</v>
          </cell>
          <cell r="D73">
            <v>13178571.42857142</v>
          </cell>
          <cell r="E73">
            <v>1392857.1428571427</v>
          </cell>
          <cell r="F73">
            <v>105927.99133524095</v>
          </cell>
          <cell r="G73">
            <v>317783.97400572285</v>
          </cell>
          <cell r="H73">
            <v>423711.9653409638</v>
          </cell>
          <cell r="I73">
            <v>11785714.285714276</v>
          </cell>
          <cell r="K73">
            <v>1481.2694723301997</v>
          </cell>
          <cell r="L73">
            <v>1481.2694723301997</v>
          </cell>
          <cell r="M73">
            <v>1185015.5778641598</v>
          </cell>
          <cell r="P73">
            <v>3616.0714285714262</v>
          </cell>
          <cell r="R73">
            <v>4000</v>
          </cell>
          <cell r="S73">
            <v>12000</v>
          </cell>
          <cell r="T73">
            <v>3000</v>
          </cell>
          <cell r="V73">
            <v>3060</v>
          </cell>
          <cell r="W73">
            <v>3060</v>
          </cell>
        </row>
        <row r="74">
          <cell r="B74" t="str">
            <v>Mayo</v>
          </cell>
          <cell r="C74">
            <v>61</v>
          </cell>
          <cell r="D74">
            <v>11785714.285714276</v>
          </cell>
          <cell r="E74">
            <v>0</v>
          </cell>
          <cell r="F74">
            <v>94732.34997460572</v>
          </cell>
          <cell r="G74">
            <v>0</v>
          </cell>
          <cell r="H74">
            <v>94732.34997460572</v>
          </cell>
          <cell r="I74">
            <v>11785714.285714276</v>
          </cell>
          <cell r="K74">
            <v>1481.2694723301997</v>
          </cell>
          <cell r="L74">
            <v>1481.2694723301997</v>
          </cell>
          <cell r="M74">
            <v>1185015.5778641598</v>
          </cell>
          <cell r="P74">
            <v>3616.0714285714262</v>
          </cell>
          <cell r="Q74">
            <v>29464.285714285692</v>
          </cell>
          <cell r="R74">
            <v>4000</v>
          </cell>
          <cell r="T74">
            <v>3000</v>
          </cell>
          <cell r="V74">
            <v>3060</v>
          </cell>
          <cell r="W74">
            <v>3060</v>
          </cell>
        </row>
        <row r="75">
          <cell r="B75" t="str">
            <v>Junio</v>
          </cell>
          <cell r="C75">
            <v>62</v>
          </cell>
          <cell r="D75">
            <v>11785714.285714276</v>
          </cell>
          <cell r="E75">
            <v>0</v>
          </cell>
          <cell r="F75">
            <v>94732.34997460572</v>
          </cell>
          <cell r="G75">
            <v>0</v>
          </cell>
          <cell r="H75">
            <v>94732.34997460572</v>
          </cell>
          <cell r="I75">
            <v>11785714.285714276</v>
          </cell>
          <cell r="K75">
            <v>1481.2694723301997</v>
          </cell>
          <cell r="L75">
            <v>1481.2694723301997</v>
          </cell>
          <cell r="M75">
            <v>1185015.5778641598</v>
          </cell>
          <cell r="P75">
            <v>2455.3571428571408</v>
          </cell>
          <cell r="R75">
            <v>4000</v>
          </cell>
          <cell r="T75">
            <v>3000</v>
          </cell>
          <cell r="V75">
            <v>3060</v>
          </cell>
          <cell r="W75">
            <v>3060</v>
          </cell>
        </row>
        <row r="76">
          <cell r="B76" t="str">
            <v>Julio</v>
          </cell>
          <cell r="C76">
            <v>63</v>
          </cell>
          <cell r="D76">
            <v>11785714.285714276</v>
          </cell>
          <cell r="E76">
            <v>1392857.1428571427</v>
          </cell>
          <cell r="F76">
            <v>94732.34997460572</v>
          </cell>
          <cell r="G76">
            <v>284197.04992381716</v>
          </cell>
          <cell r="H76">
            <v>378929.39989842288</v>
          </cell>
          <cell r="I76">
            <v>10392857.142857134</v>
          </cell>
          <cell r="K76">
            <v>1481.2694723301997</v>
          </cell>
          <cell r="L76">
            <v>1481.2694723301997</v>
          </cell>
          <cell r="M76">
            <v>1185015.5778641598</v>
          </cell>
          <cell r="P76">
            <v>2455.3571428571408</v>
          </cell>
          <cell r="R76">
            <v>4000</v>
          </cell>
          <cell r="S76">
            <v>12000</v>
          </cell>
          <cell r="T76">
            <v>3000</v>
          </cell>
          <cell r="V76">
            <v>3060</v>
          </cell>
          <cell r="W76">
            <v>3060</v>
          </cell>
        </row>
        <row r="77">
          <cell r="B77" t="str">
            <v>Agosto</v>
          </cell>
          <cell r="C77">
            <v>64</v>
          </cell>
          <cell r="D77">
            <v>10392857.142857134</v>
          </cell>
          <cell r="E77">
            <v>0</v>
          </cell>
          <cell r="F77">
            <v>83536.708613970492</v>
          </cell>
          <cell r="G77">
            <v>0</v>
          </cell>
          <cell r="H77">
            <v>83536.708613970492</v>
          </cell>
          <cell r="I77">
            <v>10392857.142857134</v>
          </cell>
          <cell r="K77">
            <v>1481.2694723301997</v>
          </cell>
          <cell r="L77">
            <v>1481.2694723301997</v>
          </cell>
          <cell r="M77">
            <v>1185015.5778641598</v>
          </cell>
          <cell r="P77">
            <v>2455.3571428571408</v>
          </cell>
          <cell r="R77">
            <v>4000</v>
          </cell>
          <cell r="T77">
            <v>3000</v>
          </cell>
          <cell r="V77">
            <v>3060</v>
          </cell>
          <cell r="W77">
            <v>3060</v>
          </cell>
        </row>
        <row r="78">
          <cell r="B78" t="str">
            <v>Septiembre</v>
          </cell>
          <cell r="C78">
            <v>65</v>
          </cell>
          <cell r="D78">
            <v>10392857.142857134</v>
          </cell>
          <cell r="E78">
            <v>0</v>
          </cell>
          <cell r="F78">
            <v>83536.708613970492</v>
          </cell>
          <cell r="G78">
            <v>0</v>
          </cell>
          <cell r="H78">
            <v>83536.708613970492</v>
          </cell>
          <cell r="I78">
            <v>10392857.142857134</v>
          </cell>
          <cell r="K78">
            <v>1481.2694723301997</v>
          </cell>
          <cell r="L78">
            <v>1481.2694723301997</v>
          </cell>
          <cell r="M78">
            <v>1185015.5778641598</v>
          </cell>
          <cell r="P78">
            <v>2455.3571428571408</v>
          </cell>
          <cell r="R78">
            <v>4000</v>
          </cell>
          <cell r="T78">
            <v>3000</v>
          </cell>
          <cell r="V78">
            <v>3060</v>
          </cell>
          <cell r="W78">
            <v>3060</v>
          </cell>
        </row>
        <row r="79">
          <cell r="B79" t="str">
            <v>Octubre</v>
          </cell>
          <cell r="C79">
            <v>66</v>
          </cell>
          <cell r="D79">
            <v>10392857.142857134</v>
          </cell>
          <cell r="E79">
            <v>1392857.1428571427</v>
          </cell>
          <cell r="F79">
            <v>83536.708613970492</v>
          </cell>
          <cell r="G79">
            <v>250610.12584191147</v>
          </cell>
          <cell r="H79">
            <v>334146.83445588197</v>
          </cell>
          <cell r="I79">
            <v>8999999.9999999925</v>
          </cell>
          <cell r="K79">
            <v>1481.2694723301997</v>
          </cell>
          <cell r="L79">
            <v>1481.2694723301997</v>
          </cell>
          <cell r="M79">
            <v>1185015.5778641598</v>
          </cell>
          <cell r="P79">
            <v>2455.3571428571408</v>
          </cell>
          <cell r="R79">
            <v>4000</v>
          </cell>
          <cell r="S79">
            <v>12000</v>
          </cell>
          <cell r="T79">
            <v>3000</v>
          </cell>
          <cell r="V79">
            <v>3060</v>
          </cell>
          <cell r="W79">
            <v>3060</v>
          </cell>
        </row>
        <row r="80">
          <cell r="B80" t="str">
            <v>Noviembre</v>
          </cell>
          <cell r="C80">
            <v>67</v>
          </cell>
          <cell r="D80">
            <v>8999999.9999999925</v>
          </cell>
          <cell r="E80">
            <v>0</v>
          </cell>
          <cell r="F80">
            <v>72341.067253335263</v>
          </cell>
          <cell r="G80">
            <v>0</v>
          </cell>
          <cell r="H80">
            <v>72341.067253335263</v>
          </cell>
          <cell r="I80">
            <v>8999999.9999999925</v>
          </cell>
          <cell r="K80">
            <v>1481.2694723301997</v>
          </cell>
          <cell r="L80">
            <v>1481.2694723301997</v>
          </cell>
          <cell r="M80">
            <v>1185015.5778641598</v>
          </cell>
          <cell r="P80">
            <v>2455.3571428571408</v>
          </cell>
          <cell r="R80">
            <v>4000</v>
          </cell>
          <cell r="T80">
            <v>3000</v>
          </cell>
          <cell r="V80">
            <v>3060</v>
          </cell>
          <cell r="W80">
            <v>3060</v>
          </cell>
        </row>
        <row r="81">
          <cell r="B81" t="str">
            <v>Diciembre</v>
          </cell>
          <cell r="C81">
            <v>68</v>
          </cell>
          <cell r="D81">
            <v>8999999.9999999925</v>
          </cell>
          <cell r="E81">
            <v>0</v>
          </cell>
          <cell r="F81">
            <v>72341.067253335263</v>
          </cell>
          <cell r="G81">
            <v>0</v>
          </cell>
          <cell r="H81">
            <v>72341.067253335263</v>
          </cell>
          <cell r="I81">
            <v>8999999.9999999925</v>
          </cell>
          <cell r="K81">
            <v>1481.2694723301997</v>
          </cell>
          <cell r="L81">
            <v>1481.2694723301997</v>
          </cell>
          <cell r="M81">
            <v>1185015.5778641598</v>
          </cell>
          <cell r="P81">
            <v>2455.3571428571408</v>
          </cell>
          <cell r="R81">
            <v>4000</v>
          </cell>
          <cell r="T81">
            <v>3000</v>
          </cell>
          <cell r="V81">
            <v>3060</v>
          </cell>
          <cell r="W81">
            <v>3060</v>
          </cell>
        </row>
        <row r="82">
          <cell r="A82">
            <v>2010</v>
          </cell>
          <cell r="B82" t="str">
            <v>Enero</v>
          </cell>
          <cell r="C82">
            <v>69</v>
          </cell>
          <cell r="D82">
            <v>8999999.9999999925</v>
          </cell>
          <cell r="E82">
            <v>1392857.1428571427</v>
          </cell>
          <cell r="F82">
            <v>72341.067253335263</v>
          </cell>
          <cell r="G82">
            <v>217023.20176000579</v>
          </cell>
          <cell r="H82">
            <v>289364.26901334105</v>
          </cell>
          <cell r="I82">
            <v>7607142.8571428498</v>
          </cell>
          <cell r="K82">
            <v>1481.2694723301997</v>
          </cell>
          <cell r="L82">
            <v>1481.2694723301997</v>
          </cell>
          <cell r="M82">
            <v>1185015.5778641598</v>
          </cell>
          <cell r="P82">
            <v>2455.3571428571408</v>
          </cell>
          <cell r="R82">
            <v>4000</v>
          </cell>
          <cell r="S82">
            <v>12000</v>
          </cell>
          <cell r="T82">
            <v>3000</v>
          </cell>
          <cell r="V82">
            <v>3060</v>
          </cell>
          <cell r="W82">
            <v>3060</v>
          </cell>
        </row>
        <row r="83">
          <cell r="B83" t="str">
            <v>Febrero</v>
          </cell>
          <cell r="C83">
            <v>70</v>
          </cell>
          <cell r="D83">
            <v>7607142.8571428489</v>
          </cell>
          <cell r="E83">
            <v>0</v>
          </cell>
          <cell r="F83">
            <v>61145.425892700034</v>
          </cell>
          <cell r="G83">
            <v>0</v>
          </cell>
          <cell r="H83">
            <v>61145.425892700034</v>
          </cell>
          <cell r="I83">
            <v>7607142.8571428489</v>
          </cell>
          <cell r="K83">
            <v>1481.2694723301997</v>
          </cell>
          <cell r="L83">
            <v>1481.2694723301997</v>
          </cell>
          <cell r="M83">
            <v>1185015.5778641598</v>
          </cell>
          <cell r="P83">
            <v>2455.3571428571408</v>
          </cell>
          <cell r="R83">
            <v>4000</v>
          </cell>
          <cell r="T83">
            <v>3000</v>
          </cell>
          <cell r="U83">
            <v>36000</v>
          </cell>
          <cell r="V83">
            <v>3060</v>
          </cell>
          <cell r="W83">
            <v>3060</v>
          </cell>
        </row>
        <row r="84">
          <cell r="B84" t="str">
            <v>Marzo</v>
          </cell>
          <cell r="C84">
            <v>71</v>
          </cell>
          <cell r="D84">
            <v>7607142.8571428489</v>
          </cell>
          <cell r="E84">
            <v>0</v>
          </cell>
          <cell r="F84">
            <v>61145.425892700034</v>
          </cell>
          <cell r="G84">
            <v>0</v>
          </cell>
          <cell r="H84">
            <v>61145.425892700034</v>
          </cell>
          <cell r="I84">
            <v>7607142.8571428489</v>
          </cell>
          <cell r="K84">
            <v>1481.2694723301997</v>
          </cell>
          <cell r="L84">
            <v>1481.2694723301997</v>
          </cell>
          <cell r="M84">
            <v>1185015.5778641598</v>
          </cell>
          <cell r="P84">
            <v>2455.3571428571408</v>
          </cell>
          <cell r="R84">
            <v>4000</v>
          </cell>
          <cell r="T84">
            <v>3000</v>
          </cell>
          <cell r="V84">
            <v>3060</v>
          </cell>
          <cell r="W84">
            <v>3060</v>
          </cell>
        </row>
        <row r="85">
          <cell r="B85" t="str">
            <v>Abril</v>
          </cell>
          <cell r="C85">
            <v>72</v>
          </cell>
          <cell r="D85">
            <v>7607142.8571428489</v>
          </cell>
          <cell r="E85">
            <v>1392857.1428571427</v>
          </cell>
          <cell r="F85">
            <v>61145.425892700034</v>
          </cell>
          <cell r="G85">
            <v>183436.2776781001</v>
          </cell>
          <cell r="H85">
            <v>244581.70357080013</v>
          </cell>
          <cell r="I85">
            <v>6214285.7142857062</v>
          </cell>
          <cell r="K85">
            <v>1481.2694723301997</v>
          </cell>
          <cell r="L85">
            <v>1481.2694723301997</v>
          </cell>
          <cell r="M85">
            <v>1185015.5778641598</v>
          </cell>
          <cell r="P85">
            <v>2455.3571428571408</v>
          </cell>
          <cell r="R85">
            <v>4000</v>
          </cell>
          <cell r="S85">
            <v>12000</v>
          </cell>
          <cell r="T85">
            <v>3000</v>
          </cell>
          <cell r="V85">
            <v>3060</v>
          </cell>
          <cell r="W85">
            <v>3060</v>
          </cell>
        </row>
        <row r="86">
          <cell r="B86" t="str">
            <v>Mayo</v>
          </cell>
          <cell r="C86">
            <v>73</v>
          </cell>
          <cell r="D86">
            <v>6214285.7142857062</v>
          </cell>
          <cell r="E86">
            <v>0</v>
          </cell>
          <cell r="F86">
            <v>49949.784532064805</v>
          </cell>
          <cell r="G86">
            <v>0</v>
          </cell>
          <cell r="H86">
            <v>49949.784532064805</v>
          </cell>
          <cell r="I86">
            <v>6214285.7142857062</v>
          </cell>
          <cell r="K86">
            <v>1481.2694723301997</v>
          </cell>
          <cell r="L86">
            <v>1481.2694723301997</v>
          </cell>
          <cell r="M86">
            <v>1185015.5778641598</v>
          </cell>
          <cell r="P86">
            <v>2455.3571428571408</v>
          </cell>
          <cell r="Q86">
            <v>15535.714285714266</v>
          </cell>
          <cell r="R86">
            <v>4000</v>
          </cell>
          <cell r="T86">
            <v>3000</v>
          </cell>
          <cell r="V86">
            <v>3060</v>
          </cell>
          <cell r="W86">
            <v>3060</v>
          </cell>
        </row>
        <row r="87">
          <cell r="B87" t="str">
            <v>Junio</v>
          </cell>
          <cell r="C87">
            <v>74</v>
          </cell>
          <cell r="D87">
            <v>6214285.7142857062</v>
          </cell>
          <cell r="E87">
            <v>0</v>
          </cell>
          <cell r="F87">
            <v>49949.784532064805</v>
          </cell>
          <cell r="G87">
            <v>0</v>
          </cell>
          <cell r="H87">
            <v>49949.784532064805</v>
          </cell>
          <cell r="I87">
            <v>6214285.7142857062</v>
          </cell>
          <cell r="K87">
            <v>1481.2694723301997</v>
          </cell>
          <cell r="L87">
            <v>1481.2694723301997</v>
          </cell>
          <cell r="M87">
            <v>1185015.5778641598</v>
          </cell>
          <cell r="P87">
            <v>1294.6428571428555</v>
          </cell>
          <cell r="R87">
            <v>4000</v>
          </cell>
          <cell r="S87">
            <v>12000</v>
          </cell>
          <cell r="T87">
            <v>3000</v>
          </cell>
          <cell r="V87">
            <v>3060</v>
          </cell>
          <cell r="W87">
            <v>3060</v>
          </cell>
        </row>
        <row r="88">
          <cell r="B88" t="str">
            <v>Julio</v>
          </cell>
          <cell r="C88">
            <v>75</v>
          </cell>
          <cell r="D88">
            <v>6214285.7142857062</v>
          </cell>
          <cell r="E88">
            <v>1392857.1428571427</v>
          </cell>
          <cell r="F88">
            <v>49949.784532064805</v>
          </cell>
          <cell r="G88">
            <v>149849.35359619441</v>
          </cell>
          <cell r="H88">
            <v>199799.13812825922</v>
          </cell>
          <cell r="I88">
            <v>4821428.5714285634</v>
          </cell>
          <cell r="K88">
            <v>1481.2694723301997</v>
          </cell>
          <cell r="L88">
            <v>1481.2694723301997</v>
          </cell>
          <cell r="M88">
            <v>1185015.5778641598</v>
          </cell>
          <cell r="P88">
            <v>1294.6428571428555</v>
          </cell>
          <cell r="R88">
            <v>4000</v>
          </cell>
          <cell r="T88">
            <v>3000</v>
          </cell>
          <cell r="V88">
            <v>3060</v>
          </cell>
          <cell r="W88">
            <v>3060</v>
          </cell>
        </row>
        <row r="89">
          <cell r="B89" t="str">
            <v>Agosto</v>
          </cell>
          <cell r="C89">
            <v>76</v>
          </cell>
          <cell r="D89">
            <v>4821428.5714285634</v>
          </cell>
          <cell r="E89">
            <v>0</v>
          </cell>
          <cell r="F89">
            <v>38754.143171429576</v>
          </cell>
          <cell r="G89">
            <v>0</v>
          </cell>
          <cell r="H89">
            <v>38754.143171429576</v>
          </cell>
          <cell r="I89">
            <v>4821428.5714285634</v>
          </cell>
          <cell r="K89">
            <v>1481.2694723301997</v>
          </cell>
          <cell r="L89">
            <v>1481.2694723301997</v>
          </cell>
          <cell r="M89">
            <v>1185015.5778641598</v>
          </cell>
          <cell r="P89">
            <v>1294.6428571428555</v>
          </cell>
          <cell r="R89">
            <v>4000</v>
          </cell>
          <cell r="T89">
            <v>3000</v>
          </cell>
          <cell r="V89">
            <v>3060</v>
          </cell>
          <cell r="W89">
            <v>3060</v>
          </cell>
        </row>
        <row r="90">
          <cell r="B90" t="str">
            <v>Septiembre</v>
          </cell>
          <cell r="C90">
            <v>77</v>
          </cell>
          <cell r="D90">
            <v>4821428.5714285634</v>
          </cell>
          <cell r="E90">
            <v>0</v>
          </cell>
          <cell r="F90">
            <v>38754.143171429576</v>
          </cell>
          <cell r="G90">
            <v>0</v>
          </cell>
          <cell r="H90">
            <v>38754.143171429576</v>
          </cell>
          <cell r="I90">
            <v>4821428.5714285634</v>
          </cell>
          <cell r="K90">
            <v>1481.2694723301997</v>
          </cell>
          <cell r="L90">
            <v>1481.2694723301997</v>
          </cell>
          <cell r="M90">
            <v>1185015.5778641598</v>
          </cell>
          <cell r="P90">
            <v>1294.6428571428555</v>
          </cell>
          <cell r="R90">
            <v>4000</v>
          </cell>
          <cell r="S90">
            <v>12000</v>
          </cell>
          <cell r="T90">
            <v>3000</v>
          </cell>
          <cell r="V90">
            <v>3060</v>
          </cell>
          <cell r="W90">
            <v>3060</v>
          </cell>
        </row>
        <row r="91">
          <cell r="B91" t="str">
            <v>Octubre</v>
          </cell>
          <cell r="C91">
            <v>78</v>
          </cell>
          <cell r="D91">
            <v>4821428.5714285634</v>
          </cell>
          <cell r="E91">
            <v>1392857.1428571427</v>
          </cell>
          <cell r="F91">
            <v>38754.143171429576</v>
          </cell>
          <cell r="G91">
            <v>116262.42951428874</v>
          </cell>
          <cell r="H91">
            <v>155016.5726857183</v>
          </cell>
          <cell r="I91">
            <v>3428571.4285714207</v>
          </cell>
          <cell r="K91">
            <v>1481.2694723301997</v>
          </cell>
          <cell r="L91">
            <v>1481.2694723301997</v>
          </cell>
          <cell r="M91">
            <v>1185015.5778641598</v>
          </cell>
          <cell r="P91">
            <v>1294.6428571428555</v>
          </cell>
          <cell r="R91">
            <v>4000</v>
          </cell>
          <cell r="T91">
            <v>3000</v>
          </cell>
          <cell r="V91">
            <v>3060</v>
          </cell>
          <cell r="W91">
            <v>3060</v>
          </cell>
        </row>
        <row r="92">
          <cell r="B92" t="str">
            <v>Noviembre</v>
          </cell>
          <cell r="C92">
            <v>79</v>
          </cell>
          <cell r="D92">
            <v>3428571.4285714207</v>
          </cell>
          <cell r="E92">
            <v>0</v>
          </cell>
          <cell r="F92">
            <v>27558.501810794347</v>
          </cell>
          <cell r="G92">
            <v>0</v>
          </cell>
          <cell r="H92">
            <v>27558.501810794347</v>
          </cell>
          <cell r="I92">
            <v>3428571.4285714207</v>
          </cell>
          <cell r="K92">
            <v>1481.2694723301997</v>
          </cell>
          <cell r="L92">
            <v>1481.2694723301997</v>
          </cell>
          <cell r="M92">
            <v>1185015.5778641598</v>
          </cell>
          <cell r="P92">
            <v>1294.6428571428555</v>
          </cell>
          <cell r="R92">
            <v>4000</v>
          </cell>
          <cell r="T92">
            <v>3000</v>
          </cell>
          <cell r="V92">
            <v>3060</v>
          </cell>
          <cell r="W92">
            <v>3060</v>
          </cell>
        </row>
        <row r="93">
          <cell r="B93" t="str">
            <v>Diciembre</v>
          </cell>
          <cell r="C93">
            <v>80</v>
          </cell>
          <cell r="D93">
            <v>3428571.4285714207</v>
          </cell>
          <cell r="E93">
            <v>0</v>
          </cell>
          <cell r="F93">
            <v>27558.501810794347</v>
          </cell>
          <cell r="G93">
            <v>0</v>
          </cell>
          <cell r="H93">
            <v>27558.501810794347</v>
          </cell>
          <cell r="I93">
            <v>3428571.4285714207</v>
          </cell>
          <cell r="K93">
            <v>1481.2694723301997</v>
          </cell>
          <cell r="L93">
            <v>1481.2694723301997</v>
          </cell>
          <cell r="M93">
            <v>1185015.5778641598</v>
          </cell>
          <cell r="P93">
            <v>1294.6428571428555</v>
          </cell>
          <cell r="R93">
            <v>4000</v>
          </cell>
          <cell r="S93">
            <v>12000</v>
          </cell>
          <cell r="T93">
            <v>3000</v>
          </cell>
          <cell r="V93">
            <v>3060</v>
          </cell>
          <cell r="W93">
            <v>3060</v>
          </cell>
        </row>
        <row r="94">
          <cell r="A94">
            <v>2011</v>
          </cell>
          <cell r="B94" t="str">
            <v>Enero</v>
          </cell>
          <cell r="C94">
            <v>81</v>
          </cell>
          <cell r="D94">
            <v>3428571.4285714207</v>
          </cell>
          <cell r="E94">
            <v>1392857.1428571427</v>
          </cell>
          <cell r="F94">
            <v>27558.501810794347</v>
          </cell>
          <cell r="G94">
            <v>82675.505432383041</v>
          </cell>
          <cell r="H94">
            <v>110234.00724317739</v>
          </cell>
          <cell r="I94">
            <v>2035714.285714278</v>
          </cell>
          <cell r="K94">
            <v>1481.2694723301997</v>
          </cell>
          <cell r="L94">
            <v>1481.2694723301997</v>
          </cell>
          <cell r="M94">
            <v>1185015.5778641598</v>
          </cell>
          <cell r="P94">
            <v>1294.6428571428555</v>
          </cell>
          <cell r="R94">
            <v>4000</v>
          </cell>
          <cell r="T94">
            <v>3000</v>
          </cell>
          <cell r="V94">
            <v>3060</v>
          </cell>
          <cell r="W94">
            <v>3060</v>
          </cell>
        </row>
        <row r="95">
          <cell r="B95" t="str">
            <v>Febrero</v>
          </cell>
          <cell r="C95">
            <v>82</v>
          </cell>
          <cell r="D95">
            <v>2035714.285714278</v>
          </cell>
          <cell r="E95">
            <v>0</v>
          </cell>
          <cell r="F95">
            <v>16362.860450159118</v>
          </cell>
          <cell r="G95">
            <v>0</v>
          </cell>
          <cell r="H95">
            <v>16362.860450159118</v>
          </cell>
          <cell r="I95">
            <v>2035714.285714278</v>
          </cell>
          <cell r="K95">
            <v>1481.2694723301997</v>
          </cell>
          <cell r="L95">
            <v>1481.2694723301997</v>
          </cell>
          <cell r="M95">
            <v>1185015.5778641598</v>
          </cell>
          <cell r="P95">
            <v>1294.6428571428555</v>
          </cell>
          <cell r="R95">
            <v>4000</v>
          </cell>
          <cell r="T95">
            <v>3000</v>
          </cell>
          <cell r="U95">
            <v>36000</v>
          </cell>
          <cell r="V95">
            <v>3060</v>
          </cell>
          <cell r="W95">
            <v>3060</v>
          </cell>
        </row>
        <row r="96">
          <cell r="B96" t="str">
            <v>Marzo</v>
          </cell>
          <cell r="C96">
            <v>83</v>
          </cell>
          <cell r="D96">
            <v>2035714.285714278</v>
          </cell>
          <cell r="E96">
            <v>0</v>
          </cell>
          <cell r="F96">
            <v>16362.860450159118</v>
          </cell>
          <cell r="G96">
            <v>0</v>
          </cell>
          <cell r="H96">
            <v>16362.860450159118</v>
          </cell>
          <cell r="I96">
            <v>2035714.285714278</v>
          </cell>
          <cell r="K96">
            <v>1481.2694723301997</v>
          </cell>
          <cell r="L96">
            <v>1481.2694723301997</v>
          </cell>
          <cell r="M96">
            <v>1185015.5778641598</v>
          </cell>
          <cell r="P96">
            <v>1294.6428571428555</v>
          </cell>
          <cell r="T96">
            <v>3000</v>
          </cell>
          <cell r="V96">
            <v>3060</v>
          </cell>
          <cell r="W96">
            <v>3060</v>
          </cell>
        </row>
        <row r="97">
          <cell r="B97" t="str">
            <v>Abril</v>
          </cell>
          <cell r="C97">
            <v>84</v>
          </cell>
          <cell r="D97">
            <v>2035714.285714278</v>
          </cell>
          <cell r="E97">
            <v>1392857.1428571427</v>
          </cell>
          <cell r="F97">
            <v>16362.860450159118</v>
          </cell>
          <cell r="G97">
            <v>49088.581350477354</v>
          </cell>
          <cell r="H97">
            <v>65451.441800636472</v>
          </cell>
          <cell r="I97">
            <v>642857.14285713527</v>
          </cell>
          <cell r="K97">
            <v>1481.2694723301997</v>
          </cell>
          <cell r="L97">
            <v>1481.2694723301997</v>
          </cell>
          <cell r="M97">
            <v>1185015.5778641598</v>
          </cell>
          <cell r="P97">
            <v>1294.6428571428555</v>
          </cell>
          <cell r="T97">
            <v>3000</v>
          </cell>
          <cell r="V97">
            <v>3060</v>
          </cell>
          <cell r="W97">
            <v>3060</v>
          </cell>
        </row>
        <row r="98">
          <cell r="B98" t="str">
            <v>Mayo</v>
          </cell>
          <cell r="C98">
            <v>85</v>
          </cell>
          <cell r="D98">
            <v>642857.14285713516</v>
          </cell>
          <cell r="E98">
            <v>0</v>
          </cell>
          <cell r="F98">
            <v>5167.21908952389</v>
          </cell>
          <cell r="G98">
            <v>0</v>
          </cell>
          <cell r="H98">
            <v>5167.21908952389</v>
          </cell>
          <cell r="I98">
            <v>642857.14285713516</v>
          </cell>
          <cell r="K98">
            <v>1481.2694723301997</v>
          </cell>
          <cell r="L98">
            <v>1481.2694723301997</v>
          </cell>
          <cell r="M98">
            <v>1185015.5778641598</v>
          </cell>
          <cell r="P98">
            <v>1294.6428571428555</v>
          </cell>
        </row>
        <row r="99">
          <cell r="B99" t="str">
            <v>Junio</v>
          </cell>
          <cell r="C99">
            <v>86</v>
          </cell>
          <cell r="D99">
            <v>642857.14285713516</v>
          </cell>
          <cell r="E99">
            <v>0</v>
          </cell>
          <cell r="F99">
            <v>5167.21908952389</v>
          </cell>
          <cell r="G99">
            <v>0</v>
          </cell>
          <cell r="H99">
            <v>5167.21908952389</v>
          </cell>
          <cell r="I99">
            <v>642857.14285713516</v>
          </cell>
          <cell r="K99">
            <v>1481.2694723301997</v>
          </cell>
          <cell r="L99">
            <v>1481.2694723301997</v>
          </cell>
          <cell r="M99">
            <v>1185015.5778641598</v>
          </cell>
        </row>
        <row r="100">
          <cell r="B100" t="str">
            <v>Julio</v>
          </cell>
          <cell r="C100">
            <v>87</v>
          </cell>
          <cell r="D100">
            <v>642857.14285713516</v>
          </cell>
          <cell r="E100">
            <v>642857.14285714284</v>
          </cell>
          <cell r="F100">
            <v>5167.21908952389</v>
          </cell>
          <cell r="G100">
            <v>15501.657268571671</v>
          </cell>
          <cell r="H100">
            <v>20668.87635809556</v>
          </cell>
          <cell r="I100">
            <v>-7.6834112405776978E-9</v>
          </cell>
        </row>
        <row r="101">
          <cell r="D101">
            <v>-7.6834112405776978E-9</v>
          </cell>
          <cell r="E101">
            <v>0</v>
          </cell>
          <cell r="F101">
            <v>-6.17584632544071E-11</v>
          </cell>
          <cell r="G101">
            <v>0</v>
          </cell>
          <cell r="H101">
            <v>-6.17584632544071E-11</v>
          </cell>
          <cell r="I101">
            <v>-7.6834112405776978E-9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D103" t="str">
            <v>TOTAL</v>
          </cell>
          <cell r="E103">
            <v>38999999.999999978</v>
          </cell>
          <cell r="F103">
            <v>13636291.177253714</v>
          </cell>
          <cell r="G103">
            <v>13636291.177253708</v>
          </cell>
        </row>
        <row r="104">
          <cell r="E104" t="str">
            <v>(1)  + ((2)</v>
          </cell>
          <cell r="G104" t="str">
            <v>(3)  + (4)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PPO2004_18set"/>
      <sheetName val="Indice"/>
      <sheetName val="Indice_"/>
      <sheetName val="Visión_Misión"/>
      <sheetName val="MapaEstrategico"/>
      <sheetName val="Causa_Efecto"/>
      <sheetName val="Indic BSC"/>
      <sheetName val="Base Dat Indic"/>
      <sheetName val="Indicadores"/>
      <sheetName val="Base de Datos"/>
      <sheetName val="Ind_Gestion"/>
      <sheetName val="BaseDatosInd"/>
      <sheetName val="Ind_Financieros"/>
      <sheetName val="RatiosFinancieros"/>
      <sheetName val="BalanceEnergia"/>
      <sheetName val="HINA"/>
      <sheetName val="CompraEnergia"/>
      <sheetName val="Compra"/>
      <sheetName val="Clientes (2)"/>
      <sheetName val="Clientes"/>
      <sheetName val="VentaEnergia_Mcdos"/>
      <sheetName val="Vtas por Mcds"/>
      <sheetName val="Vtas UU_NN"/>
      <sheetName val="VentaEnergia_UUNN"/>
      <sheetName val="PreciosMedios"/>
      <sheetName val="PRECIOS_MEDIOS"/>
      <sheetName val="Perdidas de EnergíaMWh"/>
      <sheetName val="PerdidasEnergiaUUNN"/>
      <sheetName val="PerdidasEnergiaAnual_grafico"/>
      <sheetName val="BalanceGeneral"/>
      <sheetName val="Cuentas_por_Cobrar"/>
      <sheetName val="DeudaPorAntiguedad"/>
      <sheetName val="Bonos 39000000"/>
      <sheetName val="EstadoCambiosPatrimonio"/>
      <sheetName val="BalanceGeneral_"/>
      <sheetName val="EGPnat_historico"/>
      <sheetName val="EGPnat_ajustado"/>
      <sheetName val="EGPfunc_historico"/>
      <sheetName val="FlujoCaja"/>
      <sheetName val="EGPN_Detalle_Ini"/>
      <sheetName val="Egp_Nat_Detalle"/>
      <sheetName val="Egp_Fun_Detalle"/>
      <sheetName val="FlujoDeCaja"/>
      <sheetName val="Formato_4P"/>
      <sheetName val="SimulacionFONAFE_"/>
      <sheetName val="SimulacionFONAFE"/>
      <sheetName val="FORM5P"/>
      <sheetName val="Formato4P_"/>
      <sheetName val="GIP_resumen"/>
      <sheetName val="GIP_detalle"/>
      <sheetName val="FuerzaLaboral"/>
      <sheetName val="ANEXOS"/>
      <sheetName val="EGPnat_hist_Detalle"/>
      <sheetName val="EGPnat_ajust_Detalle"/>
      <sheetName val="EGPfunc_ajustado"/>
      <sheetName val="FlujoCaja4p"/>
      <sheetName val="Formato5P"/>
      <sheetName val="TJ"/>
      <sheetName val="CH"/>
      <sheetName val="NO"/>
      <sheetName val="HZ"/>
      <sheetName val="CJ"/>
      <sheetName val="Flujo_Caja"/>
      <sheetName val="Flujo "/>
      <sheetName val="causa-efecto-indica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B1" t="str">
            <v>HIDRANDINA S.A.</v>
          </cell>
        </row>
        <row r="2">
          <cell r="B2" t="str">
            <v>INDICADORES DE GESTIÓN</v>
          </cell>
          <cell r="E2" t="str">
            <v>A</v>
          </cell>
          <cell r="G2" t="str">
            <v>B</v>
          </cell>
          <cell r="I2" t="str">
            <v>C</v>
          </cell>
          <cell r="J2" t="str">
            <v>C1</v>
          </cell>
          <cell r="K2" t="str">
            <v>D</v>
          </cell>
        </row>
        <row r="3">
          <cell r="B3" t="str">
            <v>ITEM</v>
          </cell>
          <cell r="C3" t="str">
            <v>DESCRIPCIÓN</v>
          </cell>
          <cell r="D3" t="str">
            <v>UNIDAD DE</v>
          </cell>
          <cell r="E3" t="str">
            <v>AÑO</v>
          </cell>
          <cell r="F3" t="str">
            <v>Acumulado
 MARZO-03</v>
          </cell>
          <cell r="G3" t="str">
            <v>PPO 2003</v>
          </cell>
          <cell r="H3" t="str">
            <v>Acumulado
JULIO-03</v>
          </cell>
          <cell r="I3" t="str">
            <v>Estimado</v>
          </cell>
          <cell r="J3" t="str">
            <v>Est. Sistema</v>
          </cell>
          <cell r="K3" t="str">
            <v>PPO</v>
          </cell>
          <cell r="L3" t="str">
            <v>PROY. 2005</v>
          </cell>
          <cell r="M3" t="str">
            <v>PROY. 2006</v>
          </cell>
          <cell r="O3" t="str">
            <v>D-C</v>
          </cell>
          <cell r="P3" t="str">
            <v>1-D/C</v>
          </cell>
          <cell r="R3" t="str">
            <v>2004 vs Est.Sist2003</v>
          </cell>
          <cell r="U3" t="str">
            <v>2004 vs PPO2003fonafe</v>
          </cell>
          <cell r="X3" t="str">
            <v>Est.Sist2003 vs Ejec2002</v>
          </cell>
        </row>
        <row r="4">
          <cell r="D4" t="str">
            <v>MEDIDA</v>
          </cell>
          <cell r="E4">
            <v>2002</v>
          </cell>
          <cell r="F4" t="str">
            <v>Acumulado
 MARZO-03</v>
          </cell>
          <cell r="G4" t="str">
            <v>FONAFE</v>
          </cell>
          <cell r="H4" t="str">
            <v>Acumulado
JULIO-03</v>
          </cell>
          <cell r="I4" t="str">
            <v>AÑO 2003</v>
          </cell>
          <cell r="J4" t="str">
            <v>AÑO 2003</v>
          </cell>
          <cell r="K4">
            <v>2004</v>
          </cell>
          <cell r="L4" t="str">
            <v>PROY. 2005</v>
          </cell>
          <cell r="M4" t="str">
            <v>PROY. 2006</v>
          </cell>
          <cell r="O4" t="str">
            <v>D-C</v>
          </cell>
          <cell r="P4" t="str">
            <v>1-D/C</v>
          </cell>
          <cell r="R4" t="str">
            <v>D - C1</v>
          </cell>
          <cell r="S4" t="str">
            <v>D/C1 - 1</v>
          </cell>
          <cell r="U4" t="str">
            <v>D - B</v>
          </cell>
          <cell r="V4" t="str">
            <v>D/B - 1</v>
          </cell>
          <cell r="X4" t="str">
            <v>C1 - A</v>
          </cell>
          <cell r="Y4" t="str">
            <v>C1/A - 1</v>
          </cell>
        </row>
        <row r="6">
          <cell r="B6">
            <v>1</v>
          </cell>
          <cell r="C6" t="str">
            <v xml:space="preserve"> Indice de electrificación de clientes activos    (1)</v>
          </cell>
          <cell r="D6" t="str">
            <v>%</v>
          </cell>
          <cell r="E6">
            <v>0.68570627980325471</v>
          </cell>
          <cell r="F6">
            <v>0.7069284545809803</v>
          </cell>
          <cell r="G6">
            <v>0.73955740783035251</v>
          </cell>
          <cell r="H6">
            <v>0.7122142900104329</v>
          </cell>
          <cell r="I6">
            <v>0.71984450645494691</v>
          </cell>
          <cell r="J6">
            <v>0.71984450645494691</v>
          </cell>
          <cell r="K6">
            <v>0.73845051817963059</v>
          </cell>
          <cell r="O6">
            <v>1.860601172468368E-2</v>
          </cell>
          <cell r="P6">
            <v>-2.5847265010486176E-2</v>
          </cell>
          <cell r="R6">
            <v>1.860601172468368E-2</v>
          </cell>
          <cell r="S6">
            <v>2.5847265010486176E-2</v>
          </cell>
          <cell r="U6">
            <v>-1.1068896507219206E-3</v>
          </cell>
          <cell r="V6">
            <v>-1.4966919930790024E-3</v>
          </cell>
          <cell r="X6">
            <v>3.4138226651692194E-2</v>
          </cell>
          <cell r="Y6">
            <v>4.9785495126991153E-2</v>
          </cell>
        </row>
        <row r="7">
          <cell r="B7">
            <v>2</v>
          </cell>
          <cell r="C7" t="str">
            <v xml:space="preserve"> Número de clientes</v>
          </cell>
          <cell r="D7" t="str">
            <v>Unidad</v>
          </cell>
          <cell r="E7">
            <v>367682</v>
          </cell>
          <cell r="F7">
            <v>369266</v>
          </cell>
          <cell r="G7">
            <v>389923</v>
          </cell>
          <cell r="H7">
            <v>373797</v>
          </cell>
          <cell r="I7">
            <v>380452</v>
          </cell>
          <cell r="J7">
            <v>380452</v>
          </cell>
          <cell r="K7">
            <v>395011</v>
          </cell>
          <cell r="O7">
            <v>14559</v>
          </cell>
          <cell r="P7">
            <v>-3.826763954454182E-2</v>
          </cell>
          <cell r="R7">
            <v>14559</v>
          </cell>
          <cell r="S7">
            <v>3.826763954454182E-2</v>
          </cell>
          <cell r="U7">
            <v>5088</v>
          </cell>
          <cell r="V7">
            <v>1.3048730133898179E-2</v>
          </cell>
          <cell r="X7">
            <v>12770</v>
          </cell>
          <cell r="Y7">
            <v>3.4731099156336098E-2</v>
          </cell>
        </row>
        <row r="8">
          <cell r="B8">
            <v>3</v>
          </cell>
          <cell r="C8" t="str">
            <v xml:space="preserve"> Fuerza laboral</v>
          </cell>
          <cell r="D8" t="str">
            <v>Unidad</v>
          </cell>
          <cell r="E8">
            <v>409</v>
          </cell>
          <cell r="F8">
            <v>409</v>
          </cell>
          <cell r="G8">
            <v>425</v>
          </cell>
          <cell r="H8">
            <v>435</v>
          </cell>
          <cell r="I8">
            <v>440</v>
          </cell>
          <cell r="J8">
            <v>440</v>
          </cell>
          <cell r="K8">
            <v>460</v>
          </cell>
          <cell r="O8">
            <v>20</v>
          </cell>
          <cell r="P8">
            <v>-4.5454545454545414E-2</v>
          </cell>
          <cell r="R8">
            <v>20</v>
          </cell>
          <cell r="S8">
            <v>4.5454545454545414E-2</v>
          </cell>
          <cell r="U8">
            <v>35</v>
          </cell>
          <cell r="V8">
            <v>8.2352941176470518E-2</v>
          </cell>
          <cell r="X8">
            <v>31</v>
          </cell>
          <cell r="Y8">
            <v>7.5794621026894937E-2</v>
          </cell>
        </row>
        <row r="9">
          <cell r="B9">
            <v>4</v>
          </cell>
          <cell r="C9" t="str">
            <v xml:space="preserve"> Producción de energía</v>
          </cell>
          <cell r="D9" t="str">
            <v>MWh</v>
          </cell>
          <cell r="E9">
            <v>22158</v>
          </cell>
          <cell r="F9">
            <v>6419</v>
          </cell>
          <cell r="G9">
            <v>28625.84</v>
          </cell>
          <cell r="H9">
            <v>16817.972999999998</v>
          </cell>
          <cell r="I9">
            <v>28990</v>
          </cell>
          <cell r="J9">
            <v>28990</v>
          </cell>
          <cell r="K9">
            <v>35614</v>
          </cell>
          <cell r="O9">
            <v>6624</v>
          </cell>
          <cell r="P9">
            <v>-0.2284925836495344</v>
          </cell>
          <cell r="R9">
            <v>6624</v>
          </cell>
          <cell r="S9">
            <v>0.2284925836495344</v>
          </cell>
          <cell r="U9">
            <v>6988.16</v>
          </cell>
          <cell r="V9">
            <v>0.24412069654549873</v>
          </cell>
          <cell r="X9">
            <v>6832</v>
          </cell>
          <cell r="Y9">
            <v>0.30833107681198668</v>
          </cell>
        </row>
        <row r="10">
          <cell r="B10">
            <v>5</v>
          </cell>
          <cell r="C10" t="str">
            <v xml:space="preserve"> Compra de energía</v>
          </cell>
          <cell r="D10" t="str">
            <v>MWh</v>
          </cell>
          <cell r="E10">
            <v>823676</v>
          </cell>
          <cell r="F10">
            <v>203126</v>
          </cell>
          <cell r="G10">
            <v>845154.82</v>
          </cell>
          <cell r="H10">
            <v>486720.46100000001</v>
          </cell>
          <cell r="I10">
            <v>835756</v>
          </cell>
          <cell r="J10">
            <v>835756</v>
          </cell>
          <cell r="K10">
            <v>853941</v>
          </cell>
          <cell r="O10">
            <v>18185</v>
          </cell>
          <cell r="P10">
            <v>-2.1758742982401547E-2</v>
          </cell>
          <cell r="R10">
            <v>18185</v>
          </cell>
          <cell r="S10">
            <v>2.1758742982401547E-2</v>
          </cell>
          <cell r="U10">
            <v>8786.1800000000512</v>
          </cell>
          <cell r="V10">
            <v>1.0395941420531685E-2</v>
          </cell>
          <cell r="X10">
            <v>12080</v>
          </cell>
          <cell r="Y10">
            <v>1.4665960887533469E-2</v>
          </cell>
        </row>
        <row r="11">
          <cell r="D11" t="str">
            <v>Miles de S/.</v>
          </cell>
          <cell r="E11">
            <v>134284.61863999997</v>
          </cell>
          <cell r="F11">
            <v>34155</v>
          </cell>
          <cell r="G11">
            <v>135565.76345999999</v>
          </cell>
          <cell r="H11">
            <v>78713.360913877885</v>
          </cell>
          <cell r="I11">
            <v>136429.90000000002</v>
          </cell>
          <cell r="J11">
            <v>136429.90000000002</v>
          </cell>
          <cell r="K11">
            <v>138343.69568</v>
          </cell>
          <cell r="O11">
            <v>1913.7956799999811</v>
          </cell>
          <cell r="P11">
            <v>-1.4027685133537249E-2</v>
          </cell>
          <cell r="R11">
            <v>1913.7956799999811</v>
          </cell>
          <cell r="S11">
            <v>1.4027685133537249E-2</v>
          </cell>
          <cell r="U11">
            <v>2777.932220000017</v>
          </cell>
          <cell r="V11">
            <v>2.0491399517841291E-2</v>
          </cell>
          <cell r="X11">
            <v>2145.2813600000518</v>
          </cell>
          <cell r="Y11">
            <v>1.5975629835545568E-2</v>
          </cell>
        </row>
        <row r="12">
          <cell r="B12">
            <v>6</v>
          </cell>
          <cell r="C12" t="str">
            <v xml:space="preserve"> Pérdidas de transmisión</v>
          </cell>
          <cell r="D12" t="str">
            <v>MWh</v>
          </cell>
          <cell r="E12">
            <v>40160</v>
          </cell>
          <cell r="F12">
            <v>9658</v>
          </cell>
          <cell r="G12">
            <v>39167.94</v>
          </cell>
          <cell r="H12">
            <v>23555.511999999999</v>
          </cell>
          <cell r="I12">
            <v>38043</v>
          </cell>
          <cell r="J12">
            <v>38043</v>
          </cell>
          <cell r="K12">
            <v>35719</v>
          </cell>
          <cell r="O12">
            <v>-2324</v>
          </cell>
          <cell r="P12">
            <v>6.1088767973083047E-2</v>
          </cell>
          <cell r="R12">
            <v>-2324</v>
          </cell>
          <cell r="S12">
            <v>-6.1088767973083047E-2</v>
          </cell>
          <cell r="U12">
            <v>-3448.9400000000023</v>
          </cell>
          <cell r="V12">
            <v>-8.805517982309008E-2</v>
          </cell>
          <cell r="X12">
            <v>-2117</v>
          </cell>
          <cell r="Y12">
            <v>-5.2714143426294768E-2</v>
          </cell>
        </row>
        <row r="13">
          <cell r="D13" t="str">
            <v>%</v>
          </cell>
          <cell r="E13">
            <v>5.0027467770526399E-2</v>
          </cell>
          <cell r="F13">
            <v>4.8505607425004142E-2</v>
          </cell>
          <cell r="G13">
            <v>4.7084104856442911E-2</v>
          </cell>
          <cell r="H13">
            <v>4.9255939803176788E-2</v>
          </cell>
          <cell r="I13">
            <v>4.6188195985683272E-2</v>
          </cell>
          <cell r="J13">
            <v>4.6188195985683272E-2</v>
          </cell>
          <cell r="K13">
            <v>4.1993352825754449E-2</v>
          </cell>
          <cell r="O13">
            <v>-4.1948431599288238E-3</v>
          </cell>
          <cell r="P13">
            <v>9.0820675508285209E-2</v>
          </cell>
          <cell r="R13">
            <v>-4.1948431599288238E-3</v>
          </cell>
          <cell r="S13">
            <v>-9.0820675508285209E-2</v>
          </cell>
          <cell r="U13">
            <v>-5.0907520306884627E-3</v>
          </cell>
          <cell r="V13">
            <v>-0.10812039532682871</v>
          </cell>
          <cell r="X13">
            <v>-3.8392717848431263E-3</v>
          </cell>
          <cell r="Y13">
            <v>-7.6743276362771007E-2</v>
          </cell>
        </row>
        <row r="14">
          <cell r="B14">
            <v>7</v>
          </cell>
          <cell r="C14" t="str">
            <v xml:space="preserve"> Pérdidas de distribución</v>
          </cell>
          <cell r="D14" t="str">
            <v>MWh</v>
          </cell>
          <cell r="E14">
            <v>79511</v>
          </cell>
          <cell r="F14">
            <v>19176</v>
          </cell>
          <cell r="G14">
            <v>72612.13</v>
          </cell>
          <cell r="H14">
            <v>45369.874869978812</v>
          </cell>
          <cell r="I14">
            <v>75980</v>
          </cell>
          <cell r="J14">
            <v>75980</v>
          </cell>
          <cell r="K14">
            <v>73759</v>
          </cell>
          <cell r="O14">
            <v>-2221</v>
          </cell>
          <cell r="P14">
            <v>2.9231376678073184E-2</v>
          </cell>
          <cell r="R14">
            <v>-2221</v>
          </cell>
          <cell r="S14">
            <v>-2.9231376678073184E-2</v>
          </cell>
          <cell r="U14">
            <v>1146.8699999999953</v>
          </cell>
          <cell r="V14">
            <v>1.5794468499960024E-2</v>
          </cell>
          <cell r="X14">
            <v>-3531</v>
          </cell>
          <cell r="Y14">
            <v>-4.4408949705072254E-2</v>
          </cell>
        </row>
        <row r="15">
          <cell r="D15" t="str">
            <v>%</v>
          </cell>
          <cell r="E15">
            <v>0.10748055817273183</v>
          </cell>
          <cell r="F15">
            <v>0.1044990844886215</v>
          </cell>
          <cell r="G15">
            <v>9.4207413053526118E-2</v>
          </cell>
          <cell r="H15">
            <v>0.10294233529120114</v>
          </cell>
          <cell r="I15">
            <v>0.10011423933337989</v>
          </cell>
          <cell r="J15">
            <v>0.10011423933337989</v>
          </cell>
          <cell r="K15">
            <v>9.2899210043729724E-2</v>
          </cell>
          <cell r="O15">
            <v>-7.2150292896501628E-3</v>
          </cell>
          <cell r="P15">
            <v>7.206796293606299E-2</v>
          </cell>
          <cell r="R15">
            <v>-7.2150292896501628E-3</v>
          </cell>
          <cell r="S15">
            <v>-7.206796293606299E-2</v>
          </cell>
          <cell r="U15">
            <v>-1.3082030097963937E-3</v>
          </cell>
          <cell r="V15">
            <v>-1.3886412622891031E-2</v>
          </cell>
          <cell r="X15">
            <v>-7.3663188393519458E-3</v>
          </cell>
          <cell r="Y15">
            <v>-6.8536291256634074E-2</v>
          </cell>
        </row>
        <row r="16">
          <cell r="B16">
            <v>8</v>
          </cell>
          <cell r="C16" t="str">
            <v xml:space="preserve"> Venta de energía</v>
          </cell>
          <cell r="D16" t="str">
            <v>MWh</v>
          </cell>
          <cell r="E16">
            <v>723248</v>
          </cell>
          <cell r="F16">
            <v>179935</v>
          </cell>
          <cell r="G16">
            <v>759259.69</v>
          </cell>
          <cell r="H16">
            <v>432856.95613002119</v>
          </cell>
          <cell r="I16">
            <v>747672</v>
          </cell>
          <cell r="J16">
            <v>747672</v>
          </cell>
          <cell r="K16">
            <v>776828</v>
          </cell>
          <cell r="O16">
            <v>29156</v>
          </cell>
          <cell r="P16">
            <v>-3.8995709348484286E-2</v>
          </cell>
          <cell r="R16">
            <v>29156</v>
          </cell>
          <cell r="S16">
            <v>3.8995709348484286E-2</v>
          </cell>
          <cell r="U16">
            <v>17568.310000000056</v>
          </cell>
          <cell r="V16">
            <v>2.3138736629097378E-2</v>
          </cell>
          <cell r="X16">
            <v>24424</v>
          </cell>
          <cell r="Y16">
            <v>3.3769882529920636E-2</v>
          </cell>
        </row>
        <row r="17">
          <cell r="D17" t="str">
            <v>Miles de S/.</v>
          </cell>
          <cell r="E17">
            <v>216887.13391999999</v>
          </cell>
          <cell r="F17">
            <v>56275</v>
          </cell>
          <cell r="G17">
            <v>226604.84799348569</v>
          </cell>
          <cell r="H17">
            <v>131929.28806635484</v>
          </cell>
          <cell r="I17">
            <v>227446.03700000004</v>
          </cell>
          <cell r="J17">
            <v>227446.03700000004</v>
          </cell>
          <cell r="K17">
            <v>235675.39809785518</v>
          </cell>
          <cell r="O17">
            <v>8229.3610978551442</v>
          </cell>
          <cell r="P17">
            <v>-3.6181598089814804E-2</v>
          </cell>
          <cell r="R17">
            <v>8229.3610978551442</v>
          </cell>
          <cell r="S17">
            <v>3.6181598089814804E-2</v>
          </cell>
          <cell r="U17">
            <v>9070.5501043694967</v>
          </cell>
          <cell r="V17">
            <v>4.0028049640977947E-2</v>
          </cell>
          <cell r="X17">
            <v>10558.903080000047</v>
          </cell>
          <cell r="Y17">
            <v>4.8683860997926987E-2</v>
          </cell>
        </row>
        <row r="18">
          <cell r="B18">
            <v>9</v>
          </cell>
          <cell r="C18" t="str">
            <v xml:space="preserve"> Margen Bruto                                                   (2)</v>
          </cell>
          <cell r="D18" t="str">
            <v>Miles de S/.</v>
          </cell>
          <cell r="E18">
            <v>82602.515280000021</v>
          </cell>
          <cell r="F18">
            <v>22120</v>
          </cell>
          <cell r="G18">
            <v>91039.0845334857</v>
          </cell>
          <cell r="H18">
            <v>53215.927152476957</v>
          </cell>
          <cell r="I18">
            <v>91016.137000000017</v>
          </cell>
          <cell r="J18">
            <v>91016.137000000017</v>
          </cell>
          <cell r="K18">
            <v>97331.70241785518</v>
          </cell>
          <cell r="O18">
            <v>6315.5654178551631</v>
          </cell>
          <cell r="P18">
            <v>-6.938951295917084E-2</v>
          </cell>
          <cell r="R18">
            <v>6315.5654178551631</v>
          </cell>
          <cell r="S18">
            <v>6.938951295917084E-2</v>
          </cell>
          <cell r="U18">
            <v>6292.6178843694797</v>
          </cell>
          <cell r="V18">
            <v>6.9119960032714811E-2</v>
          </cell>
          <cell r="X18">
            <v>8413.6217199999955</v>
          </cell>
          <cell r="Y18">
            <v>0.10185672544570967</v>
          </cell>
        </row>
        <row r="19">
          <cell r="D19" t="str">
            <v>%</v>
          </cell>
          <cell r="E19">
            <v>0.38085484273340259</v>
          </cell>
          <cell r="F19">
            <v>0.39306974677920925</v>
          </cell>
          <cell r="G19">
            <v>0.40175258975969852</v>
          </cell>
          <cell r="H19">
            <v>0.40336704557756425</v>
          </cell>
          <cell r="I19">
            <v>0.40016585120803844</v>
          </cell>
          <cell r="J19">
            <v>0.40016585120803844</v>
          </cell>
          <cell r="K19">
            <v>0.41299050814562288</v>
          </cell>
          <cell r="O19">
            <v>1.2824656937584444E-2</v>
          </cell>
          <cell r="P19">
            <v>-3.2048354198312534E-2</v>
          </cell>
          <cell r="R19">
            <v>1.2824656937584444E-2</v>
          </cell>
          <cell r="S19">
            <v>3.2048354198312534E-2</v>
          </cell>
          <cell r="U19">
            <v>1.1237918385924361E-2</v>
          </cell>
          <cell r="V19">
            <v>2.7972236327452604E-2</v>
          </cell>
          <cell r="X19">
            <v>1.9311008474635849E-2</v>
          </cell>
          <cell r="Y19">
            <v>5.0704379484951101E-2</v>
          </cell>
        </row>
        <row r="20">
          <cell r="B20">
            <v>10</v>
          </cell>
          <cell r="C20" t="str">
            <v xml:space="preserve"> Costo de Explotación</v>
          </cell>
          <cell r="D20" t="str">
            <v>Miles de S/.</v>
          </cell>
          <cell r="E20">
            <v>88165.747560000003</v>
          </cell>
          <cell r="F20">
            <v>22554</v>
          </cell>
          <cell r="G20">
            <v>87428.569333436113</v>
          </cell>
          <cell r="H20">
            <v>50004.529108465416</v>
          </cell>
          <cell r="I20">
            <v>92492.356280000007</v>
          </cell>
          <cell r="J20">
            <v>92492.356280000007</v>
          </cell>
          <cell r="K20">
            <v>97567.541639999996</v>
          </cell>
          <cell r="O20">
            <v>5075.1853599999886</v>
          </cell>
          <cell r="P20">
            <v>-5.4871403044766121E-2</v>
          </cell>
          <cell r="R20">
            <v>5075.1853599999886</v>
          </cell>
          <cell r="S20">
            <v>5.4871403044766121E-2</v>
          </cell>
          <cell r="U20">
            <v>10138.972306563883</v>
          </cell>
          <cell r="V20">
            <v>0.11596864027244624</v>
          </cell>
          <cell r="X20">
            <v>4326.6087200000038</v>
          </cell>
          <cell r="Y20">
            <v>4.9073578342378354E-2</v>
          </cell>
        </row>
        <row r="21">
          <cell r="B21">
            <v>11</v>
          </cell>
          <cell r="C21" t="str">
            <v xml:space="preserve"> Resultado Operativo</v>
          </cell>
          <cell r="D21" t="str">
            <v>Miles de S/.</v>
          </cell>
          <cell r="E21">
            <v>12075.021660000013</v>
          </cell>
          <cell r="F21">
            <v>3775</v>
          </cell>
          <cell r="G21">
            <v>23318.112490497646</v>
          </cell>
          <cell r="H21">
            <v>12472.643787646288</v>
          </cell>
          <cell r="I21">
            <v>15615.216210000013</v>
          </cell>
          <cell r="J21">
            <v>15615.216210000013</v>
          </cell>
          <cell r="K21">
            <v>16171.554240000012</v>
          </cell>
          <cell r="O21">
            <v>556.33802999999898</v>
          </cell>
          <cell r="P21">
            <v>-3.5627942803873491E-2</v>
          </cell>
          <cell r="R21">
            <v>556.33802999999898</v>
          </cell>
          <cell r="S21">
            <v>3.5627942803873491E-2</v>
          </cell>
          <cell r="U21">
            <v>-7146.5582504976337</v>
          </cell>
          <cell r="V21">
            <v>-0.30648099212189339</v>
          </cell>
          <cell r="X21">
            <v>3540.1945500000002</v>
          </cell>
          <cell r="Y21">
            <v>0.29318328775569213</v>
          </cell>
        </row>
        <row r="22">
          <cell r="D22" t="str">
            <v>%</v>
          </cell>
          <cell r="E22">
            <v>5.1487055496133326E-2</v>
          </cell>
          <cell r="F22">
            <v>6.2413200185172941E-2</v>
          </cell>
          <cell r="G22">
            <v>9.4668836012804666E-2</v>
          </cell>
          <cell r="H22">
            <v>8.8338467973805818E-2</v>
          </cell>
          <cell r="I22">
            <v>6.8654597881606577E-2</v>
          </cell>
          <cell r="J22">
            <v>6.8654597881606577E-2</v>
          </cell>
          <cell r="K22">
            <v>6.8617914175689201E-2</v>
          </cell>
          <cell r="O22">
            <v>-3.6683705917375797E-5</v>
          </cell>
          <cell r="P22">
            <v>5.3432263896779908E-4</v>
          </cell>
          <cell r="R22">
            <v>-3.6683705917375797E-5</v>
          </cell>
          <cell r="S22">
            <v>-5.3432263896779908E-4</v>
          </cell>
          <cell r="U22">
            <v>-2.6050921837115465E-2</v>
          </cell>
          <cell r="V22">
            <v>-0.27517948814319304</v>
          </cell>
          <cell r="X22">
            <v>1.7167542385473251E-2</v>
          </cell>
          <cell r="Y22">
            <v>0.33343414611780497</v>
          </cell>
        </row>
        <row r="23">
          <cell r="B23">
            <v>12</v>
          </cell>
          <cell r="C23" t="str">
            <v xml:space="preserve"> Resultado del Ejercicio</v>
          </cell>
          <cell r="D23" t="str">
            <v>Miles de S/.</v>
          </cell>
          <cell r="E23">
            <v>3784.3343700000009</v>
          </cell>
          <cell r="F23">
            <v>3108</v>
          </cell>
          <cell r="G23">
            <v>15163.989375650055</v>
          </cell>
          <cell r="H23">
            <v>7570.2952635251168</v>
          </cell>
          <cell r="I23">
            <v>12000.970612464995</v>
          </cell>
          <cell r="J23">
            <v>12000.970612464995</v>
          </cell>
          <cell r="K23">
            <v>13386.218269999994</v>
          </cell>
          <cell r="O23">
            <v>1385.2476575349992</v>
          </cell>
          <cell r="P23">
            <v>-0.11542796847583237</v>
          </cell>
          <cell r="R23">
            <v>1385.2476575349992</v>
          </cell>
          <cell r="S23">
            <v>0.11542796847583237</v>
          </cell>
          <cell r="U23">
            <v>-1777.7711056500611</v>
          </cell>
          <cell r="V23">
            <v>-0.1172363724090153</v>
          </cell>
          <cell r="X23">
            <v>8216.6362424649942</v>
          </cell>
          <cell r="Y23">
            <v>2.1712236391164854</v>
          </cell>
        </row>
        <row r="24">
          <cell r="D24" t="str">
            <v>%</v>
          </cell>
          <cell r="E24">
            <v>1.744840416119784E-2</v>
          </cell>
          <cell r="F24">
            <v>5.5228787205686358E-2</v>
          </cell>
          <cell r="G24">
            <v>6.6918203692120398E-2</v>
          </cell>
          <cell r="H24">
            <v>5.7381460739161866E-2</v>
          </cell>
          <cell r="I24">
            <v>5.2764034804725975E-2</v>
          </cell>
          <cell r="J24">
            <v>5.2764034804725975E-2</v>
          </cell>
          <cell r="K24">
            <v>5.6799387539134993E-2</v>
          </cell>
          <cell r="O24">
            <v>4.0353527344090187E-3</v>
          </cell>
          <cell r="P24">
            <v>-7.6479229637070434E-2</v>
          </cell>
          <cell r="R24">
            <v>4.0353527344090187E-3</v>
          </cell>
          <cell r="S24">
            <v>7.6479229637070434E-2</v>
          </cell>
          <cell r="U24">
            <v>-1.0118816152985405E-2</v>
          </cell>
          <cell r="V24">
            <v>-0.15121171213053486</v>
          </cell>
          <cell r="X24">
            <v>3.5315630643528134E-2</v>
          </cell>
          <cell r="Y24">
            <v>2.0240034743156534</v>
          </cell>
        </row>
        <row r="25">
          <cell r="B25">
            <v>13</v>
          </cell>
          <cell r="C25" t="str">
            <v xml:space="preserve"> Ventas por trabajador                                    (5)</v>
          </cell>
          <cell r="D25" t="str">
            <v>MWh/Trabaj.</v>
          </cell>
          <cell r="E25">
            <v>1768.3325183374084</v>
          </cell>
          <cell r="F25">
            <v>1759.7555012224939</v>
          </cell>
          <cell r="G25">
            <v>1786.4933882352939</v>
          </cell>
          <cell r="H25">
            <v>995.07346236786486</v>
          </cell>
          <cell r="I25">
            <v>1699.2545454545455</v>
          </cell>
          <cell r="J25">
            <v>1699.2545454545455</v>
          </cell>
          <cell r="K25">
            <v>1688.7565217391304</v>
          </cell>
          <cell r="O25">
            <v>-10.498023715415002</v>
          </cell>
          <cell r="P25">
            <v>6.1780171449279386E-3</v>
          </cell>
          <cell r="R25">
            <v>-10.498023715415002</v>
          </cell>
          <cell r="S25">
            <v>-6.1780171449279386E-3</v>
          </cell>
          <cell r="U25">
            <v>-97.736866496163429</v>
          </cell>
          <cell r="V25">
            <v>-5.4708775940507826E-2</v>
          </cell>
          <cell r="X25">
            <v>-69.077972882862923</v>
          </cell>
          <cell r="Y25">
            <v>-3.9063904648323877E-2</v>
          </cell>
        </row>
        <row r="26">
          <cell r="B26">
            <v>14</v>
          </cell>
          <cell r="C26" t="str">
            <v xml:space="preserve"> Facturación por trabajador                             (5)</v>
          </cell>
          <cell r="D26" t="str">
            <v>Miles S/. por Trabaj.</v>
          </cell>
          <cell r="E26">
            <v>530.28639100244493</v>
          </cell>
          <cell r="F26">
            <v>550.36674816625919</v>
          </cell>
          <cell r="G26">
            <v>533.187877631731</v>
          </cell>
          <cell r="H26">
            <v>303.28571969276976</v>
          </cell>
          <cell r="I26">
            <v>516.92281136363647</v>
          </cell>
          <cell r="J26">
            <v>516.92281136363647</v>
          </cell>
          <cell r="K26">
            <v>512.33782195185904</v>
          </cell>
          <cell r="O26">
            <v>-4.5849894117774284</v>
          </cell>
          <cell r="P26">
            <v>8.8697757401773325E-3</v>
          </cell>
          <cell r="R26">
            <v>-4.5849894117774284</v>
          </cell>
          <cell r="S26">
            <v>-8.8697757401773325E-3</v>
          </cell>
          <cell r="U26">
            <v>-20.850055679871957</v>
          </cell>
          <cell r="V26">
            <v>-3.9104519353444389E-2</v>
          </cell>
          <cell r="X26">
            <v>-13.36357963880846</v>
          </cell>
          <cell r="Y26">
            <v>-2.5200683754199593E-2</v>
          </cell>
        </row>
        <row r="27">
          <cell r="B27">
            <v>15</v>
          </cell>
          <cell r="C27" t="str">
            <v xml:space="preserve"> Resultado Operativo por trabajador               (5)</v>
          </cell>
          <cell r="D27" t="str">
            <v>S/. por Trabaj.</v>
          </cell>
          <cell r="E27">
            <v>29523.28034229832</v>
          </cell>
          <cell r="F27">
            <v>36919.315403422988</v>
          </cell>
          <cell r="G27">
            <v>54866.147036465052</v>
          </cell>
          <cell r="H27">
            <v>28672.744339416753</v>
          </cell>
          <cell r="I27">
            <v>35489.127750000029</v>
          </cell>
          <cell r="J27">
            <v>35489.127750000029</v>
          </cell>
          <cell r="K27">
            <v>35155.552695652201</v>
          </cell>
          <cell r="O27">
            <v>-333.57505434782797</v>
          </cell>
          <cell r="P27">
            <v>9.3993590571643804E-3</v>
          </cell>
          <cell r="R27">
            <v>-333.57505434782797</v>
          </cell>
          <cell r="S27">
            <v>-9.3993590571643804E-3</v>
          </cell>
          <cell r="U27">
            <v>-19710.594340812851</v>
          </cell>
          <cell r="V27">
            <v>-0.35924874272131457</v>
          </cell>
          <cell r="X27">
            <v>5965.847407701709</v>
          </cell>
          <cell r="Y27">
            <v>0.20207264702745031</v>
          </cell>
        </row>
        <row r="28">
          <cell r="B28">
            <v>16</v>
          </cell>
          <cell r="C28" t="str">
            <v xml:space="preserve"> Clientes por trabajador</v>
          </cell>
          <cell r="D28" t="str">
            <v>Unidad</v>
          </cell>
          <cell r="E28">
            <v>898.97799511002449</v>
          </cell>
          <cell r="F28">
            <v>902.85085574572122</v>
          </cell>
          <cell r="G28">
            <v>917.46588235294121</v>
          </cell>
          <cell r="H28">
            <v>859.30344827586202</v>
          </cell>
          <cell r="I28">
            <v>864.66363636363633</v>
          </cell>
          <cell r="J28">
            <v>864.66363636363633</v>
          </cell>
          <cell r="K28">
            <v>858.71956521739128</v>
          </cell>
          <cell r="O28">
            <v>-5.9440711462450508</v>
          </cell>
          <cell r="P28">
            <v>6.8744317400035726E-3</v>
          </cell>
          <cell r="R28">
            <v>-5.9440711462450508</v>
          </cell>
          <cell r="S28">
            <v>-6.8744317400035726E-3</v>
          </cell>
          <cell r="U28">
            <v>-58.74631713554993</v>
          </cell>
          <cell r="V28">
            <v>-6.4031064550202799E-2</v>
          </cell>
          <cell r="X28">
            <v>-34.314358746388166</v>
          </cell>
          <cell r="Y28">
            <v>-3.8170410102405739E-2</v>
          </cell>
        </row>
        <row r="29">
          <cell r="B29">
            <v>17</v>
          </cell>
          <cell r="C29" t="str">
            <v xml:space="preserve"> DEK - distribución                                           (5)</v>
          </cell>
          <cell r="D29" t="str">
            <v>Horas</v>
          </cell>
          <cell r="E29">
            <v>57</v>
          </cell>
          <cell r="F29">
            <v>76.400000000000006</v>
          </cell>
          <cell r="G29">
            <v>50</v>
          </cell>
          <cell r="H29">
            <v>36.110675282855183</v>
          </cell>
          <cell r="I29">
            <v>61.904014770608889</v>
          </cell>
          <cell r="J29">
            <v>61.904014770608889</v>
          </cell>
          <cell r="K29">
            <v>44.518538855871221</v>
          </cell>
          <cell r="O29">
            <v>-17.385475914737668</v>
          </cell>
          <cell r="P29">
            <v>0.28084569279005855</v>
          </cell>
          <cell r="R29">
            <v>-17.385475914737668</v>
          </cell>
          <cell r="S29">
            <v>-0.28084569279005855</v>
          </cell>
          <cell r="U29">
            <v>-5.4814611441287795</v>
          </cell>
          <cell r="V29">
            <v>-0.10962922288257559</v>
          </cell>
          <cell r="X29">
            <v>4.9040147706088888</v>
          </cell>
          <cell r="Y29">
            <v>8.6035346852787464E-2</v>
          </cell>
        </row>
        <row r="30">
          <cell r="B30">
            <v>18</v>
          </cell>
          <cell r="C30" t="str">
            <v xml:space="preserve"> FEK - distribución                                           (5)</v>
          </cell>
          <cell r="D30" t="str">
            <v>Veces</v>
          </cell>
          <cell r="E30">
            <v>23.6</v>
          </cell>
          <cell r="F30">
            <v>41.6</v>
          </cell>
          <cell r="G30">
            <v>20.5</v>
          </cell>
          <cell r="H30">
            <v>17.339457224730484</v>
          </cell>
          <cell r="I30">
            <v>29.724783813823692</v>
          </cell>
          <cell r="J30">
            <v>29.724783813823692</v>
          </cell>
          <cell r="K30">
            <v>20.434541140368186</v>
          </cell>
          <cell r="O30">
            <v>-9.2902426734555057</v>
          </cell>
          <cell r="P30">
            <v>0.31254197613827628</v>
          </cell>
          <cell r="R30">
            <v>-9.2902426734555057</v>
          </cell>
          <cell r="S30">
            <v>-0.31254197613827628</v>
          </cell>
          <cell r="U30">
            <v>-6.5458859631814192E-2</v>
          </cell>
          <cell r="V30">
            <v>-3.1931151039908956E-3</v>
          </cell>
          <cell r="X30">
            <v>6.1247838138236901</v>
          </cell>
          <cell r="Y30">
            <v>0.25952473787388519</v>
          </cell>
        </row>
        <row r="31">
          <cell r="B31">
            <v>19</v>
          </cell>
          <cell r="C31" t="str">
            <v xml:space="preserve"> Grado de atención a clientes                         (3)</v>
          </cell>
          <cell r="D31" t="str">
            <v>%</v>
          </cell>
          <cell r="E31">
            <v>0.62820685023505707</v>
          </cell>
          <cell r="F31">
            <v>0.44870900209351011</v>
          </cell>
          <cell r="G31">
            <v>0.52495405061501488</v>
          </cell>
          <cell r="H31">
            <v>0.47324792765636775</v>
          </cell>
          <cell r="I31">
            <v>0.47324792765636764</v>
          </cell>
          <cell r="J31">
            <v>0.47324792765636764</v>
          </cell>
          <cell r="K31" t="e">
            <v>#DIV/0!</v>
          </cell>
          <cell r="O31" t="e">
            <v>#DIV/0!</v>
          </cell>
          <cell r="P31" t="e">
            <v>#DIV/0!</v>
          </cell>
          <cell r="R31" t="e">
            <v>#DIV/0!</v>
          </cell>
          <cell r="S31" t="e">
            <v>#DIV/0!</v>
          </cell>
          <cell r="U31" t="e">
            <v>#DIV/0!</v>
          </cell>
          <cell r="V31" t="e">
            <v>#DIV/0!</v>
          </cell>
          <cell r="X31">
            <v>-0.15495892257868943</v>
          </cell>
          <cell r="Y31">
            <v>-0.24666862916363974</v>
          </cell>
        </row>
        <row r="32">
          <cell r="B32">
            <v>20</v>
          </cell>
          <cell r="C32" t="str">
            <v xml:space="preserve"> Rendimiento del gasto                                    (4)    </v>
          </cell>
          <cell r="D32" t="str">
            <v>%</v>
          </cell>
          <cell r="E32">
            <v>0.54746365105008077</v>
          </cell>
          <cell r="F32">
            <v>0.8557596326612098</v>
          </cell>
          <cell r="G32">
            <v>0.50301117262204331</v>
          </cell>
          <cell r="H32">
            <v>0.86369008459154617</v>
          </cell>
          <cell r="I32" t="e">
            <v>#DIV/0!</v>
          </cell>
          <cell r="J32">
            <v>0.87986935648604647</v>
          </cell>
          <cell r="K32">
            <v>0.71239004514872906</v>
          </cell>
          <cell r="O32" t="e">
            <v>#DIV/0!</v>
          </cell>
          <cell r="P32" t="e">
            <v>#DIV/0!</v>
          </cell>
          <cell r="R32">
            <v>-0.16747931133731742</v>
          </cell>
          <cell r="S32">
            <v>-0.19034565768511724</v>
          </cell>
          <cell r="U32">
            <v>0.20937887252668574</v>
          </cell>
          <cell r="V32">
            <v>0.41625093819538383</v>
          </cell>
          <cell r="X32">
            <v>0.3324057054359657</v>
          </cell>
          <cell r="Y32">
            <v>0.60717401931321646</v>
          </cell>
        </row>
        <row r="33">
          <cell r="B33">
            <v>21</v>
          </cell>
          <cell r="C33" t="str">
            <v xml:space="preserve"> Horas/hombre de Capacitación                      (5)</v>
          </cell>
          <cell r="D33" t="str">
            <v>Horas</v>
          </cell>
          <cell r="E33">
            <v>20</v>
          </cell>
          <cell r="F33">
            <v>21.6</v>
          </cell>
          <cell r="G33">
            <v>21.6</v>
          </cell>
          <cell r="H33">
            <v>35.4</v>
          </cell>
          <cell r="I33">
            <v>0</v>
          </cell>
          <cell r="J33">
            <v>0</v>
          </cell>
          <cell r="K33">
            <v>0</v>
          </cell>
          <cell r="O33">
            <v>0</v>
          </cell>
          <cell r="P33" t="e">
            <v>#DIV/0!</v>
          </cell>
          <cell r="R33">
            <v>0</v>
          </cell>
          <cell r="S33" t="str">
            <v/>
          </cell>
          <cell r="U33">
            <v>-21.6</v>
          </cell>
          <cell r="V33">
            <v>-1</v>
          </cell>
          <cell r="X33">
            <v>-20</v>
          </cell>
          <cell r="Y33">
            <v>-1</v>
          </cell>
        </row>
        <row r="34">
          <cell r="B34">
            <v>22</v>
          </cell>
          <cell r="C34" t="str">
            <v xml:space="preserve"> Indice de cobrabilidad</v>
          </cell>
          <cell r="D34" t="str">
            <v>%</v>
          </cell>
          <cell r="E34">
            <v>0.79434790910826814</v>
          </cell>
          <cell r="F34">
            <v>0.82602993714104822</v>
          </cell>
          <cell r="G34">
            <v>0.85000129662358903</v>
          </cell>
          <cell r="H34">
            <v>0.8028036531250321</v>
          </cell>
          <cell r="I34" t="e">
            <v>#DIV/0!</v>
          </cell>
          <cell r="J34" t="e">
            <v>#DIV/0!</v>
          </cell>
          <cell r="K34" t="e">
            <v>#DIV/0!</v>
          </cell>
          <cell r="O34" t="e">
            <v>#DIV/0!</v>
          </cell>
          <cell r="P34" t="e">
            <v>#DIV/0!</v>
          </cell>
          <cell r="R34" t="e">
            <v>#DIV/0!</v>
          </cell>
          <cell r="S34" t="e">
            <v>#DIV/0!</v>
          </cell>
          <cell r="U34" t="e">
            <v>#DIV/0!</v>
          </cell>
          <cell r="V34" t="e">
            <v>#DIV/0!</v>
          </cell>
          <cell r="X34" t="e">
            <v>#DIV/0!</v>
          </cell>
          <cell r="Y34" t="e">
            <v>#DIV/0!</v>
          </cell>
        </row>
        <row r="35">
          <cell r="B35">
            <v>23</v>
          </cell>
          <cell r="C35" t="str">
            <v xml:space="preserve"> Razón corriente</v>
          </cell>
          <cell r="D35" t="str">
            <v>Veces</v>
          </cell>
          <cell r="E35">
            <v>1.1494354369023241</v>
          </cell>
          <cell r="F35">
            <v>1.2289183857976493</v>
          </cell>
          <cell r="G35">
            <v>1.5314345584022382</v>
          </cell>
          <cell r="H35">
            <v>1.3243535448068313</v>
          </cell>
          <cell r="I35" t="e">
            <v>#DIV/0!</v>
          </cell>
          <cell r="J35" t="e">
            <v>#DIV/0!</v>
          </cell>
          <cell r="K35" t="e">
            <v>#DIV/0!</v>
          </cell>
          <cell r="O35" t="e">
            <v>#DIV/0!</v>
          </cell>
          <cell r="P35" t="e">
            <v>#DIV/0!</v>
          </cell>
          <cell r="R35" t="e">
            <v>#DIV/0!</v>
          </cell>
          <cell r="S35" t="e">
            <v>#DIV/0!</v>
          </cell>
          <cell r="U35" t="e">
            <v>#DIV/0!</v>
          </cell>
          <cell r="V35" t="e">
            <v>#DIV/0!</v>
          </cell>
          <cell r="X35" t="e">
            <v>#DIV/0!</v>
          </cell>
          <cell r="Y35" t="e">
            <v>#DIV/0!</v>
          </cell>
        </row>
        <row r="36">
          <cell r="B36">
            <v>24</v>
          </cell>
          <cell r="C36" t="str">
            <v xml:space="preserve"> Rotación de cuentas por cobrar</v>
          </cell>
          <cell r="D36" t="str">
            <v>Días</v>
          </cell>
          <cell r="E36">
            <v>70.969845507462026</v>
          </cell>
          <cell r="F36">
            <v>64.976292921623212</v>
          </cell>
          <cell r="G36">
            <v>63.472882193794476</v>
          </cell>
          <cell r="H36">
            <v>68.420553315673686</v>
          </cell>
          <cell r="I36" t="e">
            <v>#DIV/0!</v>
          </cell>
          <cell r="J36" t="e">
            <v>#DIV/0!</v>
          </cell>
          <cell r="K36" t="e">
            <v>#DIV/0!</v>
          </cell>
          <cell r="O36" t="e">
            <v>#DIV/0!</v>
          </cell>
          <cell r="P36" t="e">
            <v>#DIV/0!</v>
          </cell>
          <cell r="R36" t="e">
            <v>#DIV/0!</v>
          </cell>
          <cell r="S36" t="e">
            <v>#DIV/0!</v>
          </cell>
          <cell r="U36" t="e">
            <v>#DIV/0!</v>
          </cell>
          <cell r="V36" t="e">
            <v>#DIV/0!</v>
          </cell>
          <cell r="X36" t="e">
            <v>#DIV/0!</v>
          </cell>
          <cell r="Y36" t="e">
            <v>#DIV/0!</v>
          </cell>
        </row>
        <row r="37">
          <cell r="B37">
            <v>25</v>
          </cell>
          <cell r="C37" t="str">
            <v xml:space="preserve"> Rotación de inventarios</v>
          </cell>
          <cell r="D37" t="str">
            <v>Meses</v>
          </cell>
          <cell r="E37">
            <v>9.7745213072838588</v>
          </cell>
          <cell r="F37">
            <v>9.3120899718837862</v>
          </cell>
          <cell r="G37">
            <v>14.032701111813106</v>
          </cell>
          <cell r="H37">
            <v>10.827486242322548</v>
          </cell>
          <cell r="I37" t="e">
            <v>#DIV/0!</v>
          </cell>
          <cell r="J37">
            <v>0</v>
          </cell>
          <cell r="K37">
            <v>0</v>
          </cell>
          <cell r="O37" t="e">
            <v>#DIV/0!</v>
          </cell>
          <cell r="P37" t="e">
            <v>#DIV/0!</v>
          </cell>
          <cell r="R37">
            <v>0</v>
          </cell>
          <cell r="S37" t="str">
            <v/>
          </cell>
          <cell r="U37">
            <v>-14.032701111813106</v>
          </cell>
          <cell r="V37">
            <v>-1</v>
          </cell>
          <cell r="X37">
            <v>-9.7745213072838588</v>
          </cell>
          <cell r="Y37">
            <v>-1</v>
          </cell>
        </row>
        <row r="38">
          <cell r="B38">
            <v>26</v>
          </cell>
          <cell r="C38" t="str">
            <v xml:space="preserve"> Rotación de cuentas por pagar</v>
          </cell>
          <cell r="D38" t="str">
            <v>Días</v>
          </cell>
          <cell r="E38">
            <v>37.931084722104309</v>
          </cell>
          <cell r="F38">
            <v>36.129280983477749</v>
          </cell>
          <cell r="G38">
            <v>40.021496435126679</v>
          </cell>
          <cell r="H38">
            <v>31.539874345892279</v>
          </cell>
          <cell r="I38">
            <v>0</v>
          </cell>
          <cell r="J38">
            <v>0</v>
          </cell>
          <cell r="K38">
            <v>0</v>
          </cell>
          <cell r="O38">
            <v>0</v>
          </cell>
          <cell r="P38" t="e">
            <v>#DIV/0!</v>
          </cell>
          <cell r="R38">
            <v>0</v>
          </cell>
          <cell r="S38" t="str">
            <v/>
          </cell>
          <cell r="U38">
            <v>-40.021496435126679</v>
          </cell>
          <cell r="V38">
            <v>-1</v>
          </cell>
          <cell r="X38">
            <v>-37.931084722104309</v>
          </cell>
          <cell r="Y38">
            <v>-1</v>
          </cell>
        </row>
        <row r="39">
          <cell r="B39">
            <v>27</v>
          </cell>
          <cell r="C39" t="str">
            <v xml:space="preserve"> Endeudamiento patrimonial</v>
          </cell>
          <cell r="D39" t="str">
            <v>%</v>
          </cell>
          <cell r="E39">
            <v>0.14966734401641449</v>
          </cell>
          <cell r="F39">
            <v>0.13820845086353772</v>
          </cell>
          <cell r="G39">
            <v>0.20650479978005015</v>
          </cell>
          <cell r="H39">
            <v>0.1338293277723398</v>
          </cell>
          <cell r="I39" t="e">
            <v>#DIV/0!</v>
          </cell>
          <cell r="J39" t="e">
            <v>#DIV/0!</v>
          </cell>
          <cell r="K39" t="e">
            <v>#DIV/0!</v>
          </cell>
          <cell r="O39" t="e">
            <v>#DIV/0!</v>
          </cell>
          <cell r="P39" t="e">
            <v>#DIV/0!</v>
          </cell>
          <cell r="R39" t="e">
            <v>#DIV/0!</v>
          </cell>
          <cell r="S39" t="e">
            <v>#DIV/0!</v>
          </cell>
          <cell r="U39" t="e">
            <v>#DIV/0!</v>
          </cell>
          <cell r="V39" t="e">
            <v>#DIV/0!</v>
          </cell>
          <cell r="X39" t="e">
            <v>#DIV/0!</v>
          </cell>
          <cell r="Y39" t="e">
            <v>#DIV/0!</v>
          </cell>
        </row>
        <row r="40">
          <cell r="B40">
            <v>28</v>
          </cell>
          <cell r="C40" t="str">
            <v xml:space="preserve"> Cobertura de intereses</v>
          </cell>
          <cell r="D40" t="str">
            <v>Veces</v>
          </cell>
          <cell r="E40">
            <v>2.818830891109636</v>
          </cell>
          <cell r="F40">
            <v>7.2876447876447878</v>
          </cell>
          <cell r="G40">
            <v>6.4370121387167201</v>
          </cell>
          <cell r="H40">
            <v>9.8723701068550902</v>
          </cell>
          <cell r="I40" t="e">
            <v>#DIV/0!</v>
          </cell>
          <cell r="J40">
            <v>6.2746114953188741</v>
          </cell>
          <cell r="K40">
            <v>5.4625744996359042</v>
          </cell>
          <cell r="O40" t="e">
            <v>#DIV/0!</v>
          </cell>
          <cell r="P40" t="e">
            <v>#DIV/0!</v>
          </cell>
          <cell r="R40">
            <v>-0.81203699568296983</v>
          </cell>
          <cell r="S40">
            <v>-0.12941629872842064</v>
          </cell>
          <cell r="U40">
            <v>-0.97443763908081582</v>
          </cell>
          <cell r="V40">
            <v>-0.15138042589975287</v>
          </cell>
          <cell r="X40">
            <v>3.455780604209238</v>
          </cell>
          <cell r="Y40">
            <v>1.2259623715308674</v>
          </cell>
        </row>
        <row r="42">
          <cell r="B42" t="str">
            <v>(1) Indice de Electrificación = ((Usuarios Residenciales * Grado de habitabilidad) + Usuarios no Residenciales) / Población del Area de Concesión.</v>
          </cell>
        </row>
        <row r="43">
          <cell r="B43" t="str">
            <v>(2) Margen Bruto = Ingresos por Ventas - Egresos por Compra de Energía</v>
          </cell>
        </row>
      </sheetData>
      <sheetData sheetId="11" refreshError="1">
        <row r="1">
          <cell r="B1" t="str">
            <v>HIDRANDINA S.A.</v>
          </cell>
          <cell r="D1">
            <v>0.19</v>
          </cell>
          <cell r="E1">
            <v>82602.515280000021</v>
          </cell>
          <cell r="G1">
            <v>91039.0845334857</v>
          </cell>
          <cell r="I1">
            <v>91016.137000000017</v>
          </cell>
          <cell r="J1">
            <v>91016.137000000017</v>
          </cell>
          <cell r="K1">
            <v>97331.70241785518</v>
          </cell>
          <cell r="O1">
            <v>6315.5654178551631</v>
          </cell>
          <cell r="P1">
            <v>-6.938951295917084E-2</v>
          </cell>
          <cell r="R1">
            <v>6315.5654178551631</v>
          </cell>
          <cell r="S1">
            <v>6.938951295917084E-2</v>
          </cell>
          <cell r="U1">
            <v>6292.6178843694797</v>
          </cell>
          <cell r="V1">
            <v>6.9119960032714811E-2</v>
          </cell>
          <cell r="X1">
            <v>8413.6217199999955</v>
          </cell>
          <cell r="Y1">
            <v>0.10185672544570967</v>
          </cell>
        </row>
        <row r="2">
          <cell r="B2" t="str">
            <v>BASE DE DATOS PARA EL CÁLCULO DE INDICADORES</v>
          </cell>
        </row>
        <row r="3">
          <cell r="E3" t="str">
            <v>A</v>
          </cell>
          <cell r="G3" t="str">
            <v>B</v>
          </cell>
          <cell r="I3" t="str">
            <v>C</v>
          </cell>
          <cell r="J3" t="str">
            <v>C1</v>
          </cell>
          <cell r="K3" t="str">
            <v>D</v>
          </cell>
        </row>
        <row r="4">
          <cell r="B4" t="str">
            <v>ITEM</v>
          </cell>
          <cell r="C4" t="str">
            <v>DESCRIPCIÓN</v>
          </cell>
          <cell r="D4" t="str">
            <v>UNIDAD DE</v>
          </cell>
          <cell r="E4" t="str">
            <v>AÑO</v>
          </cell>
          <cell r="F4" t="str">
            <v>ACUM. MAR03</v>
          </cell>
          <cell r="G4" t="str">
            <v>PPO 2003</v>
          </cell>
          <cell r="H4" t="str">
            <v>Ejec.Acum.JUL03</v>
          </cell>
          <cell r="I4" t="str">
            <v>Estimado</v>
          </cell>
          <cell r="J4" t="str">
            <v>Est. Sistema</v>
          </cell>
          <cell r="K4" t="str">
            <v>PPO</v>
          </cell>
          <cell r="L4" t="str">
            <v>PROY. 2005</v>
          </cell>
          <cell r="M4" t="str">
            <v>PROY. 2006</v>
          </cell>
          <cell r="O4" t="str">
            <v>2004 vs Est.Ejec2003</v>
          </cell>
          <cell r="R4" t="str">
            <v>2004 vs Est.Sist2003</v>
          </cell>
          <cell r="U4" t="str">
            <v>2004 vs PPO2003fonafe</v>
          </cell>
          <cell r="X4" t="str">
            <v>Est.Sist2003 vs Ejec2002</v>
          </cell>
        </row>
        <row r="5">
          <cell r="D5" t="str">
            <v>MEDIDA</v>
          </cell>
          <cell r="E5">
            <v>2002</v>
          </cell>
          <cell r="F5" t="str">
            <v>ACUM. MAR03</v>
          </cell>
          <cell r="G5" t="str">
            <v>FONAFE</v>
          </cell>
          <cell r="H5" t="str">
            <v>Ejec.Acum.JUL03</v>
          </cell>
          <cell r="I5" t="str">
            <v>AÑO 2003</v>
          </cell>
          <cell r="J5" t="str">
            <v>AÑO 2003</v>
          </cell>
          <cell r="K5">
            <v>2004</v>
          </cell>
          <cell r="O5" t="str">
            <v>D-C</v>
          </cell>
          <cell r="P5" t="str">
            <v>1-D/C</v>
          </cell>
          <cell r="R5" t="str">
            <v>D - C1</v>
          </cell>
          <cell r="S5" t="str">
            <v>D/C1 - 1</v>
          </cell>
          <cell r="U5" t="str">
            <v>D - B</v>
          </cell>
          <cell r="V5" t="str">
            <v>D/B - 1</v>
          </cell>
          <cell r="X5" t="str">
            <v>C1 - A</v>
          </cell>
          <cell r="Y5" t="str">
            <v>C1/A - 1</v>
          </cell>
        </row>
        <row r="6">
          <cell r="B6">
            <v>1</v>
          </cell>
          <cell r="C6" t="str">
            <v xml:space="preserve"> Usuarios Residenciales</v>
          </cell>
          <cell r="D6" t="str">
            <v>Unidad</v>
          </cell>
          <cell r="E6">
            <v>323177</v>
          </cell>
          <cell r="F6">
            <v>337774</v>
          </cell>
          <cell r="G6">
            <v>359905</v>
          </cell>
          <cell r="H6">
            <v>342216</v>
          </cell>
          <cell r="I6">
            <v>348200</v>
          </cell>
          <cell r="J6">
            <v>348200</v>
          </cell>
          <cell r="K6">
            <v>362316</v>
          </cell>
          <cell r="O6">
            <v>14116</v>
          </cell>
          <cell r="P6">
            <v>-4.053991958644465E-2</v>
          </cell>
          <cell r="R6">
            <v>14116</v>
          </cell>
          <cell r="S6">
            <v>4.053991958644465E-2</v>
          </cell>
          <cell r="U6">
            <v>2411</v>
          </cell>
          <cell r="V6">
            <v>6.6989900112530698E-3</v>
          </cell>
          <cell r="X6">
            <v>25023</v>
          </cell>
          <cell r="Y6">
            <v>7.7428158563264127E-2</v>
          </cell>
        </row>
        <row r="7">
          <cell r="C7" t="str">
            <v xml:space="preserve"> Grado de habitabilidad</v>
          </cell>
          <cell r="D7" t="str">
            <v>Unidad</v>
          </cell>
          <cell r="E7">
            <v>5</v>
          </cell>
          <cell r="F7">
            <v>5</v>
          </cell>
          <cell r="G7">
            <v>5</v>
          </cell>
          <cell r="H7">
            <v>5</v>
          </cell>
          <cell r="I7">
            <v>5</v>
          </cell>
          <cell r="J7">
            <v>5</v>
          </cell>
          <cell r="K7">
            <v>5</v>
          </cell>
          <cell r="O7">
            <v>0</v>
          </cell>
          <cell r="P7">
            <v>0</v>
          </cell>
          <cell r="R7">
            <v>0</v>
          </cell>
          <cell r="S7">
            <v>0</v>
          </cell>
          <cell r="U7">
            <v>0</v>
          </cell>
          <cell r="V7">
            <v>0</v>
          </cell>
          <cell r="X7">
            <v>0</v>
          </cell>
          <cell r="Y7">
            <v>0</v>
          </cell>
        </row>
        <row r="8">
          <cell r="C8" t="str">
            <v xml:space="preserve"> Usuarios No Residenciales</v>
          </cell>
          <cell r="D8" t="str">
            <v>Unidad</v>
          </cell>
          <cell r="E8">
            <v>28595</v>
          </cell>
          <cell r="F8">
            <v>31492</v>
          </cell>
          <cell r="G8">
            <v>30018</v>
          </cell>
          <cell r="H8">
            <v>31581</v>
          </cell>
          <cell r="I8">
            <v>32252</v>
          </cell>
          <cell r="J8">
            <v>32252</v>
          </cell>
          <cell r="K8">
            <v>32695</v>
          </cell>
          <cell r="O8">
            <v>443</v>
          </cell>
          <cell r="P8">
            <v>-1.3735582289470472E-2</v>
          </cell>
          <cell r="R8">
            <v>443</v>
          </cell>
          <cell r="S8">
            <v>1.3735582289470472E-2</v>
          </cell>
          <cell r="U8">
            <v>2677</v>
          </cell>
          <cell r="V8">
            <v>8.9179825438070459E-2</v>
          </cell>
          <cell r="X8">
            <v>3657</v>
          </cell>
          <cell r="Y8">
            <v>0.12788949116978499</v>
          </cell>
        </row>
        <row r="9">
          <cell r="C9" t="str">
            <v xml:space="preserve"> Población del Area de Concesión</v>
          </cell>
          <cell r="D9" t="str">
            <v>Unidad</v>
          </cell>
          <cell r="E9">
            <v>2398228</v>
          </cell>
          <cell r="F9">
            <v>2433573</v>
          </cell>
          <cell r="G9">
            <v>2473835</v>
          </cell>
          <cell r="H9">
            <v>2446821.1666666679</v>
          </cell>
          <cell r="I9">
            <v>2463382</v>
          </cell>
          <cell r="J9">
            <v>2463382</v>
          </cell>
          <cell r="K9">
            <v>2497493</v>
          </cell>
          <cell r="O9">
            <v>34111</v>
          </cell>
          <cell r="P9">
            <v>-1.3847223045390544E-2</v>
          </cell>
          <cell r="R9">
            <v>34111</v>
          </cell>
          <cell r="S9">
            <v>1.3847223045390544E-2</v>
          </cell>
          <cell r="U9">
            <v>23658</v>
          </cell>
          <cell r="V9">
            <v>9.563289386721463E-3</v>
          </cell>
          <cell r="X9">
            <v>65154</v>
          </cell>
          <cell r="Y9">
            <v>2.716755871418397E-2</v>
          </cell>
        </row>
        <row r="10">
          <cell r="B10">
            <v>2</v>
          </cell>
          <cell r="C10" t="str">
            <v xml:space="preserve"> Número de clientes</v>
          </cell>
          <cell r="D10" t="str">
            <v>Unidad</v>
          </cell>
          <cell r="E10">
            <v>367682</v>
          </cell>
          <cell r="F10">
            <v>369266</v>
          </cell>
          <cell r="G10">
            <v>389923</v>
          </cell>
          <cell r="H10">
            <v>373797</v>
          </cell>
          <cell r="I10">
            <v>380452</v>
          </cell>
          <cell r="J10">
            <v>380452</v>
          </cell>
          <cell r="K10">
            <v>395011</v>
          </cell>
          <cell r="O10">
            <v>14559</v>
          </cell>
          <cell r="P10">
            <v>-3.826763954454182E-2</v>
          </cell>
          <cell r="R10">
            <v>14559</v>
          </cell>
          <cell r="S10">
            <v>3.826763954454182E-2</v>
          </cell>
          <cell r="U10">
            <v>5088</v>
          </cell>
          <cell r="V10">
            <v>1.3048730133898179E-2</v>
          </cell>
          <cell r="X10">
            <v>12770</v>
          </cell>
          <cell r="Y10">
            <v>3.4731099156336098E-2</v>
          </cell>
        </row>
        <row r="11">
          <cell r="B11">
            <v>3</v>
          </cell>
          <cell r="C11" t="str">
            <v xml:space="preserve"> Fuerza laboral                                              (1)</v>
          </cell>
          <cell r="D11" t="str">
            <v>Unidad</v>
          </cell>
          <cell r="E11">
            <v>409</v>
          </cell>
          <cell r="F11">
            <v>409</v>
          </cell>
          <cell r="G11">
            <v>425</v>
          </cell>
          <cell r="H11">
            <v>435</v>
          </cell>
          <cell r="I11">
            <v>440</v>
          </cell>
          <cell r="J11">
            <v>440</v>
          </cell>
          <cell r="K11">
            <v>460</v>
          </cell>
          <cell r="O11">
            <v>20</v>
          </cell>
          <cell r="P11">
            <v>-4.5454545454545414E-2</v>
          </cell>
          <cell r="R11">
            <v>20</v>
          </cell>
          <cell r="S11">
            <v>4.5454545454545414E-2</v>
          </cell>
          <cell r="U11">
            <v>35</v>
          </cell>
          <cell r="V11">
            <v>8.2352941176470518E-2</v>
          </cell>
          <cell r="X11">
            <v>31</v>
          </cell>
          <cell r="Y11">
            <v>7.5794621026894937E-2</v>
          </cell>
        </row>
        <row r="12">
          <cell r="B12">
            <v>4</v>
          </cell>
          <cell r="C12" t="str">
            <v xml:space="preserve"> Producción de energía (hidráulica+térmica)</v>
          </cell>
          <cell r="D12" t="str">
            <v>MWh</v>
          </cell>
          <cell r="E12">
            <v>22158</v>
          </cell>
          <cell r="F12">
            <v>6419</v>
          </cell>
          <cell r="G12">
            <v>28625.84</v>
          </cell>
          <cell r="H12">
            <v>16817.972999999998</v>
          </cell>
          <cell r="I12">
            <v>28990</v>
          </cell>
          <cell r="J12">
            <v>28990</v>
          </cell>
          <cell r="K12">
            <v>35614</v>
          </cell>
          <cell r="O12">
            <v>6624</v>
          </cell>
          <cell r="P12">
            <v>-0.2284925836495344</v>
          </cell>
          <cell r="R12">
            <v>6624</v>
          </cell>
          <cell r="S12">
            <v>0.2284925836495344</v>
          </cell>
          <cell r="U12">
            <v>6988.16</v>
          </cell>
          <cell r="V12">
            <v>0.24412069654549873</v>
          </cell>
          <cell r="X12">
            <v>6832</v>
          </cell>
          <cell r="Y12">
            <v>0.30833107681198668</v>
          </cell>
        </row>
        <row r="13">
          <cell r="B13">
            <v>5</v>
          </cell>
          <cell r="C13" t="str">
            <v xml:space="preserve"> Compra de energía</v>
          </cell>
          <cell r="D13" t="str">
            <v>MWh</v>
          </cell>
          <cell r="E13">
            <v>823676</v>
          </cell>
          <cell r="F13">
            <v>203126</v>
          </cell>
          <cell r="G13">
            <v>845154.82</v>
          </cell>
          <cell r="H13">
            <v>486720.46100000001</v>
          </cell>
          <cell r="I13">
            <v>835756</v>
          </cell>
          <cell r="J13">
            <v>835756</v>
          </cell>
          <cell r="K13">
            <v>853941</v>
          </cell>
          <cell r="O13">
            <v>18185</v>
          </cell>
          <cell r="P13">
            <v>-2.1758742982401547E-2</v>
          </cell>
          <cell r="R13">
            <v>18185</v>
          </cell>
          <cell r="S13">
            <v>2.1758742982401547E-2</v>
          </cell>
          <cell r="U13">
            <v>8786.1800000000512</v>
          </cell>
          <cell r="V13">
            <v>1.0395941420531685E-2</v>
          </cell>
          <cell r="X13">
            <v>12080</v>
          </cell>
          <cell r="Y13">
            <v>1.4665960887533469E-2</v>
          </cell>
        </row>
        <row r="14">
          <cell r="D14" t="str">
            <v>Miles de S/.</v>
          </cell>
          <cell r="E14">
            <v>134284.61863999997</v>
          </cell>
          <cell r="F14">
            <v>34155</v>
          </cell>
          <cell r="G14">
            <v>135565.76345999999</v>
          </cell>
          <cell r="H14">
            <v>78713.360913877885</v>
          </cell>
          <cell r="I14">
            <v>136429.90000000002</v>
          </cell>
          <cell r="J14">
            <v>136429.90000000002</v>
          </cell>
          <cell r="K14">
            <v>138343.69568</v>
          </cell>
          <cell r="O14">
            <v>1913.7956799999811</v>
          </cell>
          <cell r="P14">
            <v>-1.4027685133537249E-2</v>
          </cell>
          <cell r="R14">
            <v>1913.7956799999811</v>
          </cell>
          <cell r="S14">
            <v>1.4027685133537249E-2</v>
          </cell>
          <cell r="U14">
            <v>2777.932220000017</v>
          </cell>
          <cell r="V14">
            <v>2.0491399517841291E-2</v>
          </cell>
          <cell r="X14">
            <v>2145.2813600000518</v>
          </cell>
          <cell r="Y14">
            <v>1.5975629835545568E-2</v>
          </cell>
        </row>
        <row r="15">
          <cell r="B15">
            <v>6</v>
          </cell>
          <cell r="C15" t="str">
            <v xml:space="preserve"> Pérdidas de transmisión</v>
          </cell>
          <cell r="D15" t="str">
            <v>MWh</v>
          </cell>
          <cell r="E15">
            <v>40160</v>
          </cell>
          <cell r="F15">
            <v>9658</v>
          </cell>
          <cell r="G15">
            <v>39167.94</v>
          </cell>
          <cell r="H15">
            <v>23555.511999999999</v>
          </cell>
          <cell r="I15">
            <v>38043</v>
          </cell>
          <cell r="J15">
            <v>38043</v>
          </cell>
          <cell r="K15">
            <v>35719</v>
          </cell>
          <cell r="O15">
            <v>-2324</v>
          </cell>
          <cell r="P15">
            <v>6.1088767973083047E-2</v>
          </cell>
          <cell r="R15">
            <v>-2324</v>
          </cell>
          <cell r="S15">
            <v>-6.1088767973083047E-2</v>
          </cell>
          <cell r="U15">
            <v>-3448.9400000000023</v>
          </cell>
          <cell r="V15">
            <v>-8.805517982309008E-2</v>
          </cell>
          <cell r="X15">
            <v>-2117</v>
          </cell>
          <cell r="Y15">
            <v>-5.2714143426294768E-2</v>
          </cell>
        </row>
        <row r="16">
          <cell r="C16" t="str">
            <v xml:space="preserve"> Energía disponible                                           (2)</v>
          </cell>
          <cell r="D16" t="str">
            <v>MWh</v>
          </cell>
          <cell r="E16">
            <v>802759</v>
          </cell>
          <cell r="F16">
            <v>199111</v>
          </cell>
          <cell r="G16">
            <v>831871.82</v>
          </cell>
          <cell r="H16">
            <v>478226.83100000001</v>
          </cell>
          <cell r="I16">
            <v>823652</v>
          </cell>
          <cell r="J16">
            <v>823652</v>
          </cell>
          <cell r="K16">
            <v>850587</v>
          </cell>
          <cell r="O16">
            <v>26935</v>
          </cell>
          <cell r="P16">
            <v>-3.2701917800236124E-2</v>
          </cell>
          <cell r="R16">
            <v>26935</v>
          </cell>
          <cell r="S16">
            <v>3.2701917800236124E-2</v>
          </cell>
          <cell r="U16">
            <v>18715.180000000051</v>
          </cell>
          <cell r="V16">
            <v>2.2497672778481803E-2</v>
          </cell>
          <cell r="X16">
            <v>20893</v>
          </cell>
          <cell r="Y16">
            <v>2.6026491138685381E-2</v>
          </cell>
        </row>
        <row r="17">
          <cell r="B17">
            <v>7</v>
          </cell>
          <cell r="C17" t="str">
            <v xml:space="preserve"> Pérdidas de distribución</v>
          </cell>
          <cell r="D17" t="str">
            <v>MWh</v>
          </cell>
          <cell r="E17">
            <v>79511</v>
          </cell>
          <cell r="F17">
            <v>19176</v>
          </cell>
          <cell r="G17">
            <v>72612.13</v>
          </cell>
          <cell r="H17">
            <v>45369.874869978812</v>
          </cell>
          <cell r="I17">
            <v>75980</v>
          </cell>
          <cell r="J17">
            <v>75980</v>
          </cell>
          <cell r="K17">
            <v>73759</v>
          </cell>
          <cell r="O17">
            <v>-2221</v>
          </cell>
          <cell r="P17">
            <v>2.9231376678073184E-2</v>
          </cell>
          <cell r="R17">
            <v>-2221</v>
          </cell>
          <cell r="S17">
            <v>-2.9231376678073184E-2</v>
          </cell>
          <cell r="U17">
            <v>1146.8699999999953</v>
          </cell>
          <cell r="V17">
            <v>1.5794468499960024E-2</v>
          </cell>
          <cell r="X17">
            <v>-3531</v>
          </cell>
          <cell r="Y17">
            <v>-4.4408949705072254E-2</v>
          </cell>
        </row>
        <row r="18">
          <cell r="C18" t="str">
            <v xml:space="preserve"> Energía distribuida en MT y BT                       (3)</v>
          </cell>
          <cell r="D18" t="str">
            <v>MWh</v>
          </cell>
          <cell r="E18">
            <v>739771</v>
          </cell>
          <cell r="F18">
            <v>183504</v>
          </cell>
          <cell r="G18">
            <v>770768.75</v>
          </cell>
          <cell r="H18">
            <v>440730.96594940702</v>
          </cell>
          <cell r="I18">
            <v>758933</v>
          </cell>
          <cell r="J18">
            <v>758933</v>
          </cell>
          <cell r="K18">
            <v>793968</v>
          </cell>
          <cell r="O18">
            <v>35035</v>
          </cell>
          <cell r="P18">
            <v>-4.6163495328309656E-2</v>
          </cell>
          <cell r="R18">
            <v>35035</v>
          </cell>
          <cell r="S18">
            <v>4.6163495328309656E-2</v>
          </cell>
          <cell r="U18">
            <v>23199.25</v>
          </cell>
          <cell r="V18">
            <v>3.0098846119539724E-2</v>
          </cell>
          <cell r="X18">
            <v>19162</v>
          </cell>
          <cell r="Y18">
            <v>2.5902610402408266E-2</v>
          </cell>
        </row>
        <row r="19">
          <cell r="B19">
            <v>8</v>
          </cell>
          <cell r="C19" t="str">
            <v xml:space="preserve"> Venta de energía</v>
          </cell>
          <cell r="D19" t="str">
            <v>MWh</v>
          </cell>
          <cell r="E19">
            <v>723248</v>
          </cell>
          <cell r="F19">
            <v>179935</v>
          </cell>
          <cell r="G19">
            <v>759259.69</v>
          </cell>
          <cell r="H19">
            <v>432856.95613002119</v>
          </cell>
          <cell r="I19">
            <v>747672</v>
          </cell>
          <cell r="J19">
            <v>747672</v>
          </cell>
          <cell r="K19">
            <v>776828</v>
          </cell>
          <cell r="O19">
            <v>29156</v>
          </cell>
          <cell r="P19">
            <v>-3.8995709348484286E-2</v>
          </cell>
          <cell r="R19">
            <v>29156</v>
          </cell>
          <cell r="S19">
            <v>3.8995709348484286E-2</v>
          </cell>
          <cell r="U19">
            <v>17568.310000000056</v>
          </cell>
          <cell r="V19">
            <v>2.3138736629097378E-2</v>
          </cell>
          <cell r="X19">
            <v>24424</v>
          </cell>
          <cell r="Y19">
            <v>3.3769882529920636E-2</v>
          </cell>
        </row>
        <row r="20">
          <cell r="D20" t="str">
            <v>Miles de S/.</v>
          </cell>
          <cell r="E20">
            <v>216887.13391999999</v>
          </cell>
          <cell r="F20">
            <v>56275</v>
          </cell>
          <cell r="G20">
            <v>226604.84799348569</v>
          </cell>
          <cell r="H20">
            <v>131929.28806635484</v>
          </cell>
          <cell r="I20">
            <v>227446.03700000004</v>
          </cell>
          <cell r="J20">
            <v>227446.03700000004</v>
          </cell>
          <cell r="K20">
            <v>235675.39809785518</v>
          </cell>
          <cell r="O20">
            <v>8229.3610978551442</v>
          </cell>
          <cell r="P20">
            <v>-3.6181598089814804E-2</v>
          </cell>
          <cell r="R20">
            <v>8229.3610978551442</v>
          </cell>
          <cell r="S20">
            <v>3.6181598089814804E-2</v>
          </cell>
          <cell r="U20">
            <v>9070.5501043694967</v>
          </cell>
          <cell r="V20">
            <v>4.0028049640977947E-2</v>
          </cell>
          <cell r="X20">
            <v>10558.903080000047</v>
          </cell>
          <cell r="Y20">
            <v>4.8683860997926987E-2</v>
          </cell>
        </row>
        <row r="21">
          <cell r="B21">
            <v>9</v>
          </cell>
          <cell r="C21" t="str">
            <v xml:space="preserve"> Ingresos por Ventas</v>
          </cell>
          <cell r="D21" t="str">
            <v>Miles de S/.</v>
          </cell>
          <cell r="E21">
            <v>216887.13391999999</v>
          </cell>
          <cell r="F21">
            <v>56275</v>
          </cell>
          <cell r="G21">
            <v>226604.84799348569</v>
          </cell>
          <cell r="H21">
            <v>131929.28806635484</v>
          </cell>
          <cell r="I21">
            <v>227446.03700000004</v>
          </cell>
          <cell r="J21">
            <v>227446.03700000004</v>
          </cell>
          <cell r="K21">
            <v>235675.39809785518</v>
          </cell>
          <cell r="O21">
            <v>8229.3610978551442</v>
          </cell>
          <cell r="P21">
            <v>-3.6181598089814804E-2</v>
          </cell>
          <cell r="R21">
            <v>8229.3610978551442</v>
          </cell>
          <cell r="S21">
            <v>3.6181598089814804E-2</v>
          </cell>
          <cell r="U21">
            <v>9070.5501043694967</v>
          </cell>
          <cell r="V21">
            <v>4.0028049640977947E-2</v>
          </cell>
          <cell r="X21">
            <v>10558.903080000047</v>
          </cell>
          <cell r="Y21">
            <v>4.8683860997926987E-2</v>
          </cell>
        </row>
        <row r="22">
          <cell r="C22" t="str">
            <v xml:space="preserve"> Egresos por Compra de energía</v>
          </cell>
          <cell r="D22" t="str">
            <v>Miles de S/.</v>
          </cell>
          <cell r="E22">
            <v>134284.61863999997</v>
          </cell>
          <cell r="F22">
            <v>34155</v>
          </cell>
          <cell r="G22">
            <v>135565.76345999999</v>
          </cell>
          <cell r="H22">
            <v>78713.360913877885</v>
          </cell>
          <cell r="I22">
            <v>136429.90000000002</v>
          </cell>
          <cell r="J22">
            <v>136429.90000000002</v>
          </cell>
          <cell r="K22">
            <v>138343.69568</v>
          </cell>
          <cell r="O22">
            <v>1913.7956799999811</v>
          </cell>
          <cell r="P22">
            <v>-1.4027685133537249E-2</v>
          </cell>
          <cell r="R22">
            <v>1913.7956799999811</v>
          </cell>
          <cell r="S22">
            <v>1.4027685133537249E-2</v>
          </cell>
          <cell r="U22">
            <v>2777.932220000017</v>
          </cell>
          <cell r="V22">
            <v>2.0491399517841291E-2</v>
          </cell>
          <cell r="X22">
            <v>2145.2813600000518</v>
          </cell>
          <cell r="Y22">
            <v>1.5975629835545568E-2</v>
          </cell>
        </row>
        <row r="23">
          <cell r="B23">
            <v>10</v>
          </cell>
          <cell r="C23" t="str">
            <v xml:space="preserve"> Costo de Explotación</v>
          </cell>
          <cell r="D23" t="str">
            <v>Miles de S/.</v>
          </cell>
          <cell r="E23">
            <v>88165.747560000003</v>
          </cell>
          <cell r="F23">
            <v>22554</v>
          </cell>
          <cell r="G23">
            <v>87428.569333436113</v>
          </cell>
          <cell r="H23">
            <v>50004.529108465416</v>
          </cell>
          <cell r="I23">
            <v>92492.356280000007</v>
          </cell>
          <cell r="J23">
            <v>92492.356280000007</v>
          </cell>
          <cell r="K23">
            <v>97567.541639999996</v>
          </cell>
          <cell r="O23">
            <v>5075.1853599999886</v>
          </cell>
          <cell r="P23">
            <v>-5.4871403044766121E-2</v>
          </cell>
          <cell r="R23">
            <v>5075.1853599999886</v>
          </cell>
          <cell r="S23">
            <v>5.4871403044766121E-2</v>
          </cell>
          <cell r="U23">
            <v>10138.972306563883</v>
          </cell>
          <cell r="V23">
            <v>0.11596864027244624</v>
          </cell>
          <cell r="X23">
            <v>4326.6087200000038</v>
          </cell>
          <cell r="Y23">
            <v>4.9073578342378354E-2</v>
          </cell>
        </row>
        <row r="24">
          <cell r="B24">
            <v>11</v>
          </cell>
          <cell r="C24" t="str">
            <v xml:space="preserve"> Resultado Operativo</v>
          </cell>
          <cell r="D24" t="str">
            <v>Miles de S/.</v>
          </cell>
          <cell r="E24">
            <v>12075.021660000013</v>
          </cell>
          <cell r="F24">
            <v>3775</v>
          </cell>
          <cell r="G24">
            <v>23318.112490497646</v>
          </cell>
          <cell r="H24">
            <v>12472.643787646288</v>
          </cell>
          <cell r="I24">
            <v>15615.216210000013</v>
          </cell>
          <cell r="J24">
            <v>15615.216210000013</v>
          </cell>
          <cell r="K24">
            <v>16171.554240000012</v>
          </cell>
          <cell r="O24">
            <v>556.33802999999898</v>
          </cell>
          <cell r="P24">
            <v>-3.5627942803873491E-2</v>
          </cell>
          <cell r="R24">
            <v>556.33802999999898</v>
          </cell>
          <cell r="S24">
            <v>3.5627942803873491E-2</v>
          </cell>
          <cell r="U24">
            <v>-7146.5582504976337</v>
          </cell>
          <cell r="V24">
            <v>-0.30648099212189339</v>
          </cell>
          <cell r="X24">
            <v>3540.1945500000002</v>
          </cell>
          <cell r="Y24">
            <v>0.29318328775569213</v>
          </cell>
        </row>
        <row r="25">
          <cell r="C25" t="str">
            <v xml:space="preserve"> Otros Ingresos Operativos                     (4)</v>
          </cell>
          <cell r="D25" t="str">
            <v>Miles de S/.</v>
          </cell>
          <cell r="E25">
            <v>17638.253940000002</v>
          </cell>
          <cell r="F25">
            <v>4209</v>
          </cell>
          <cell r="G25">
            <v>19707.597290448051</v>
          </cell>
          <cell r="H25">
            <v>9262.2457436347504</v>
          </cell>
          <cell r="I25">
            <v>17091.43549</v>
          </cell>
          <cell r="J25">
            <v>17091.43549</v>
          </cell>
          <cell r="K25">
            <v>16407.393462144828</v>
          </cell>
          <cell r="O25">
            <v>-684.04202785517191</v>
          </cell>
          <cell r="P25">
            <v>4.0022502981414076E-2</v>
          </cell>
          <cell r="R25">
            <v>-684.04202785517191</v>
          </cell>
          <cell r="S25">
            <v>-4.0022502981414076E-2</v>
          </cell>
          <cell r="U25">
            <v>-3300.2038283032234</v>
          </cell>
          <cell r="V25">
            <v>-0.16745845673956294</v>
          </cell>
          <cell r="X25">
            <v>-546.81845000000249</v>
          </cell>
          <cell r="Y25">
            <v>-3.1001847000282079E-2</v>
          </cell>
        </row>
        <row r="26">
          <cell r="B26">
            <v>12</v>
          </cell>
          <cell r="C26" t="str">
            <v xml:space="preserve"> Resultado del Ejercicio</v>
          </cell>
          <cell r="D26" t="str">
            <v>Miles de S/.</v>
          </cell>
          <cell r="E26">
            <v>3784.3343700000009</v>
          </cell>
          <cell r="F26">
            <v>3108</v>
          </cell>
          <cell r="G26">
            <v>15163.989375650055</v>
          </cell>
          <cell r="H26">
            <v>7570.2952635251168</v>
          </cell>
          <cell r="I26">
            <v>12000.970612464995</v>
          </cell>
          <cell r="J26">
            <v>12000.970612464995</v>
          </cell>
          <cell r="K26">
            <v>13386.218269999994</v>
          </cell>
          <cell r="O26">
            <v>1385.2476575349992</v>
          </cell>
          <cell r="P26">
            <v>-0.11542796847583237</v>
          </cell>
          <cell r="R26">
            <v>1385.2476575349992</v>
          </cell>
          <cell r="S26">
            <v>0.11542796847583237</v>
          </cell>
          <cell r="U26">
            <v>-1777.7711056500611</v>
          </cell>
          <cell r="V26">
            <v>-0.1172363724090153</v>
          </cell>
          <cell r="X26">
            <v>8216.6362424649942</v>
          </cell>
          <cell r="Y26">
            <v>2.1712236391164854</v>
          </cell>
        </row>
        <row r="27">
          <cell r="B27">
            <v>13</v>
          </cell>
          <cell r="C27" t="str">
            <v xml:space="preserve"> Ventas por trabajador                                   (5)</v>
          </cell>
          <cell r="D27" t="str">
            <v>MWh/Trabaj.</v>
          </cell>
          <cell r="E27">
            <v>1768.3325183374084</v>
          </cell>
          <cell r="F27">
            <v>439.93887530562347</v>
          </cell>
          <cell r="G27">
            <v>1786.4933882352939</v>
          </cell>
          <cell r="H27">
            <v>995.07346236786486</v>
          </cell>
          <cell r="I27">
            <v>1699.2545454545455</v>
          </cell>
          <cell r="J27">
            <v>1699.2545454545455</v>
          </cell>
          <cell r="K27">
            <v>1688.7565217391304</v>
          </cell>
          <cell r="O27">
            <v>-10.498023715415002</v>
          </cell>
          <cell r="P27">
            <v>6.1780171449279386E-3</v>
          </cell>
          <cell r="R27">
            <v>-10.498023715415002</v>
          </cell>
          <cell r="S27">
            <v>-6.1780171449279386E-3</v>
          </cell>
          <cell r="U27">
            <v>-97.736866496163429</v>
          </cell>
          <cell r="V27">
            <v>-5.4708775940507826E-2</v>
          </cell>
          <cell r="X27">
            <v>-69.077972882862923</v>
          </cell>
          <cell r="Y27">
            <v>-3.9063904648323877E-2</v>
          </cell>
        </row>
        <row r="28">
          <cell r="B28">
            <v>14</v>
          </cell>
          <cell r="C28" t="str">
            <v xml:space="preserve"> FacturaciónVenta por trabajador                            (5)</v>
          </cell>
          <cell r="D28" t="str">
            <v>Miles S/. por Trabaj.</v>
          </cell>
          <cell r="E28">
            <v>530.28639100244493</v>
          </cell>
          <cell r="F28">
            <v>137.5916870415648</v>
          </cell>
          <cell r="G28">
            <v>533.187877631731</v>
          </cell>
          <cell r="H28">
            <v>303.28571969276976</v>
          </cell>
          <cell r="I28">
            <v>516.92281136363647</v>
          </cell>
          <cell r="J28">
            <v>516.92281136363647</v>
          </cell>
          <cell r="K28">
            <v>512.33782195185904</v>
          </cell>
          <cell r="O28">
            <v>-4.5849894117774284</v>
          </cell>
          <cell r="P28">
            <v>8.8697757401773325E-3</v>
          </cell>
          <cell r="R28">
            <v>-4.5849894117774284</v>
          </cell>
          <cell r="S28">
            <v>-8.8697757401773325E-3</v>
          </cell>
          <cell r="U28">
            <v>-20.850055679871957</v>
          </cell>
          <cell r="V28">
            <v>-3.9104519353444389E-2</v>
          </cell>
          <cell r="X28">
            <v>-13.36357963880846</v>
          </cell>
          <cell r="Y28">
            <v>-2.5200683754199593E-2</v>
          </cell>
        </row>
        <row r="29">
          <cell r="B29">
            <v>15</v>
          </cell>
          <cell r="C29" t="str">
            <v xml:space="preserve"> Resultado Operativo por trabajador              (5)</v>
          </cell>
          <cell r="D29" t="str">
            <v>S/. por Trabaj.</v>
          </cell>
          <cell r="E29">
            <v>29523.28034229832</v>
          </cell>
          <cell r="F29">
            <v>9229.8288508557471</v>
          </cell>
          <cell r="G29">
            <v>54866.147036465052</v>
          </cell>
          <cell r="H29">
            <v>28672.744339416753</v>
          </cell>
          <cell r="I29">
            <v>35489.127750000029</v>
          </cell>
          <cell r="J29">
            <v>35489.127750000029</v>
          </cell>
          <cell r="K29">
            <v>35155.552695652201</v>
          </cell>
          <cell r="O29">
            <v>-333.57505434782797</v>
          </cell>
          <cell r="P29">
            <v>9.3993590571643804E-3</v>
          </cell>
          <cell r="R29">
            <v>-333.57505434782797</v>
          </cell>
          <cell r="S29">
            <v>-9.3993590571643804E-3</v>
          </cell>
          <cell r="U29">
            <v>-19710.594340812851</v>
          </cell>
          <cell r="V29">
            <v>-0.35924874272131457</v>
          </cell>
          <cell r="X29">
            <v>5965.847407701709</v>
          </cell>
          <cell r="Y29">
            <v>0.20207264702745031</v>
          </cell>
        </row>
        <row r="30">
          <cell r="B30">
            <v>16</v>
          </cell>
          <cell r="C30" t="str">
            <v xml:space="preserve"> Clientes por trabajador                                  (5)</v>
          </cell>
          <cell r="D30" t="str">
            <v>Unidad</v>
          </cell>
          <cell r="E30">
            <v>898.97799511002449</v>
          </cell>
          <cell r="F30">
            <v>902.85085574572122</v>
          </cell>
          <cell r="G30">
            <v>917.46588235294121</v>
          </cell>
          <cell r="H30">
            <v>859.30344827586202</v>
          </cell>
          <cell r="I30">
            <v>864.66363636363633</v>
          </cell>
          <cell r="J30">
            <v>864.66363636363633</v>
          </cell>
          <cell r="K30">
            <v>858.71956521739128</v>
          </cell>
          <cell r="O30">
            <v>-5.9440711462450508</v>
          </cell>
          <cell r="P30">
            <v>6.8744317400035726E-3</v>
          </cell>
          <cell r="R30">
            <v>-5.9440711462450508</v>
          </cell>
          <cell r="S30">
            <v>-6.8744317400035726E-3</v>
          </cell>
          <cell r="U30">
            <v>-58.74631713554993</v>
          </cell>
          <cell r="V30">
            <v>-6.4031064550202799E-2</v>
          </cell>
          <cell r="X30">
            <v>-34.314358746388166</v>
          </cell>
          <cell r="Y30">
            <v>-3.8170410102405739E-2</v>
          </cell>
        </row>
        <row r="31">
          <cell r="B31">
            <v>17</v>
          </cell>
          <cell r="C31" t="str">
            <v xml:space="preserve"> DEK - distribución</v>
          </cell>
          <cell r="D31" t="str">
            <v>Horas</v>
          </cell>
          <cell r="E31">
            <v>57</v>
          </cell>
          <cell r="F31">
            <v>19.100000000000001</v>
          </cell>
          <cell r="G31">
            <v>50</v>
          </cell>
          <cell r="H31">
            <v>36.110675282855183</v>
          </cell>
          <cell r="I31">
            <v>61.904014770608889</v>
          </cell>
          <cell r="J31">
            <v>61.904014770608889</v>
          </cell>
          <cell r="K31">
            <v>44.518538855871221</v>
          </cell>
          <cell r="O31">
            <v>-17.385475914737668</v>
          </cell>
          <cell r="P31">
            <v>0.28084569279005855</v>
          </cell>
          <cell r="R31">
            <v>-17.385475914737668</v>
          </cell>
          <cell r="S31">
            <v>-0.28084569279005855</v>
          </cell>
          <cell r="U31">
            <v>-5.4814611441287795</v>
          </cell>
          <cell r="V31">
            <v>-0.10962922288257559</v>
          </cell>
          <cell r="X31">
            <v>4.9040147706088888</v>
          </cell>
          <cell r="Y31">
            <v>8.6035346852787464E-2</v>
          </cell>
        </row>
        <row r="32">
          <cell r="B32">
            <v>18</v>
          </cell>
          <cell r="C32" t="str">
            <v xml:space="preserve"> FEK - distribución</v>
          </cell>
          <cell r="D32" t="str">
            <v>Veces</v>
          </cell>
          <cell r="E32">
            <v>23.6</v>
          </cell>
          <cell r="F32">
            <v>10.4</v>
          </cell>
          <cell r="G32">
            <v>20.5</v>
          </cell>
          <cell r="H32">
            <v>17.339457224730484</v>
          </cell>
          <cell r="I32">
            <v>29.724783813823692</v>
          </cell>
          <cell r="J32">
            <v>29.724783813823692</v>
          </cell>
          <cell r="K32">
            <v>20.434541140368186</v>
          </cell>
          <cell r="O32">
            <v>-9.2902426734555057</v>
          </cell>
          <cell r="P32">
            <v>0.31254197613827628</v>
          </cell>
          <cell r="R32">
            <v>-9.2902426734555057</v>
          </cell>
          <cell r="S32">
            <v>-0.31254197613827628</v>
          </cell>
          <cell r="U32">
            <v>-6.5458859631814192E-2</v>
          </cell>
          <cell r="V32">
            <v>-3.1931151039908956E-3</v>
          </cell>
          <cell r="X32">
            <v>6.1247838138236901</v>
          </cell>
          <cell r="Y32">
            <v>0.25952473787388519</v>
          </cell>
        </row>
        <row r="33">
          <cell r="B33">
            <v>19</v>
          </cell>
          <cell r="C33" t="str">
            <v xml:space="preserve"> Reclamos fundados</v>
          </cell>
          <cell r="D33" t="str">
            <v>Unidad</v>
          </cell>
          <cell r="E33">
            <v>4677</v>
          </cell>
          <cell r="F33">
            <v>643</v>
          </cell>
          <cell r="G33">
            <v>3713</v>
          </cell>
          <cell r="H33">
            <v>1256</v>
          </cell>
          <cell r="I33">
            <v>2153.1428571428569</v>
          </cell>
          <cell r="J33">
            <v>2153.1428571428569</v>
          </cell>
          <cell r="O33">
            <v>-2153.1428571428569</v>
          </cell>
          <cell r="P33">
            <v>1</v>
          </cell>
          <cell r="R33">
            <v>-2153.1428571428569</v>
          </cell>
          <cell r="S33">
            <v>-1</v>
          </cell>
          <cell r="U33">
            <v>-3713</v>
          </cell>
          <cell r="V33">
            <v>-1</v>
          </cell>
          <cell r="X33">
            <v>-2523.8571428571431</v>
          </cell>
          <cell r="Y33">
            <v>-0.53963163199853392</v>
          </cell>
        </row>
        <row r="34">
          <cell r="C34" t="str">
            <v xml:space="preserve"> Reclamos totales</v>
          </cell>
          <cell r="D34" t="str">
            <v>Unidad</v>
          </cell>
          <cell r="E34">
            <v>7445</v>
          </cell>
          <cell r="F34">
            <v>1433</v>
          </cell>
          <cell r="G34">
            <v>7073</v>
          </cell>
          <cell r="H34">
            <v>2654</v>
          </cell>
          <cell r="I34">
            <v>4549.7142857142862</v>
          </cell>
          <cell r="J34">
            <v>4549.7142857142862</v>
          </cell>
          <cell r="O34">
            <v>-4549.7142857142862</v>
          </cell>
          <cell r="P34">
            <v>1</v>
          </cell>
          <cell r="R34">
            <v>-4549.7142857142862</v>
          </cell>
          <cell r="S34">
            <v>-1</v>
          </cell>
          <cell r="U34">
            <v>-7073</v>
          </cell>
          <cell r="V34">
            <v>-1</v>
          </cell>
          <cell r="X34">
            <v>-2895.2857142857138</v>
          </cell>
          <cell r="Y34">
            <v>-0.38888995490741618</v>
          </cell>
        </row>
        <row r="35">
          <cell r="B35">
            <v>20</v>
          </cell>
          <cell r="C35" t="str">
            <v xml:space="preserve"> Gastos de Administración + Gastos de Venta</v>
          </cell>
          <cell r="D35" t="str">
            <v>Miles de S/.</v>
          </cell>
          <cell r="E35">
            <v>25416</v>
          </cell>
          <cell r="F35">
            <v>8573</v>
          </cell>
          <cell r="G35">
            <v>24987.08</v>
          </cell>
          <cell r="H35">
            <v>20045.003716433392</v>
          </cell>
          <cell r="J35">
            <v>34512.671880000002</v>
          </cell>
          <cell r="K35">
            <v>36347.333770000005</v>
          </cell>
          <cell r="O35">
            <v>36347.333770000005</v>
          </cell>
          <cell r="P35" t="e">
            <v>#DIV/0!</v>
          </cell>
          <cell r="R35">
            <v>1834.661890000003</v>
          </cell>
          <cell r="S35">
            <v>5.3159080130888992E-2</v>
          </cell>
          <cell r="U35">
            <v>11360.253770000003</v>
          </cell>
          <cell r="V35">
            <v>0.45464511139356834</v>
          </cell>
          <cell r="X35">
            <v>9096.6718800000017</v>
          </cell>
          <cell r="Y35">
            <v>0.35791123229461763</v>
          </cell>
        </row>
        <row r="36">
          <cell r="C36" t="str">
            <v xml:space="preserve"> Costos de Distribución</v>
          </cell>
          <cell r="D36" t="str">
            <v>Miles de S/.</v>
          </cell>
          <cell r="E36">
            <v>46425</v>
          </cell>
          <cell r="F36">
            <v>10018</v>
          </cell>
          <cell r="G36">
            <v>49675</v>
          </cell>
          <cell r="H36">
            <v>23208.56065623703</v>
          </cell>
          <cell r="J36">
            <v>39224.76857</v>
          </cell>
          <cell r="K36">
            <v>51021.675579999996</v>
          </cell>
          <cell r="O36">
            <v>51021.675579999996</v>
          </cell>
          <cell r="P36" t="e">
            <v>#DIV/0!</v>
          </cell>
          <cell r="R36">
            <v>11796.907009999995</v>
          </cell>
          <cell r="S36">
            <v>0.30075147515395506</v>
          </cell>
          <cell r="U36">
            <v>1346.6755799999955</v>
          </cell>
          <cell r="V36">
            <v>2.7109724811273272E-2</v>
          </cell>
          <cell r="X36">
            <v>-7200.2314299999998</v>
          </cell>
          <cell r="Y36">
            <v>-0.15509383801830912</v>
          </cell>
        </row>
        <row r="37">
          <cell r="B37">
            <v>21</v>
          </cell>
          <cell r="C37" t="str">
            <v xml:space="preserve"> Horas/hombre de Capacitación</v>
          </cell>
          <cell r="D37" t="str">
            <v>Horas</v>
          </cell>
          <cell r="E37">
            <v>20</v>
          </cell>
          <cell r="F37">
            <v>5.4</v>
          </cell>
          <cell r="G37">
            <v>21.6</v>
          </cell>
          <cell r="H37">
            <v>35.4</v>
          </cell>
          <cell r="J37">
            <v>0</v>
          </cell>
          <cell r="O37">
            <v>0</v>
          </cell>
          <cell r="P37" t="e">
            <v>#DIV/0!</v>
          </cell>
          <cell r="R37">
            <v>0</v>
          </cell>
          <cell r="S37" t="str">
            <v/>
          </cell>
          <cell r="U37">
            <v>-21.6</v>
          </cell>
          <cell r="V37">
            <v>-1</v>
          </cell>
          <cell r="X37">
            <v>-20</v>
          </cell>
          <cell r="Y37">
            <v>-1</v>
          </cell>
        </row>
        <row r="38">
          <cell r="B38">
            <v>22</v>
          </cell>
          <cell r="C38" t="str">
            <v xml:space="preserve"> Cobranza del mes promedio</v>
          </cell>
          <cell r="D38" t="str">
            <v>Miles de S/.</v>
          </cell>
          <cell r="E38">
            <v>16640</v>
          </cell>
          <cell r="F38">
            <v>18266</v>
          </cell>
          <cell r="G38">
            <v>19635.451527147994</v>
          </cell>
          <cell r="H38">
            <v>18862.80648285717</v>
          </cell>
          <cell r="J38">
            <v>0</v>
          </cell>
          <cell r="O38">
            <v>0</v>
          </cell>
          <cell r="P38" t="e">
            <v>#DIV/0!</v>
          </cell>
          <cell r="R38">
            <v>0</v>
          </cell>
          <cell r="S38" t="str">
            <v/>
          </cell>
          <cell r="U38">
            <v>-19635.451527147994</v>
          </cell>
          <cell r="V38">
            <v>-1</v>
          </cell>
          <cell r="X38">
            <v>-16640</v>
          </cell>
          <cell r="Y38">
            <v>-1</v>
          </cell>
        </row>
        <row r="39">
          <cell r="C39" t="str">
            <v xml:space="preserve"> Facturación del mes promedio</v>
          </cell>
          <cell r="D39" t="str">
            <v>Miles de S/.</v>
          </cell>
          <cell r="E39">
            <v>20948</v>
          </cell>
          <cell r="F39">
            <v>22113</v>
          </cell>
          <cell r="G39">
            <v>23100.49597</v>
          </cell>
          <cell r="H39">
            <v>23496.164235714303</v>
          </cell>
          <cell r="J39">
            <v>0</v>
          </cell>
          <cell r="O39">
            <v>0</v>
          </cell>
          <cell r="P39" t="e">
            <v>#DIV/0!</v>
          </cell>
          <cell r="R39">
            <v>0</v>
          </cell>
          <cell r="S39" t="str">
            <v/>
          </cell>
          <cell r="U39">
            <v>-23100.49597</v>
          </cell>
          <cell r="V39">
            <v>-1</v>
          </cell>
          <cell r="X39">
            <v>-20948</v>
          </cell>
          <cell r="Y39">
            <v>-1</v>
          </cell>
        </row>
        <row r="40">
          <cell r="B40">
            <v>23</v>
          </cell>
          <cell r="C40" t="str">
            <v xml:space="preserve"> Activo Corriente</v>
          </cell>
          <cell r="D40" t="str">
            <v>Miles de S/.</v>
          </cell>
          <cell r="E40">
            <v>61181</v>
          </cell>
          <cell r="F40">
            <v>59809</v>
          </cell>
          <cell r="G40">
            <v>84454.553</v>
          </cell>
          <cell r="H40">
            <v>62269.827000000005</v>
          </cell>
          <cell r="J40">
            <v>0</v>
          </cell>
          <cell r="O40">
            <v>0</v>
          </cell>
          <cell r="P40" t="e">
            <v>#DIV/0!</v>
          </cell>
          <cell r="R40">
            <v>0</v>
          </cell>
          <cell r="S40" t="str">
            <v/>
          </cell>
          <cell r="U40">
            <v>-84454.553</v>
          </cell>
          <cell r="V40">
            <v>-1</v>
          </cell>
          <cell r="X40">
            <v>-61181</v>
          </cell>
          <cell r="Y40">
            <v>-1</v>
          </cell>
        </row>
        <row r="41">
          <cell r="C41" t="str">
            <v xml:space="preserve"> Pasivo Corriente</v>
          </cell>
          <cell r="D41" t="str">
            <v>Miles de S/.</v>
          </cell>
          <cell r="E41">
            <v>53227</v>
          </cell>
          <cell r="F41">
            <v>48668</v>
          </cell>
          <cell r="G41">
            <v>55147.347000000002</v>
          </cell>
          <cell r="H41">
            <v>47019.035999999993</v>
          </cell>
          <cell r="J41">
            <v>0</v>
          </cell>
          <cell r="O41">
            <v>0</v>
          </cell>
          <cell r="P41" t="e">
            <v>#DIV/0!</v>
          </cell>
          <cell r="R41">
            <v>0</v>
          </cell>
          <cell r="S41" t="str">
            <v/>
          </cell>
          <cell r="U41">
            <v>-55147.347000000002</v>
          </cell>
          <cell r="V41">
            <v>-1</v>
          </cell>
          <cell r="X41">
            <v>-53227</v>
          </cell>
          <cell r="Y41">
            <v>-1</v>
          </cell>
        </row>
        <row r="42">
          <cell r="B42">
            <v>24</v>
          </cell>
          <cell r="C42" t="str">
            <v xml:space="preserve"> Cuentas por Cobrar Comerciales (Cte.+No Cte.)</v>
          </cell>
          <cell r="D42" t="str">
            <v>Miles de S/.</v>
          </cell>
          <cell r="E42">
            <v>54053</v>
          </cell>
          <cell r="F42">
            <v>49688</v>
          </cell>
          <cell r="G42">
            <v>57672.699000000001</v>
          </cell>
          <cell r="H42">
            <v>49159.063999999998</v>
          </cell>
          <cell r="J42">
            <v>0</v>
          </cell>
          <cell r="O42">
            <v>0</v>
          </cell>
          <cell r="P42" t="e">
            <v>#DIV/0!</v>
          </cell>
          <cell r="R42">
            <v>0</v>
          </cell>
          <cell r="S42" t="str">
            <v/>
          </cell>
          <cell r="U42">
            <v>-57672.699000000001</v>
          </cell>
          <cell r="V42">
            <v>-1</v>
          </cell>
          <cell r="X42">
            <v>-54053</v>
          </cell>
          <cell r="Y42">
            <v>-1</v>
          </cell>
        </row>
        <row r="43">
          <cell r="C43" t="str">
            <v xml:space="preserve"> Facturación mensual promedio más IGV</v>
          </cell>
          <cell r="D43" t="str">
            <v>Miles de S/.</v>
          </cell>
          <cell r="E43">
            <v>22849</v>
          </cell>
          <cell r="F43">
            <v>23706</v>
          </cell>
          <cell r="G43">
            <v>27258.585244599999</v>
          </cell>
          <cell r="H43">
            <v>22273</v>
          </cell>
          <cell r="J43">
            <v>0</v>
          </cell>
          <cell r="O43">
            <v>0</v>
          </cell>
          <cell r="P43" t="e">
            <v>#DIV/0!</v>
          </cell>
          <cell r="R43">
            <v>0</v>
          </cell>
          <cell r="S43" t="str">
            <v/>
          </cell>
          <cell r="U43">
            <v>-27258.585244599999</v>
          </cell>
          <cell r="V43">
            <v>-1</v>
          </cell>
          <cell r="X43">
            <v>-22849</v>
          </cell>
          <cell r="Y43">
            <v>-1</v>
          </cell>
        </row>
        <row r="44">
          <cell r="B44">
            <v>25</v>
          </cell>
          <cell r="C44" t="str">
            <v xml:space="preserve"> Existencias</v>
          </cell>
          <cell r="D44" t="str">
            <v>Miles de S/.</v>
          </cell>
          <cell r="E44">
            <v>7405</v>
          </cell>
          <cell r="F44">
            <v>6624</v>
          </cell>
          <cell r="G44">
            <v>14397.418</v>
          </cell>
          <cell r="H44">
            <v>7720.2280000000001</v>
          </cell>
          <cell r="J44">
            <v>0</v>
          </cell>
          <cell r="O44">
            <v>0</v>
          </cell>
          <cell r="P44" t="e">
            <v>#DIV/0!</v>
          </cell>
          <cell r="R44">
            <v>0</v>
          </cell>
          <cell r="S44" t="str">
            <v/>
          </cell>
          <cell r="U44">
            <v>-14397.418</v>
          </cell>
          <cell r="V44">
            <v>-1</v>
          </cell>
          <cell r="X44">
            <v>-7405</v>
          </cell>
          <cell r="Y44">
            <v>-1</v>
          </cell>
        </row>
        <row r="45">
          <cell r="C45" t="str">
            <v xml:space="preserve"> Suministros+Comb.y Lubric. promedio mes </v>
          </cell>
          <cell r="D45" t="str">
            <v>Miles de S/.</v>
          </cell>
          <cell r="E45">
            <v>757.58185666666668</v>
          </cell>
          <cell r="F45">
            <v>711.33333333333337</v>
          </cell>
          <cell r="G45">
            <v>1025.9904978578832</v>
          </cell>
          <cell r="H45">
            <v>713.02127079350362</v>
          </cell>
          <cell r="J45">
            <v>778.29370333333327</v>
          </cell>
          <cell r="K45">
            <v>876.72745666666663</v>
          </cell>
          <cell r="O45">
            <v>876.72745666666663</v>
          </cell>
          <cell r="P45" t="e">
            <v>#DIV/0!</v>
          </cell>
          <cell r="R45">
            <v>98.433753333333357</v>
          </cell>
          <cell r="S45">
            <v>0.12647378863757219</v>
          </cell>
          <cell r="U45">
            <v>-149.26304119121653</v>
          </cell>
          <cell r="V45">
            <v>-0.14548189432831571</v>
          </cell>
          <cell r="X45">
            <v>20.711846666666588</v>
          </cell>
          <cell r="Y45">
            <v>2.7339417495817475E-2</v>
          </cell>
        </row>
        <row r="46">
          <cell r="B46">
            <v>26</v>
          </cell>
          <cell r="C46" t="str">
            <v xml:space="preserve"> Cuentas por Pagar Comerciales (Cte.+No Cte.)</v>
          </cell>
          <cell r="D46" t="str">
            <v>Miles de S/.</v>
          </cell>
          <cell r="E46">
            <v>21898</v>
          </cell>
          <cell r="F46">
            <v>20763</v>
          </cell>
          <cell r="G46">
            <v>23220.258999999998</v>
          </cell>
          <cell r="H46">
            <v>18070.649000000001</v>
          </cell>
          <cell r="I46">
            <v>0</v>
          </cell>
          <cell r="J46">
            <v>0</v>
          </cell>
          <cell r="O46">
            <v>0</v>
          </cell>
          <cell r="P46" t="e">
            <v>#DIV/0!</v>
          </cell>
          <cell r="R46">
            <v>0</v>
          </cell>
          <cell r="S46" t="str">
            <v/>
          </cell>
          <cell r="U46">
            <v>-23220.258999999998</v>
          </cell>
          <cell r="V46">
            <v>-1</v>
          </cell>
          <cell r="X46">
            <v>-21898</v>
          </cell>
          <cell r="Y46">
            <v>-1</v>
          </cell>
        </row>
        <row r="47">
          <cell r="C47" t="str">
            <v xml:space="preserve"> Compra de energía más IGV promedio mes</v>
          </cell>
          <cell r="D47" t="str">
            <v>Miles de S/.</v>
          </cell>
          <cell r="E47">
            <v>13316.558015133329</v>
          </cell>
          <cell r="F47">
            <v>13434.3</v>
          </cell>
          <cell r="G47">
            <v>13443.604876449999</v>
          </cell>
          <cell r="H47">
            <v>13268.823696910842</v>
          </cell>
          <cell r="I47">
            <v>13529.29841666667</v>
          </cell>
          <cell r="J47">
            <v>13529.29841666667</v>
          </cell>
          <cell r="K47">
            <v>13719.083154933332</v>
          </cell>
          <cell r="O47">
            <v>189.78473826666232</v>
          </cell>
          <cell r="P47">
            <v>-1.4027685133537027E-2</v>
          </cell>
          <cell r="R47">
            <v>189.78473826666232</v>
          </cell>
          <cell r="S47">
            <v>1.4027685133537027E-2</v>
          </cell>
          <cell r="U47">
            <v>275.47827848333327</v>
          </cell>
          <cell r="V47">
            <v>2.0491399517841069E-2</v>
          </cell>
          <cell r="X47">
            <v>212.74040153334136</v>
          </cell>
          <cell r="Y47">
            <v>1.597562983554579E-2</v>
          </cell>
        </row>
        <row r="48">
          <cell r="C48" t="str">
            <v xml:space="preserve"> Suminist+Comb.y Lubric.+IGV promedio mes</v>
          </cell>
          <cell r="D48" t="str">
            <v>Miles de S/.</v>
          </cell>
          <cell r="E48">
            <v>901.52240943333334</v>
          </cell>
          <cell r="F48">
            <v>839.37333333333333</v>
          </cell>
          <cell r="G48">
            <v>1220.9286924508808</v>
          </cell>
          <cell r="H48">
            <v>841.36509953633424</v>
          </cell>
          <cell r="I48">
            <v>0</v>
          </cell>
          <cell r="J48">
            <v>926.16950696666652</v>
          </cell>
          <cell r="K48">
            <v>1043.3056734333331</v>
          </cell>
          <cell r="O48">
            <v>1043.3056734333331</v>
          </cell>
          <cell r="P48" t="e">
            <v>#DIV/0!</v>
          </cell>
          <cell r="R48">
            <v>117.13616646666662</v>
          </cell>
          <cell r="S48">
            <v>0.12647378863757219</v>
          </cell>
          <cell r="U48">
            <v>-177.62301901754768</v>
          </cell>
          <cell r="V48">
            <v>-0.14548189432831571</v>
          </cell>
          <cell r="X48">
            <v>24.647097533333181</v>
          </cell>
          <cell r="Y48">
            <v>2.7339417495817475E-2</v>
          </cell>
        </row>
        <row r="49">
          <cell r="C49" t="str">
            <v xml:space="preserve"> Servicio de Terceros + IGV promedio mes</v>
          </cell>
          <cell r="D49" t="str">
            <v>Miles de S/.</v>
          </cell>
          <cell r="E49">
            <v>2581.0211317916669</v>
          </cell>
          <cell r="F49">
            <v>2581.4466666666663</v>
          </cell>
          <cell r="G49">
            <v>2143.1198559036488</v>
          </cell>
          <cell r="H49">
            <v>2688.0447321007296</v>
          </cell>
          <cell r="J49">
            <v>2760.2987640666665</v>
          </cell>
          <cell r="K49">
            <v>2834.9544959749996</v>
          </cell>
          <cell r="O49">
            <v>2834.9544959749996</v>
          </cell>
          <cell r="P49" t="e">
            <v>#DIV/0!</v>
          </cell>
          <cell r="R49">
            <v>74.655731908333109</v>
          </cell>
          <cell r="S49">
            <v>2.7046250529179972E-2</v>
          </cell>
          <cell r="U49">
            <v>691.8346400713508</v>
          </cell>
          <cell r="V49">
            <v>0.32281658823959614</v>
          </cell>
          <cell r="X49">
            <v>179.27763227499963</v>
          </cell>
          <cell r="Y49">
            <v>6.9459962983933643E-2</v>
          </cell>
        </row>
        <row r="50">
          <cell r="C50" t="str">
            <v xml:space="preserve"> Cargas Diversas de gestión + IGV prom. mes</v>
          </cell>
          <cell r="D50" t="str">
            <v>Miles de S/.</v>
          </cell>
          <cell r="E50">
            <v>315.21547843333332</v>
          </cell>
          <cell r="F50">
            <v>320.56666666666666</v>
          </cell>
          <cell r="G50">
            <v>271.4603038333334</v>
          </cell>
          <cell r="H50">
            <v>324.89934052810719</v>
          </cell>
          <cell r="J50">
            <v>324.31058595833332</v>
          </cell>
          <cell r="K50">
            <v>288.00748701666663</v>
          </cell>
          <cell r="O50">
            <v>288.00748701666663</v>
          </cell>
          <cell r="P50" t="e">
            <v>#DIV/0!</v>
          </cell>
          <cell r="R50">
            <v>-36.30309894166669</v>
          </cell>
          <cell r="S50">
            <v>-0.11193929681447656</v>
          </cell>
          <cell r="U50">
            <v>16.547183183333232</v>
          </cell>
          <cell r="V50">
            <v>6.0956180147402339E-2</v>
          </cell>
          <cell r="X50">
            <v>9.0951075250000031</v>
          </cell>
          <cell r="Y50">
            <v>2.8853619657905227E-2</v>
          </cell>
        </row>
        <row r="51">
          <cell r="C51" t="str">
            <v xml:space="preserve"> Uso Sistema de Transm.+ IGV promedio mes</v>
          </cell>
          <cell r="D51" t="str">
            <v>Miles de S/.</v>
          </cell>
          <cell r="E51">
            <v>204.98729865833332</v>
          </cell>
          <cell r="F51">
            <v>64.899999999999991</v>
          </cell>
          <cell r="G51">
            <v>326.72643351535834</v>
          </cell>
          <cell r="H51">
            <v>65.251081179170114</v>
          </cell>
          <cell r="J51">
            <v>71.889253624999995</v>
          </cell>
          <cell r="K51">
            <v>63.441081666666662</v>
          </cell>
          <cell r="O51">
            <v>63.441081666666662</v>
          </cell>
          <cell r="P51" t="e">
            <v>#DIV/0!</v>
          </cell>
          <cell r="R51">
            <v>-8.448171958333333</v>
          </cell>
          <cell r="S51">
            <v>-0.11751647892189854</v>
          </cell>
          <cell r="U51">
            <v>-263.28535184869168</v>
          </cell>
          <cell r="V51">
            <v>-0.80582813277737286</v>
          </cell>
          <cell r="X51">
            <v>-133.09804503333334</v>
          </cell>
          <cell r="Y51">
            <v>-0.64929898537361164</v>
          </cell>
        </row>
        <row r="52">
          <cell r="B52">
            <v>27</v>
          </cell>
          <cell r="C52" t="str">
            <v xml:space="preserve"> Pasivo Total</v>
          </cell>
          <cell r="D52" t="str">
            <v>Miles de S/.</v>
          </cell>
          <cell r="E52">
            <v>83302</v>
          </cell>
          <cell r="F52">
            <v>78200</v>
          </cell>
          <cell r="G52">
            <v>118327.94</v>
          </cell>
          <cell r="H52">
            <v>75574.714999999997</v>
          </cell>
          <cell r="J52">
            <v>0</v>
          </cell>
          <cell r="O52">
            <v>0</v>
          </cell>
          <cell r="P52" t="e">
            <v>#DIV/0!</v>
          </cell>
          <cell r="R52">
            <v>0</v>
          </cell>
          <cell r="S52" t="str">
            <v/>
          </cell>
          <cell r="U52">
            <v>-118327.94</v>
          </cell>
          <cell r="V52">
            <v>-1</v>
          </cell>
          <cell r="X52">
            <v>-83302</v>
          </cell>
          <cell r="Y52">
            <v>-1</v>
          </cell>
        </row>
        <row r="53">
          <cell r="C53" t="str">
            <v xml:space="preserve"> Patrimonio</v>
          </cell>
          <cell r="D53" t="str">
            <v>Miles de S/.</v>
          </cell>
          <cell r="E53">
            <v>556581</v>
          </cell>
          <cell r="F53">
            <v>565812</v>
          </cell>
          <cell r="G53">
            <v>573003.34</v>
          </cell>
          <cell r="H53">
            <v>564709.66609472863</v>
          </cell>
          <cell r="J53">
            <v>0</v>
          </cell>
          <cell r="O53">
            <v>0</v>
          </cell>
          <cell r="P53" t="e">
            <v>#DIV/0!</v>
          </cell>
          <cell r="R53">
            <v>0</v>
          </cell>
          <cell r="S53" t="str">
            <v/>
          </cell>
          <cell r="U53">
            <v>-573003.34</v>
          </cell>
          <cell r="V53">
            <v>-1</v>
          </cell>
          <cell r="X53">
            <v>-556581</v>
          </cell>
          <cell r="Y53">
            <v>-1</v>
          </cell>
        </row>
        <row r="54">
          <cell r="C54" t="str">
            <v xml:space="preserve"> Gastos Financieros</v>
          </cell>
          <cell r="D54" t="str">
            <v>Miles de S/.</v>
          </cell>
          <cell r="E54">
            <v>4283.6985000000004</v>
          </cell>
          <cell r="F54">
            <v>518</v>
          </cell>
          <cell r="G54">
            <v>3622.5055954526033</v>
          </cell>
          <cell r="H54">
            <v>1263.3889990596729</v>
          </cell>
          <cell r="J54">
            <v>2488.6347500000002</v>
          </cell>
          <cell r="K54">
            <v>2960.42722</v>
          </cell>
          <cell r="O54">
            <v>2960.42722</v>
          </cell>
          <cell r="P54" t="e">
            <v>#DIV/0!</v>
          </cell>
          <cell r="R54">
            <v>471.79246999999987</v>
          </cell>
          <cell r="S54">
            <v>0.18957883232965367</v>
          </cell>
          <cell r="U54">
            <v>-662.07837545260327</v>
          </cell>
          <cell r="V54">
            <v>-0.18276807530227757</v>
          </cell>
          <cell r="X54">
            <v>-1795.0637500000003</v>
          </cell>
          <cell r="Y54">
            <v>-0.41904530629314829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">
          <cell r="A1" t="str">
            <v>HIDRANDINA S.A.</v>
          </cell>
        </row>
        <row r="2">
          <cell r="D2" t="str">
            <v>TABLA  DE  AMORTIZACION  DE  BONOS</v>
          </cell>
        </row>
        <row r="3">
          <cell r="D3" t="str">
            <v>TEA</v>
          </cell>
          <cell r="E3">
            <v>0.1</v>
          </cell>
        </row>
        <row r="4">
          <cell r="D4" t="str">
            <v>Tasa  Devengado x mes</v>
          </cell>
          <cell r="E4">
            <v>8.0378963614817032E-3</v>
          </cell>
          <cell r="F4">
            <v>7.9741404289037643E-3</v>
          </cell>
        </row>
        <row r="7">
          <cell r="A7" t="str">
            <v>AÑO</v>
          </cell>
          <cell r="B7" t="str">
            <v>MES</v>
          </cell>
          <cell r="D7" t="str">
            <v>BALANCE GENERAL</v>
          </cell>
          <cell r="E7" t="str">
            <v>FLUJO</v>
          </cell>
          <cell r="F7" t="str">
            <v>INTERESES</v>
          </cell>
          <cell r="I7" t="str">
            <v>BALANCE GENERAL</v>
          </cell>
          <cell r="J7" t="str">
            <v>FLUJO DE CAJA</v>
          </cell>
          <cell r="K7" t="str">
            <v>INTERESES RESERVA</v>
          </cell>
          <cell r="M7" t="str">
            <v>BALANCE GENERAL</v>
          </cell>
          <cell r="N7" t="str">
            <v>COMISION COLOCACION BONOS</v>
          </cell>
          <cell r="P7" t="str">
            <v>COMISION ADMINISTRACION BONOS</v>
          </cell>
          <cell r="R7" t="str">
            <v>COMISION CLASIFICACION RIESGOS</v>
          </cell>
          <cell r="T7" t="str">
            <v>OTROS-FIJOS AUDITORIA estimado</v>
          </cell>
          <cell r="V7" t="str">
            <v>OTROS-VARIABLE : CAVALI, CONASEV, BVL estimado</v>
          </cell>
        </row>
        <row r="8">
          <cell r="D8" t="str">
            <v>saldo inicial Deuda</v>
          </cell>
          <cell r="E8" t="str">
            <v>Amortizacion</v>
          </cell>
          <cell r="F8" t="str">
            <v>EGYP</v>
          </cell>
          <cell r="G8" t="str">
            <v>FLUJO</v>
          </cell>
          <cell r="H8" t="str">
            <v>cuota</v>
          </cell>
          <cell r="I8" t="str">
            <v>saldo final Deuda</v>
          </cell>
          <cell r="J8" t="str">
            <v>Cuenta Reserva</v>
          </cell>
          <cell r="K8" t="str">
            <v>EYGP</v>
          </cell>
          <cell r="L8" t="str">
            <v>FLUJO</v>
          </cell>
          <cell r="M8" t="str">
            <v>Cuenta Reserva</v>
          </cell>
          <cell r="N8" t="str">
            <v>EYGP</v>
          </cell>
          <cell r="O8" t="str">
            <v>FLUJO</v>
          </cell>
          <cell r="P8" t="str">
            <v>EYGP</v>
          </cell>
          <cell r="Q8" t="str">
            <v>FLUJO</v>
          </cell>
          <cell r="R8" t="str">
            <v>EYGP</v>
          </cell>
          <cell r="S8" t="str">
            <v>FLUJO</v>
          </cell>
          <cell r="T8" t="str">
            <v>EYGP</v>
          </cell>
          <cell r="U8" t="str">
            <v>FLUJO</v>
          </cell>
          <cell r="V8" t="str">
            <v>EYGP</v>
          </cell>
          <cell r="W8" t="str">
            <v>FLUJO</v>
          </cell>
        </row>
        <row r="9">
          <cell r="D9" t="str">
            <v>Cuenta por Pagar</v>
          </cell>
          <cell r="E9" t="str">
            <v>Egreso</v>
          </cell>
          <cell r="F9" t="str">
            <v>Gasto</v>
          </cell>
          <cell r="G9" t="str">
            <v>Egreso</v>
          </cell>
          <cell r="I9" t="str">
            <v>Cuenta por Pagar</v>
          </cell>
          <cell r="J9" t="str">
            <v>Egreso</v>
          </cell>
          <cell r="K9" t="str">
            <v>Ingreso Financiero</v>
          </cell>
          <cell r="L9" t="str">
            <v>Ingreso</v>
          </cell>
          <cell r="M9" t="str">
            <v>Otras Cuentas por Cobrar</v>
          </cell>
          <cell r="N9" t="str">
            <v>GASTO</v>
          </cell>
          <cell r="O9" t="str">
            <v>EGRESO</v>
          </cell>
          <cell r="P9" t="str">
            <v>GASTO</v>
          </cell>
          <cell r="Q9" t="str">
            <v>EGRESO</v>
          </cell>
          <cell r="R9" t="str">
            <v>GASTO</v>
          </cell>
          <cell r="S9" t="str">
            <v>EGRESO</v>
          </cell>
          <cell r="T9" t="str">
            <v>GASTO</v>
          </cell>
          <cell r="U9" t="str">
            <v>EGRESO</v>
          </cell>
          <cell r="V9" t="str">
            <v>GASTO</v>
          </cell>
          <cell r="W9" t="str">
            <v>EGRESO</v>
          </cell>
        </row>
        <row r="10">
          <cell r="D10" t="str">
            <v>s/.</v>
          </cell>
          <cell r="E10" t="str">
            <v>s/.</v>
          </cell>
          <cell r="F10" t="str">
            <v>s/.</v>
          </cell>
          <cell r="G10" t="str">
            <v>s/.</v>
          </cell>
          <cell r="H10" t="str">
            <v>s/.</v>
          </cell>
          <cell r="I10" t="str">
            <v>s/.</v>
          </cell>
          <cell r="J10" t="str">
            <v>s/.</v>
          </cell>
          <cell r="K10" t="str">
            <v>s/.</v>
          </cell>
          <cell r="L10" t="str">
            <v>s/.</v>
          </cell>
          <cell r="M10" t="str">
            <v>s/.</v>
          </cell>
          <cell r="N10" t="str">
            <v>s/.</v>
          </cell>
          <cell r="O10" t="str">
            <v>s/.</v>
          </cell>
          <cell r="P10" t="str">
            <v>s/.</v>
          </cell>
          <cell r="Q10" t="str">
            <v>s/.</v>
          </cell>
          <cell r="R10" t="str">
            <v>s/.</v>
          </cell>
          <cell r="S10" t="str">
            <v>s/.</v>
          </cell>
          <cell r="T10" t="str">
            <v>s/.</v>
          </cell>
          <cell r="U10" t="str">
            <v>s/.</v>
          </cell>
          <cell r="V10" t="str">
            <v>s/.</v>
          </cell>
          <cell r="W10" t="str">
            <v>s/.</v>
          </cell>
        </row>
        <row r="12">
          <cell r="A12">
            <v>2004</v>
          </cell>
          <cell r="B12" t="str">
            <v>Marzo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N12">
            <v>14000</v>
          </cell>
        </row>
        <row r="13">
          <cell r="B13" t="str">
            <v>Abril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21000000</v>
          </cell>
          <cell r="N13">
            <v>14000</v>
          </cell>
        </row>
        <row r="14">
          <cell r="B14" t="str">
            <v>Mayo</v>
          </cell>
          <cell r="C14">
            <v>1</v>
          </cell>
          <cell r="D14">
            <v>21000000</v>
          </cell>
          <cell r="E14">
            <v>0</v>
          </cell>
          <cell r="F14">
            <v>168795.82359111577</v>
          </cell>
          <cell r="H14">
            <v>168795.82359111577</v>
          </cell>
          <cell r="I14">
            <v>21000000</v>
          </cell>
          <cell r="N14">
            <v>14000</v>
          </cell>
          <cell r="O14">
            <v>42000</v>
          </cell>
          <cell r="Q14">
            <v>107500</v>
          </cell>
          <cell r="R14">
            <v>4000</v>
          </cell>
          <cell r="S14">
            <v>12000</v>
          </cell>
          <cell r="T14">
            <v>3000</v>
          </cell>
        </row>
        <row r="15">
          <cell r="B15" t="str">
            <v>Junio</v>
          </cell>
          <cell r="C15">
            <v>2</v>
          </cell>
          <cell r="D15">
            <v>21000000</v>
          </cell>
          <cell r="E15">
            <v>0</v>
          </cell>
          <cell r="F15">
            <v>168795.82359111577</v>
          </cell>
          <cell r="H15">
            <v>168795.82359111577</v>
          </cell>
          <cell r="I15">
            <v>21000000</v>
          </cell>
          <cell r="M15">
            <v>0</v>
          </cell>
          <cell r="N15">
            <v>9000</v>
          </cell>
          <cell r="P15">
            <v>8958.3333333333339</v>
          </cell>
          <cell r="R15">
            <v>4000</v>
          </cell>
          <cell r="T15">
            <v>3000</v>
          </cell>
          <cell r="V15">
            <v>3060</v>
          </cell>
          <cell r="W15">
            <v>3060</v>
          </cell>
        </row>
        <row r="16">
          <cell r="B16" t="str">
            <v>Julio</v>
          </cell>
          <cell r="C16">
            <v>3</v>
          </cell>
          <cell r="D16">
            <v>21000000</v>
          </cell>
          <cell r="E16">
            <v>750000</v>
          </cell>
          <cell r="F16">
            <v>168795.82359111577</v>
          </cell>
          <cell r="G16">
            <v>506387.4707733473</v>
          </cell>
          <cell r="H16">
            <v>675183.29436446307</v>
          </cell>
          <cell r="I16">
            <v>20250000</v>
          </cell>
          <cell r="J16">
            <v>148126.94723301998</v>
          </cell>
          <cell r="K16">
            <v>185.15868404127497</v>
          </cell>
          <cell r="L16">
            <v>185.15868404127497</v>
          </cell>
          <cell r="M16">
            <v>148126.94723301998</v>
          </cell>
          <cell r="N16">
            <v>9000</v>
          </cell>
          <cell r="P16">
            <v>8958.3333333333339</v>
          </cell>
          <cell r="R16">
            <v>4000</v>
          </cell>
          <cell r="T16">
            <v>3000</v>
          </cell>
          <cell r="V16">
            <v>3060</v>
          </cell>
          <cell r="W16">
            <v>3060</v>
          </cell>
        </row>
        <row r="17">
          <cell r="B17" t="str">
            <v>Agosto</v>
          </cell>
          <cell r="C17">
            <v>4</v>
          </cell>
          <cell r="D17">
            <v>38250000</v>
          </cell>
          <cell r="E17">
            <v>0</v>
          </cell>
          <cell r="F17">
            <v>307449.53582667513</v>
          </cell>
          <cell r="G17">
            <v>0</v>
          </cell>
          <cell r="H17">
            <v>307449.53582667513</v>
          </cell>
          <cell r="I17">
            <v>38250000</v>
          </cell>
          <cell r="J17">
            <v>148126.94723301998</v>
          </cell>
          <cell r="K17">
            <v>370.31736808254993</v>
          </cell>
          <cell r="L17">
            <v>370.31736808254993</v>
          </cell>
          <cell r="M17">
            <v>296253.89446603996</v>
          </cell>
          <cell r="N17">
            <v>9000</v>
          </cell>
          <cell r="O17">
            <v>36000</v>
          </cell>
          <cell r="P17">
            <v>8958.3333333333339</v>
          </cell>
          <cell r="R17">
            <v>4000</v>
          </cell>
          <cell r="S17">
            <v>12000</v>
          </cell>
          <cell r="T17">
            <v>3000</v>
          </cell>
          <cell r="V17">
            <v>3060</v>
          </cell>
          <cell r="W17">
            <v>3060</v>
          </cell>
        </row>
        <row r="18">
          <cell r="B18" t="str">
            <v>Septiembre</v>
          </cell>
          <cell r="C18">
            <v>5</v>
          </cell>
          <cell r="D18">
            <v>38250000</v>
          </cell>
          <cell r="F18">
            <v>307449.53582667513</v>
          </cell>
          <cell r="H18">
            <v>307449.53582667513</v>
          </cell>
          <cell r="I18">
            <v>38250000</v>
          </cell>
          <cell r="J18">
            <v>148126.94723301998</v>
          </cell>
          <cell r="K18">
            <v>555.47605212382484</v>
          </cell>
          <cell r="L18">
            <v>555.47605212382484</v>
          </cell>
          <cell r="M18">
            <v>444380.84169905994</v>
          </cell>
          <cell r="N18">
            <v>9000</v>
          </cell>
          <cell r="P18">
            <v>8958.3333333333339</v>
          </cell>
          <cell r="R18">
            <v>4000</v>
          </cell>
          <cell r="T18">
            <v>3000</v>
          </cell>
          <cell r="V18">
            <v>3060</v>
          </cell>
          <cell r="W18">
            <v>3060</v>
          </cell>
        </row>
        <row r="19">
          <cell r="B19" t="str">
            <v>Octubre</v>
          </cell>
          <cell r="C19">
            <v>6</v>
          </cell>
          <cell r="D19">
            <v>38250000</v>
          </cell>
          <cell r="E19">
            <v>1392857.1428571427</v>
          </cell>
          <cell r="F19">
            <v>307449.53582667513</v>
          </cell>
          <cell r="G19">
            <v>922348.6074800255</v>
          </cell>
          <cell r="H19">
            <v>1229798.1433067005</v>
          </cell>
          <cell r="I19">
            <v>36857142.857142858</v>
          </cell>
          <cell r="J19">
            <v>148126.94723301998</v>
          </cell>
          <cell r="K19">
            <v>740.63473616509987</v>
          </cell>
          <cell r="L19">
            <v>740.63473616509987</v>
          </cell>
          <cell r="M19">
            <v>592507.78893207991</v>
          </cell>
          <cell r="P19">
            <v>8958.3333333333339</v>
          </cell>
          <cell r="R19">
            <v>4000</v>
          </cell>
          <cell r="T19">
            <v>3000</v>
          </cell>
          <cell r="V19">
            <v>3060</v>
          </cell>
          <cell r="W19">
            <v>3060</v>
          </cell>
        </row>
        <row r="20">
          <cell r="B20" t="str">
            <v>Noviembre</v>
          </cell>
          <cell r="C20">
            <v>7</v>
          </cell>
          <cell r="D20">
            <v>36857142.857142858</v>
          </cell>
          <cell r="E20">
            <v>0</v>
          </cell>
          <cell r="F20">
            <v>296253.89446603996</v>
          </cell>
          <cell r="G20">
            <v>0</v>
          </cell>
          <cell r="H20">
            <v>296253.89446603996</v>
          </cell>
          <cell r="I20">
            <v>36857142.857142858</v>
          </cell>
          <cell r="J20">
            <v>148126.94723301998</v>
          </cell>
          <cell r="K20">
            <v>925.79342020637489</v>
          </cell>
          <cell r="L20">
            <v>925.79342020637489</v>
          </cell>
          <cell r="M20">
            <v>740634.73616509989</v>
          </cell>
          <cell r="N20">
            <v>0</v>
          </cell>
          <cell r="P20">
            <v>8958.3333333333339</v>
          </cell>
          <cell r="R20">
            <v>4000</v>
          </cell>
          <cell r="S20">
            <v>12000</v>
          </cell>
          <cell r="T20">
            <v>3000</v>
          </cell>
          <cell r="V20">
            <v>3060</v>
          </cell>
          <cell r="W20">
            <v>3060</v>
          </cell>
        </row>
        <row r="21">
          <cell r="B21" t="str">
            <v>Diciembre</v>
          </cell>
          <cell r="C21">
            <v>8</v>
          </cell>
          <cell r="D21">
            <v>36857142.857142858</v>
          </cell>
          <cell r="F21">
            <v>296253.89446603996</v>
          </cell>
          <cell r="G21">
            <v>0</v>
          </cell>
          <cell r="H21">
            <v>296253.89446603996</v>
          </cell>
          <cell r="I21">
            <v>36857142.857142858</v>
          </cell>
          <cell r="J21">
            <v>148126.94723301998</v>
          </cell>
          <cell r="K21">
            <v>1110.9521042476497</v>
          </cell>
          <cell r="L21">
            <v>1110.9521042476497</v>
          </cell>
          <cell r="M21">
            <v>888761.68339811987</v>
          </cell>
          <cell r="P21">
            <v>8958.3333333333339</v>
          </cell>
          <cell r="R21">
            <v>4000</v>
          </cell>
          <cell r="T21">
            <v>3000</v>
          </cell>
          <cell r="V21">
            <v>3060</v>
          </cell>
          <cell r="W21">
            <v>3060</v>
          </cell>
        </row>
        <row r="22">
          <cell r="A22">
            <v>2005</v>
          </cell>
          <cell r="B22" t="str">
            <v>Enero</v>
          </cell>
          <cell r="C22">
            <v>9</v>
          </cell>
          <cell r="D22">
            <v>36857142.857142858</v>
          </cell>
          <cell r="E22">
            <v>1392857.1428571427</v>
          </cell>
          <cell r="F22">
            <v>296253.89446603996</v>
          </cell>
          <cell r="G22">
            <v>888761.68339811976</v>
          </cell>
          <cell r="H22">
            <v>1185015.5778641598</v>
          </cell>
          <cell r="I22">
            <v>35464285.714285716</v>
          </cell>
          <cell r="J22">
            <v>148126.94723301998</v>
          </cell>
          <cell r="K22">
            <v>1296.1107882889248</v>
          </cell>
          <cell r="L22">
            <v>1296.1107882889248</v>
          </cell>
          <cell r="M22">
            <v>1036888.6306311399</v>
          </cell>
          <cell r="P22">
            <v>8958.3333333333339</v>
          </cell>
          <cell r="R22">
            <v>4000</v>
          </cell>
          <cell r="T22">
            <v>3000</v>
          </cell>
          <cell r="V22">
            <v>3060</v>
          </cell>
          <cell r="W22">
            <v>3060</v>
          </cell>
        </row>
        <row r="23">
          <cell r="B23" t="str">
            <v>Febrero</v>
          </cell>
          <cell r="C23">
            <v>10</v>
          </cell>
          <cell r="D23">
            <v>35464285.714285716</v>
          </cell>
          <cell r="E23">
            <v>0</v>
          </cell>
          <cell r="F23">
            <v>285058.25310540467</v>
          </cell>
          <cell r="G23">
            <v>0</v>
          </cell>
          <cell r="H23">
            <v>285058.25310540467</v>
          </cell>
          <cell r="I23">
            <v>35464285.714285716</v>
          </cell>
          <cell r="J23">
            <v>148126.94723301998</v>
          </cell>
          <cell r="K23">
            <v>1481.2694723301997</v>
          </cell>
          <cell r="L23">
            <v>1481.2694723301997</v>
          </cell>
          <cell r="M23">
            <v>1185015.5778641598</v>
          </cell>
          <cell r="P23">
            <v>8958.3333333333339</v>
          </cell>
          <cell r="R23">
            <v>4000</v>
          </cell>
          <cell r="S23">
            <v>12000</v>
          </cell>
          <cell r="T23">
            <v>3000</v>
          </cell>
          <cell r="U23">
            <v>36000</v>
          </cell>
          <cell r="V23">
            <v>3060</v>
          </cell>
          <cell r="W23">
            <v>3060</v>
          </cell>
        </row>
        <row r="24">
          <cell r="B24" t="str">
            <v>Marzo</v>
          </cell>
          <cell r="C24">
            <v>11</v>
          </cell>
          <cell r="D24">
            <v>35464285.714285716</v>
          </cell>
          <cell r="F24">
            <v>285058.25310540467</v>
          </cell>
          <cell r="G24">
            <v>0</v>
          </cell>
          <cell r="H24">
            <v>285058.25310540467</v>
          </cell>
          <cell r="I24">
            <v>35464285.714285716</v>
          </cell>
          <cell r="K24">
            <v>1481.2694723301997</v>
          </cell>
          <cell r="L24">
            <v>1481.2694723301997</v>
          </cell>
          <cell r="M24">
            <v>1185015.5778641598</v>
          </cell>
          <cell r="P24">
            <v>8958.3333333333339</v>
          </cell>
          <cell r="R24">
            <v>4000</v>
          </cell>
          <cell r="T24">
            <v>3000</v>
          </cell>
          <cell r="V24">
            <v>3060</v>
          </cell>
          <cell r="W24">
            <v>3060</v>
          </cell>
        </row>
        <row r="25">
          <cell r="B25" t="str">
            <v>Abril</v>
          </cell>
          <cell r="C25">
            <v>12</v>
          </cell>
          <cell r="D25">
            <v>35464285.714285716</v>
          </cell>
          <cell r="E25">
            <v>1392857.1428571427</v>
          </cell>
          <cell r="F25">
            <v>285058.25310540467</v>
          </cell>
          <cell r="G25">
            <v>855174.75931621401</v>
          </cell>
          <cell r="H25">
            <v>1140233.0124216187</v>
          </cell>
          <cell r="I25">
            <v>34071428.571428575</v>
          </cell>
          <cell r="K25">
            <v>1481.2694723301997</v>
          </cell>
          <cell r="L25">
            <v>1481.2694723301997</v>
          </cell>
          <cell r="M25">
            <v>1185015.5778641598</v>
          </cell>
          <cell r="P25">
            <v>8958.3333333333339</v>
          </cell>
          <cell r="R25">
            <v>4000</v>
          </cell>
          <cell r="T25">
            <v>3000</v>
          </cell>
          <cell r="V25">
            <v>3060</v>
          </cell>
          <cell r="W25">
            <v>3060</v>
          </cell>
        </row>
        <row r="26">
          <cell r="B26" t="str">
            <v>Mayo</v>
          </cell>
          <cell r="C26">
            <v>13</v>
          </cell>
          <cell r="D26">
            <v>34071428.571428567</v>
          </cell>
          <cell r="E26">
            <v>0</v>
          </cell>
          <cell r="F26">
            <v>273862.6117447695</v>
          </cell>
          <cell r="G26">
            <v>0</v>
          </cell>
          <cell r="H26">
            <v>273862.6117447695</v>
          </cell>
          <cell r="I26">
            <v>34071428.571428567</v>
          </cell>
          <cell r="K26">
            <v>1481.2694723301997</v>
          </cell>
          <cell r="L26">
            <v>1481.2694723301997</v>
          </cell>
          <cell r="M26">
            <v>1185015.5778641598</v>
          </cell>
          <cell r="P26">
            <v>8958.3333333333339</v>
          </cell>
          <cell r="Q26">
            <v>85178.57142857142</v>
          </cell>
          <cell r="R26">
            <v>4000</v>
          </cell>
          <cell r="S26">
            <v>12000</v>
          </cell>
          <cell r="T26">
            <v>3000</v>
          </cell>
          <cell r="V26">
            <v>3060</v>
          </cell>
          <cell r="W26">
            <v>3060</v>
          </cell>
        </row>
        <row r="27">
          <cell r="B27" t="str">
            <v>Junio</v>
          </cell>
          <cell r="C27">
            <v>14</v>
          </cell>
          <cell r="D27">
            <v>34071428.571428567</v>
          </cell>
          <cell r="F27">
            <v>273862.6117447695</v>
          </cell>
          <cell r="G27">
            <v>0</v>
          </cell>
          <cell r="H27">
            <v>273862.6117447695</v>
          </cell>
          <cell r="I27">
            <v>34071428.571428567</v>
          </cell>
          <cell r="K27">
            <v>1481.2694723301997</v>
          </cell>
          <cell r="L27">
            <v>1481.2694723301997</v>
          </cell>
          <cell r="M27">
            <v>1185015.5778641598</v>
          </cell>
          <cell r="P27">
            <v>7098.2142857142853</v>
          </cell>
          <cell r="R27">
            <v>4000</v>
          </cell>
          <cell r="T27">
            <v>3000</v>
          </cell>
          <cell r="V27">
            <v>3060</v>
          </cell>
          <cell r="W27">
            <v>3060</v>
          </cell>
        </row>
        <row r="28">
          <cell r="B28" t="str">
            <v>Julio</v>
          </cell>
          <cell r="C28">
            <v>15</v>
          </cell>
          <cell r="D28">
            <v>34071428.571428567</v>
          </cell>
          <cell r="E28">
            <v>1392857.1428571427</v>
          </cell>
          <cell r="F28">
            <v>273862.6117447695</v>
          </cell>
          <cell r="G28">
            <v>821587.83523430838</v>
          </cell>
          <cell r="H28">
            <v>1095450.446979078</v>
          </cell>
          <cell r="I28">
            <v>32678571.428571425</v>
          </cell>
          <cell r="K28">
            <v>1481.2694723301997</v>
          </cell>
          <cell r="L28">
            <v>1481.2694723301997</v>
          </cell>
          <cell r="M28">
            <v>1185015.5778641598</v>
          </cell>
          <cell r="P28">
            <v>7098.2142857142853</v>
          </cell>
          <cell r="R28">
            <v>4000</v>
          </cell>
          <cell r="T28">
            <v>3000</v>
          </cell>
          <cell r="V28">
            <v>3060</v>
          </cell>
          <cell r="W28">
            <v>3060</v>
          </cell>
        </row>
        <row r="29">
          <cell r="B29" t="str">
            <v>Agosto</v>
          </cell>
          <cell r="C29">
            <v>16</v>
          </cell>
          <cell r="D29">
            <v>32678571.428571425</v>
          </cell>
          <cell r="E29">
            <v>0</v>
          </cell>
          <cell r="F29">
            <v>262666.97038413421</v>
          </cell>
          <cell r="G29">
            <v>0</v>
          </cell>
          <cell r="H29">
            <v>262666.97038413421</v>
          </cell>
          <cell r="I29">
            <v>32678571.428571425</v>
          </cell>
          <cell r="K29">
            <v>1481.2694723301997</v>
          </cell>
          <cell r="L29">
            <v>1481.2694723301997</v>
          </cell>
          <cell r="M29">
            <v>1185015.5778641598</v>
          </cell>
          <cell r="P29">
            <v>7098.2142857142853</v>
          </cell>
          <cell r="R29">
            <v>4000</v>
          </cell>
          <cell r="S29">
            <v>12000</v>
          </cell>
          <cell r="T29">
            <v>3000</v>
          </cell>
          <cell r="V29">
            <v>3060</v>
          </cell>
          <cell r="W29">
            <v>3060</v>
          </cell>
        </row>
        <row r="30">
          <cell r="B30" t="str">
            <v>Septiembre</v>
          </cell>
          <cell r="C30">
            <v>17</v>
          </cell>
          <cell r="D30">
            <v>32678571.428571425</v>
          </cell>
          <cell r="E30">
            <v>0</v>
          </cell>
          <cell r="F30">
            <v>262666.97038413421</v>
          </cell>
          <cell r="G30">
            <v>0</v>
          </cell>
          <cell r="H30">
            <v>262666.97038413421</v>
          </cell>
          <cell r="I30">
            <v>32678571.428571425</v>
          </cell>
          <cell r="K30">
            <v>1481.2694723301997</v>
          </cell>
          <cell r="L30">
            <v>1481.2694723301997</v>
          </cell>
          <cell r="M30">
            <v>1185015.5778641598</v>
          </cell>
          <cell r="P30">
            <v>7098.2142857142853</v>
          </cell>
          <cell r="R30">
            <v>4000</v>
          </cell>
          <cell r="T30">
            <v>3000</v>
          </cell>
          <cell r="V30">
            <v>3060</v>
          </cell>
          <cell r="W30">
            <v>3060</v>
          </cell>
        </row>
        <row r="31">
          <cell r="B31" t="str">
            <v>Octubre</v>
          </cell>
          <cell r="C31">
            <v>18</v>
          </cell>
          <cell r="D31">
            <v>32678571.428571425</v>
          </cell>
          <cell r="E31">
            <v>1392857.1428571427</v>
          </cell>
          <cell r="F31">
            <v>262666.97038413421</v>
          </cell>
          <cell r="G31">
            <v>788000.91115240264</v>
          </cell>
          <cell r="H31">
            <v>1050667.8815365369</v>
          </cell>
          <cell r="I31">
            <v>31285714.285714284</v>
          </cell>
          <cell r="K31">
            <v>1481.2694723301997</v>
          </cell>
          <cell r="L31">
            <v>1481.2694723301997</v>
          </cell>
          <cell r="M31">
            <v>1185015.5778641598</v>
          </cell>
          <cell r="P31">
            <v>7098.2142857142853</v>
          </cell>
          <cell r="R31">
            <v>4000</v>
          </cell>
          <cell r="S31">
            <v>12000</v>
          </cell>
          <cell r="T31">
            <v>3000</v>
          </cell>
          <cell r="V31">
            <v>3060</v>
          </cell>
          <cell r="W31">
            <v>3060</v>
          </cell>
        </row>
        <row r="32">
          <cell r="B32" t="str">
            <v>Noviembre</v>
          </cell>
          <cell r="C32">
            <v>19</v>
          </cell>
          <cell r="D32">
            <v>31285714.285714284</v>
          </cell>
          <cell r="E32">
            <v>0</v>
          </cell>
          <cell r="F32">
            <v>251471.32902349898</v>
          </cell>
          <cell r="G32">
            <v>0</v>
          </cell>
          <cell r="H32">
            <v>251471.32902349898</v>
          </cell>
          <cell r="I32">
            <v>31285714.285714284</v>
          </cell>
          <cell r="K32">
            <v>1481.2694723301997</v>
          </cell>
          <cell r="L32">
            <v>1481.2694723301997</v>
          </cell>
          <cell r="M32">
            <v>1185015.5778641598</v>
          </cell>
          <cell r="P32">
            <v>7098.2142857142853</v>
          </cell>
          <cell r="R32">
            <v>4000</v>
          </cell>
          <cell r="T32">
            <v>3000</v>
          </cell>
          <cell r="V32">
            <v>3060</v>
          </cell>
          <cell r="W32">
            <v>3060</v>
          </cell>
        </row>
        <row r="33">
          <cell r="B33" t="str">
            <v>Diciembre</v>
          </cell>
          <cell r="C33">
            <v>20</v>
          </cell>
          <cell r="D33">
            <v>31285714.285714284</v>
          </cell>
          <cell r="E33">
            <v>0</v>
          </cell>
          <cell r="F33">
            <v>251471.32902349898</v>
          </cell>
          <cell r="G33">
            <v>0</v>
          </cell>
          <cell r="H33">
            <v>251471.32902349898</v>
          </cell>
          <cell r="I33">
            <v>31285714.285714284</v>
          </cell>
          <cell r="K33">
            <v>1481.2694723301997</v>
          </cell>
          <cell r="L33">
            <v>1481.2694723301997</v>
          </cell>
          <cell r="M33">
            <v>1185015.5778641598</v>
          </cell>
          <cell r="P33">
            <v>7098.2142857142853</v>
          </cell>
          <cell r="R33">
            <v>4000</v>
          </cell>
          <cell r="T33">
            <v>3000</v>
          </cell>
          <cell r="V33">
            <v>3060</v>
          </cell>
          <cell r="W33">
            <v>3060</v>
          </cell>
        </row>
        <row r="34">
          <cell r="A34">
            <v>2006</v>
          </cell>
          <cell r="B34" t="str">
            <v>Enero</v>
          </cell>
          <cell r="C34">
            <v>21</v>
          </cell>
          <cell r="D34">
            <v>31285714.285714284</v>
          </cell>
          <cell r="E34">
            <v>1392857.1428571427</v>
          </cell>
          <cell r="F34">
            <v>251471.32902349898</v>
          </cell>
          <cell r="G34">
            <v>754413.98707049701</v>
          </cell>
          <cell r="H34">
            <v>1005885.3160939959</v>
          </cell>
          <cell r="I34">
            <v>29892857.142857142</v>
          </cell>
          <cell r="K34">
            <v>1481.2694723301997</v>
          </cell>
          <cell r="L34">
            <v>1481.2694723301997</v>
          </cell>
          <cell r="M34">
            <v>1185015.5778641598</v>
          </cell>
          <cell r="P34">
            <v>7098.2142857142853</v>
          </cell>
          <cell r="R34">
            <v>4000</v>
          </cell>
          <cell r="S34">
            <v>12000</v>
          </cell>
          <cell r="T34">
            <v>3000</v>
          </cell>
          <cell r="V34">
            <v>3060</v>
          </cell>
          <cell r="W34">
            <v>3060</v>
          </cell>
        </row>
        <row r="35">
          <cell r="B35" t="str">
            <v>Febrero</v>
          </cell>
          <cell r="C35">
            <v>22</v>
          </cell>
          <cell r="D35">
            <v>29892857.142857142</v>
          </cell>
          <cell r="E35">
            <v>0</v>
          </cell>
          <cell r="F35">
            <v>240275.68766286375</v>
          </cell>
          <cell r="G35">
            <v>0</v>
          </cell>
          <cell r="H35">
            <v>240275.68766286375</v>
          </cell>
          <cell r="I35">
            <v>29892857.142857142</v>
          </cell>
          <cell r="K35">
            <v>1481.2694723301997</v>
          </cell>
          <cell r="L35">
            <v>1481.2694723301997</v>
          </cell>
          <cell r="M35">
            <v>1185015.5778641598</v>
          </cell>
          <cell r="P35">
            <v>7098.2142857142853</v>
          </cell>
          <cell r="R35">
            <v>4000</v>
          </cell>
          <cell r="T35">
            <v>3000</v>
          </cell>
          <cell r="U35">
            <v>36000</v>
          </cell>
          <cell r="V35">
            <v>3060</v>
          </cell>
          <cell r="W35">
            <v>3060</v>
          </cell>
        </row>
        <row r="36">
          <cell r="B36" t="str">
            <v>Marzo</v>
          </cell>
          <cell r="C36">
            <v>23</v>
          </cell>
          <cell r="D36">
            <v>29892857.142857142</v>
          </cell>
          <cell r="E36">
            <v>0</v>
          </cell>
          <cell r="F36">
            <v>240275.68766286375</v>
          </cell>
          <cell r="G36">
            <v>0</v>
          </cell>
          <cell r="H36">
            <v>240275.68766286375</v>
          </cell>
          <cell r="I36">
            <v>29892857.142857142</v>
          </cell>
          <cell r="K36">
            <v>1481.2694723301997</v>
          </cell>
          <cell r="L36">
            <v>1481.2694723301997</v>
          </cell>
          <cell r="M36">
            <v>1185015.5778641598</v>
          </cell>
          <cell r="P36">
            <v>7098.2142857142853</v>
          </cell>
          <cell r="R36">
            <v>4000</v>
          </cell>
          <cell r="T36">
            <v>3000</v>
          </cell>
          <cell r="V36">
            <v>3060</v>
          </cell>
          <cell r="W36">
            <v>3060</v>
          </cell>
        </row>
        <row r="37">
          <cell r="B37" t="str">
            <v>Abril</v>
          </cell>
          <cell r="C37">
            <v>24</v>
          </cell>
          <cell r="D37">
            <v>29892857.142857142</v>
          </cell>
          <cell r="E37">
            <v>1392857.1428571427</v>
          </cell>
          <cell r="F37">
            <v>240275.68766286375</v>
          </cell>
          <cell r="G37">
            <v>720827.06298859126</v>
          </cell>
          <cell r="H37">
            <v>961102.75065145502</v>
          </cell>
          <cell r="I37">
            <v>28500000</v>
          </cell>
          <cell r="K37">
            <v>1481.2694723301997</v>
          </cell>
          <cell r="L37">
            <v>1481.2694723301997</v>
          </cell>
          <cell r="M37">
            <v>1185015.5778641598</v>
          </cell>
          <cell r="P37">
            <v>7098.2142857142853</v>
          </cell>
          <cell r="R37">
            <v>4000</v>
          </cell>
          <cell r="S37">
            <v>12000</v>
          </cell>
          <cell r="T37">
            <v>3000</v>
          </cell>
          <cell r="V37">
            <v>3060</v>
          </cell>
          <cell r="W37">
            <v>3060</v>
          </cell>
        </row>
        <row r="38">
          <cell r="B38" t="str">
            <v>Mayo</v>
          </cell>
          <cell r="C38">
            <v>25</v>
          </cell>
          <cell r="D38">
            <v>28499999.999999996</v>
          </cell>
          <cell r="E38">
            <v>0</v>
          </cell>
          <cell r="F38">
            <v>229080.04630222853</v>
          </cell>
          <cell r="G38">
            <v>0</v>
          </cell>
          <cell r="H38">
            <v>229080.04630222853</v>
          </cell>
          <cell r="I38">
            <v>28499999.999999996</v>
          </cell>
          <cell r="K38">
            <v>1481.2694723301997</v>
          </cell>
          <cell r="L38">
            <v>1481.2694723301997</v>
          </cell>
          <cell r="M38">
            <v>1185015.5778641598</v>
          </cell>
          <cell r="P38">
            <v>7098.2142857142853</v>
          </cell>
          <cell r="Q38">
            <v>71249.999999999985</v>
          </cell>
          <cell r="R38">
            <v>4000</v>
          </cell>
          <cell r="T38">
            <v>3000</v>
          </cell>
          <cell r="V38">
            <v>3060</v>
          </cell>
          <cell r="W38">
            <v>3060</v>
          </cell>
        </row>
        <row r="39">
          <cell r="B39" t="str">
            <v>Junio</v>
          </cell>
          <cell r="C39">
            <v>26</v>
          </cell>
          <cell r="D39">
            <v>28499999.999999996</v>
          </cell>
          <cell r="E39">
            <v>0</v>
          </cell>
          <cell r="F39">
            <v>229080.04630222853</v>
          </cell>
          <cell r="G39">
            <v>0</v>
          </cell>
          <cell r="H39">
            <v>229080.04630222853</v>
          </cell>
          <cell r="I39">
            <v>28499999.999999996</v>
          </cell>
          <cell r="K39">
            <v>1481.2694723301997</v>
          </cell>
          <cell r="L39">
            <v>1481.2694723301997</v>
          </cell>
          <cell r="M39">
            <v>1185015.5778641598</v>
          </cell>
          <cell r="P39">
            <v>5937.4999999999991</v>
          </cell>
          <cell r="R39">
            <v>4000</v>
          </cell>
          <cell r="T39">
            <v>3000</v>
          </cell>
          <cell r="V39">
            <v>3060</v>
          </cell>
          <cell r="W39">
            <v>3060</v>
          </cell>
        </row>
        <row r="40">
          <cell r="B40" t="str">
            <v>Julio</v>
          </cell>
          <cell r="C40">
            <v>27</v>
          </cell>
          <cell r="D40">
            <v>28499999.999999996</v>
          </cell>
          <cell r="E40">
            <v>1392857.1428571427</v>
          </cell>
          <cell r="F40">
            <v>229080.04630222853</v>
          </cell>
          <cell r="G40">
            <v>687240.13890668564</v>
          </cell>
          <cell r="H40">
            <v>916320.1852089141</v>
          </cell>
          <cell r="I40">
            <v>27107142.857142854</v>
          </cell>
          <cell r="K40">
            <v>1481.2694723301997</v>
          </cell>
          <cell r="L40">
            <v>1481.2694723301997</v>
          </cell>
          <cell r="M40">
            <v>1185015.5778641598</v>
          </cell>
          <cell r="P40">
            <v>5937.4999999999991</v>
          </cell>
          <cell r="R40">
            <v>4000</v>
          </cell>
          <cell r="S40">
            <v>12000</v>
          </cell>
          <cell r="T40">
            <v>3000</v>
          </cell>
          <cell r="V40">
            <v>3060</v>
          </cell>
          <cell r="W40">
            <v>3060</v>
          </cell>
        </row>
        <row r="41">
          <cell r="B41" t="str">
            <v>Agosto</v>
          </cell>
          <cell r="C41">
            <v>28</v>
          </cell>
          <cell r="D41">
            <v>27107142.857142851</v>
          </cell>
          <cell r="E41">
            <v>0</v>
          </cell>
          <cell r="F41">
            <v>217884.4049415933</v>
          </cell>
          <cell r="G41">
            <v>0</v>
          </cell>
          <cell r="H41">
            <v>217884.4049415933</v>
          </cell>
          <cell r="I41">
            <v>27107142.857142851</v>
          </cell>
          <cell r="K41">
            <v>1481.2694723301997</v>
          </cell>
          <cell r="L41">
            <v>1481.2694723301997</v>
          </cell>
          <cell r="M41">
            <v>1185015.5778641598</v>
          </cell>
          <cell r="P41">
            <v>5937.4999999999991</v>
          </cell>
          <cell r="R41">
            <v>4000</v>
          </cell>
          <cell r="T41">
            <v>3000</v>
          </cell>
          <cell r="V41">
            <v>3060</v>
          </cell>
          <cell r="W41">
            <v>3060</v>
          </cell>
        </row>
        <row r="42">
          <cell r="B42" t="str">
            <v>Septiembre</v>
          </cell>
          <cell r="C42">
            <v>29</v>
          </cell>
          <cell r="D42">
            <v>27107142.857142851</v>
          </cell>
          <cell r="E42">
            <v>0</v>
          </cell>
          <cell r="F42">
            <v>217884.4049415933</v>
          </cell>
          <cell r="G42">
            <v>0</v>
          </cell>
          <cell r="H42">
            <v>217884.4049415933</v>
          </cell>
          <cell r="I42">
            <v>27107142.857142851</v>
          </cell>
          <cell r="J42">
            <v>2816134.403790554</v>
          </cell>
          <cell r="K42">
            <v>1481.2694723301997</v>
          </cell>
          <cell r="L42">
            <v>1481.2694723301997</v>
          </cell>
          <cell r="M42">
            <v>1185015.5778641598</v>
          </cell>
          <cell r="P42">
            <v>5937.4999999999991</v>
          </cell>
          <cell r="R42">
            <v>4000</v>
          </cell>
          <cell r="T42">
            <v>3000</v>
          </cell>
          <cell r="V42">
            <v>3060</v>
          </cell>
          <cell r="W42">
            <v>3060</v>
          </cell>
        </row>
        <row r="43">
          <cell r="B43" t="str">
            <v>Octubre</v>
          </cell>
          <cell r="C43">
            <v>30</v>
          </cell>
          <cell r="D43">
            <v>27107142.857142851</v>
          </cell>
          <cell r="E43">
            <v>1392857.1428571427</v>
          </cell>
          <cell r="F43">
            <v>217884.4049415933</v>
          </cell>
          <cell r="G43">
            <v>653653.21482477989</v>
          </cell>
          <cell r="H43">
            <v>871537.61976637319</v>
          </cell>
          <cell r="I43">
            <v>25714285.714285709</v>
          </cell>
          <cell r="K43">
            <v>1481.2694723301997</v>
          </cell>
          <cell r="L43">
            <v>1481.2694723301997</v>
          </cell>
          <cell r="M43">
            <v>1185015.5778641598</v>
          </cell>
          <cell r="P43">
            <v>5937.4999999999991</v>
          </cell>
          <cell r="R43">
            <v>4000</v>
          </cell>
          <cell r="S43">
            <v>12000</v>
          </cell>
          <cell r="T43">
            <v>3000</v>
          </cell>
          <cell r="V43">
            <v>3060</v>
          </cell>
          <cell r="W43">
            <v>3060</v>
          </cell>
        </row>
        <row r="44">
          <cell r="B44" t="str">
            <v>Noviembre</v>
          </cell>
          <cell r="C44">
            <v>31</v>
          </cell>
          <cell r="D44">
            <v>25714285.714285709</v>
          </cell>
          <cell r="E44">
            <v>0</v>
          </cell>
          <cell r="F44">
            <v>206688.76358095804</v>
          </cell>
          <cell r="G44">
            <v>0</v>
          </cell>
          <cell r="H44">
            <v>206688.76358095804</v>
          </cell>
          <cell r="I44">
            <v>25714285.714285709</v>
          </cell>
          <cell r="K44">
            <v>1481.2694723301997</v>
          </cell>
          <cell r="L44">
            <v>1481.2694723301997</v>
          </cell>
          <cell r="M44">
            <v>1185015.5778641598</v>
          </cell>
          <cell r="P44">
            <v>5937.4999999999991</v>
          </cell>
          <cell r="R44">
            <v>4000</v>
          </cell>
          <cell r="T44">
            <v>3000</v>
          </cell>
          <cell r="V44">
            <v>3060</v>
          </cell>
          <cell r="W44">
            <v>3060</v>
          </cell>
        </row>
        <row r="45">
          <cell r="B45" t="str">
            <v>Diciembre</v>
          </cell>
          <cell r="C45">
            <v>32</v>
          </cell>
          <cell r="D45">
            <v>25714285.714285709</v>
          </cell>
          <cell r="E45">
            <v>0</v>
          </cell>
          <cell r="F45">
            <v>206688.76358095804</v>
          </cell>
          <cell r="G45">
            <v>0</v>
          </cell>
          <cell r="H45">
            <v>206688.76358095804</v>
          </cell>
          <cell r="I45">
            <v>25714285.714285709</v>
          </cell>
          <cell r="K45">
            <v>1481.2694723301997</v>
          </cell>
          <cell r="L45">
            <v>1481.2694723301997</v>
          </cell>
          <cell r="M45">
            <v>1185015.5778641598</v>
          </cell>
          <cell r="P45">
            <v>5937.4999999999991</v>
          </cell>
          <cell r="R45">
            <v>4000</v>
          </cell>
          <cell r="S45">
            <v>12000</v>
          </cell>
          <cell r="T45">
            <v>3000</v>
          </cell>
          <cell r="V45">
            <v>3060</v>
          </cell>
          <cell r="W45">
            <v>3060</v>
          </cell>
        </row>
        <row r="46">
          <cell r="A46">
            <v>2007</v>
          </cell>
          <cell r="B46" t="str">
            <v>Enero</v>
          </cell>
          <cell r="C46">
            <v>33</v>
          </cell>
          <cell r="D46">
            <v>25714285.714285709</v>
          </cell>
          <cell r="E46">
            <v>1392857.1428571427</v>
          </cell>
          <cell r="F46">
            <v>206688.76358095804</v>
          </cell>
          <cell r="G46">
            <v>620066.29074287415</v>
          </cell>
          <cell r="H46">
            <v>826755.05432383216</v>
          </cell>
          <cell r="I46">
            <v>24321428.571428567</v>
          </cell>
          <cell r="K46">
            <v>1481.2694723301997</v>
          </cell>
          <cell r="L46">
            <v>1481.2694723301997</v>
          </cell>
          <cell r="M46">
            <v>1185015.5778641598</v>
          </cell>
          <cell r="P46">
            <v>5937.4999999999991</v>
          </cell>
          <cell r="R46">
            <v>4000</v>
          </cell>
          <cell r="T46">
            <v>3000</v>
          </cell>
          <cell r="V46">
            <v>3060</v>
          </cell>
          <cell r="W46">
            <v>3060</v>
          </cell>
        </row>
        <row r="47">
          <cell r="B47" t="str">
            <v>Febrero</v>
          </cell>
          <cell r="C47">
            <v>34</v>
          </cell>
          <cell r="D47">
            <v>24321428.571428567</v>
          </cell>
          <cell r="E47">
            <v>0</v>
          </cell>
          <cell r="F47">
            <v>195493.12222032278</v>
          </cell>
          <cell r="G47">
            <v>0</v>
          </cell>
          <cell r="H47">
            <v>195493.12222032278</v>
          </cell>
          <cell r="I47">
            <v>24321428.571428567</v>
          </cell>
          <cell r="K47">
            <v>1481.2694723301997</v>
          </cell>
          <cell r="L47">
            <v>1481.2694723301997</v>
          </cell>
          <cell r="M47">
            <v>1185015.5778641598</v>
          </cell>
          <cell r="P47">
            <v>5937.4999999999991</v>
          </cell>
          <cell r="R47">
            <v>4000</v>
          </cell>
          <cell r="T47">
            <v>3000</v>
          </cell>
          <cell r="U47">
            <v>36000</v>
          </cell>
          <cell r="V47">
            <v>3060</v>
          </cell>
          <cell r="W47">
            <v>3060</v>
          </cell>
        </row>
        <row r="48">
          <cell r="B48" t="str">
            <v>Marzo</v>
          </cell>
          <cell r="C48">
            <v>35</v>
          </cell>
          <cell r="D48">
            <v>24321428.571428567</v>
          </cell>
          <cell r="E48">
            <v>0</v>
          </cell>
          <cell r="F48">
            <v>195493.12222032278</v>
          </cell>
          <cell r="G48">
            <v>0</v>
          </cell>
          <cell r="H48">
            <v>195493.12222032278</v>
          </cell>
          <cell r="I48">
            <v>24321428.571428567</v>
          </cell>
          <cell r="K48">
            <v>1481.2694723301997</v>
          </cell>
          <cell r="L48">
            <v>1481.2694723301997</v>
          </cell>
          <cell r="M48">
            <v>1185015.5778641598</v>
          </cell>
          <cell r="P48">
            <v>5937.4999999999991</v>
          </cell>
          <cell r="R48">
            <v>4000</v>
          </cell>
          <cell r="S48">
            <v>12000</v>
          </cell>
          <cell r="T48">
            <v>3000</v>
          </cell>
          <cell r="V48">
            <v>3060</v>
          </cell>
          <cell r="W48">
            <v>3060</v>
          </cell>
        </row>
        <row r="49">
          <cell r="B49" t="str">
            <v>Abril</v>
          </cell>
          <cell r="C49">
            <v>36</v>
          </cell>
          <cell r="D49">
            <v>24321428.571428567</v>
          </cell>
          <cell r="E49">
            <v>1392857.1428571427</v>
          </cell>
          <cell r="F49">
            <v>195493.12222032278</v>
          </cell>
          <cell r="G49">
            <v>586479.3666609684</v>
          </cell>
          <cell r="H49">
            <v>781972.48888129112</v>
          </cell>
          <cell r="I49">
            <v>22928571.428571425</v>
          </cell>
          <cell r="K49">
            <v>1481.2694723301997</v>
          </cell>
          <cell r="L49">
            <v>1481.2694723301997</v>
          </cell>
          <cell r="M49">
            <v>1185015.5778641598</v>
          </cell>
          <cell r="P49">
            <v>5937.4999999999991</v>
          </cell>
          <cell r="R49">
            <v>4000</v>
          </cell>
          <cell r="T49">
            <v>3000</v>
          </cell>
          <cell r="V49">
            <v>3060</v>
          </cell>
          <cell r="W49">
            <v>3060</v>
          </cell>
        </row>
        <row r="50">
          <cell r="B50" t="str">
            <v>Mayo</v>
          </cell>
          <cell r="C50">
            <v>37</v>
          </cell>
          <cell r="D50">
            <v>22928571.428571422</v>
          </cell>
          <cell r="E50">
            <v>0</v>
          </cell>
          <cell r="F50">
            <v>184297.48085968755</v>
          </cell>
          <cell r="G50">
            <v>0</v>
          </cell>
          <cell r="H50">
            <v>184297.48085968755</v>
          </cell>
          <cell r="I50">
            <v>22928571.428571422</v>
          </cell>
          <cell r="K50">
            <v>1481.2694723301997</v>
          </cell>
          <cell r="L50">
            <v>1481.2694723301997</v>
          </cell>
          <cell r="M50">
            <v>1185015.5778641598</v>
          </cell>
          <cell r="P50">
            <v>5937.4999999999991</v>
          </cell>
          <cell r="Q50">
            <v>57321.428571428558</v>
          </cell>
          <cell r="R50">
            <v>4000</v>
          </cell>
          <cell r="T50">
            <v>3000</v>
          </cell>
          <cell r="V50">
            <v>3060</v>
          </cell>
          <cell r="W50">
            <v>3060</v>
          </cell>
        </row>
        <row r="51">
          <cell r="B51" t="str">
            <v>Junio</v>
          </cell>
          <cell r="C51">
            <v>38</v>
          </cell>
          <cell r="D51">
            <v>22928571.428571422</v>
          </cell>
          <cell r="E51">
            <v>0</v>
          </cell>
          <cell r="F51">
            <v>184297.48085968755</v>
          </cell>
          <cell r="G51">
            <v>0</v>
          </cell>
          <cell r="H51">
            <v>184297.48085968755</v>
          </cell>
          <cell r="I51">
            <v>22928571.428571422</v>
          </cell>
          <cell r="K51">
            <v>1481.2694723301997</v>
          </cell>
          <cell r="L51">
            <v>1481.2694723301997</v>
          </cell>
          <cell r="M51">
            <v>1185015.5778641598</v>
          </cell>
          <cell r="P51">
            <v>4776.7857142857129</v>
          </cell>
          <cell r="R51">
            <v>4000</v>
          </cell>
          <cell r="S51">
            <v>12000</v>
          </cell>
          <cell r="T51">
            <v>3000</v>
          </cell>
          <cell r="V51">
            <v>3060</v>
          </cell>
          <cell r="W51">
            <v>3060</v>
          </cell>
        </row>
        <row r="52">
          <cell r="B52" t="str">
            <v>Julio</v>
          </cell>
          <cell r="C52">
            <v>39</v>
          </cell>
          <cell r="D52">
            <v>22928571.428571422</v>
          </cell>
          <cell r="E52">
            <v>1392857.1428571427</v>
          </cell>
          <cell r="F52">
            <v>184297.48085968755</v>
          </cell>
          <cell r="G52">
            <v>552892.44257906266</v>
          </cell>
          <cell r="H52">
            <v>737189.92343875021</v>
          </cell>
          <cell r="I52">
            <v>21535714.28571428</v>
          </cell>
          <cell r="K52">
            <v>1481.2694723301997</v>
          </cell>
          <cell r="L52">
            <v>1481.2694723301997</v>
          </cell>
          <cell r="M52">
            <v>1185015.5778641598</v>
          </cell>
          <cell r="P52">
            <v>4776.7857142857129</v>
          </cell>
          <cell r="R52">
            <v>4000</v>
          </cell>
          <cell r="T52">
            <v>3000</v>
          </cell>
          <cell r="V52">
            <v>3060</v>
          </cell>
          <cell r="W52">
            <v>3060</v>
          </cell>
        </row>
        <row r="53">
          <cell r="B53" t="str">
            <v>Agosto</v>
          </cell>
          <cell r="C53">
            <v>40</v>
          </cell>
          <cell r="D53">
            <v>21535714.285714276</v>
          </cell>
          <cell r="E53">
            <v>0</v>
          </cell>
          <cell r="F53">
            <v>173101.83949905232</v>
          </cell>
          <cell r="G53">
            <v>0</v>
          </cell>
          <cell r="H53">
            <v>173101.83949905232</v>
          </cell>
          <cell r="I53">
            <v>21535714.285714276</v>
          </cell>
          <cell r="K53">
            <v>1481.2694723301997</v>
          </cell>
          <cell r="L53">
            <v>1481.2694723301997</v>
          </cell>
          <cell r="M53">
            <v>1185015.5778641598</v>
          </cell>
          <cell r="P53">
            <v>4776.7857142857129</v>
          </cell>
          <cell r="R53">
            <v>4000</v>
          </cell>
          <cell r="T53">
            <v>3000</v>
          </cell>
          <cell r="V53">
            <v>3060</v>
          </cell>
          <cell r="W53">
            <v>3060</v>
          </cell>
        </row>
        <row r="54">
          <cell r="B54" t="str">
            <v>Septiembre</v>
          </cell>
          <cell r="C54">
            <v>41</v>
          </cell>
          <cell r="D54">
            <v>21535714.285714276</v>
          </cell>
          <cell r="E54">
            <v>0</v>
          </cell>
          <cell r="F54">
            <v>173101.83949905232</v>
          </cell>
          <cell r="G54">
            <v>0</v>
          </cell>
          <cell r="H54">
            <v>173101.83949905232</v>
          </cell>
          <cell r="I54">
            <v>21535714.285714276</v>
          </cell>
          <cell r="K54">
            <v>1481.2694723301997</v>
          </cell>
          <cell r="L54">
            <v>1481.2694723301997</v>
          </cell>
          <cell r="M54">
            <v>1185015.5778641598</v>
          </cell>
          <cell r="P54">
            <v>4776.7857142857129</v>
          </cell>
          <cell r="R54">
            <v>4000</v>
          </cell>
          <cell r="S54">
            <v>12000</v>
          </cell>
          <cell r="T54">
            <v>3000</v>
          </cell>
          <cell r="V54">
            <v>3060</v>
          </cell>
          <cell r="W54">
            <v>3060</v>
          </cell>
        </row>
        <row r="55">
          <cell r="B55" t="str">
            <v>Octubre</v>
          </cell>
          <cell r="C55">
            <v>42</v>
          </cell>
          <cell r="D55">
            <v>21535714.285714276</v>
          </cell>
          <cell r="E55">
            <v>1392857.1428571427</v>
          </cell>
          <cell r="F55">
            <v>173101.83949905232</v>
          </cell>
          <cell r="G55">
            <v>519305.51849715703</v>
          </cell>
          <cell r="H55">
            <v>692407.35799620929</v>
          </cell>
          <cell r="I55">
            <v>20142857.142857134</v>
          </cell>
          <cell r="K55">
            <v>1481.2694723301997</v>
          </cell>
          <cell r="L55">
            <v>1481.2694723301997</v>
          </cell>
          <cell r="M55">
            <v>1185015.5778641598</v>
          </cell>
          <cell r="P55">
            <v>4776.7857142857129</v>
          </cell>
          <cell r="R55">
            <v>4000</v>
          </cell>
          <cell r="T55">
            <v>3000</v>
          </cell>
          <cell r="V55">
            <v>3060</v>
          </cell>
          <cell r="W55">
            <v>3060</v>
          </cell>
        </row>
        <row r="56">
          <cell r="B56" t="str">
            <v>Noviembre</v>
          </cell>
          <cell r="C56">
            <v>43</v>
          </cell>
          <cell r="D56">
            <v>20142857.142857134</v>
          </cell>
          <cell r="E56">
            <v>0</v>
          </cell>
          <cell r="F56">
            <v>161906.19813841709</v>
          </cell>
          <cell r="G56">
            <v>0</v>
          </cell>
          <cell r="H56">
            <v>161906.19813841709</v>
          </cell>
          <cell r="I56">
            <v>20142857.142857134</v>
          </cell>
          <cell r="K56">
            <v>1481.2694723301997</v>
          </cell>
          <cell r="L56">
            <v>1481.2694723301997</v>
          </cell>
          <cell r="M56">
            <v>1185015.5778641598</v>
          </cell>
          <cell r="P56">
            <v>4776.7857142857129</v>
          </cell>
          <cell r="R56">
            <v>4000</v>
          </cell>
          <cell r="T56">
            <v>3000</v>
          </cell>
          <cell r="V56">
            <v>3060</v>
          </cell>
          <cell r="W56">
            <v>3060</v>
          </cell>
        </row>
        <row r="57">
          <cell r="B57" t="str">
            <v>Diciembre</v>
          </cell>
          <cell r="C57">
            <v>44</v>
          </cell>
          <cell r="D57">
            <v>20142857.142857134</v>
          </cell>
          <cell r="E57">
            <v>0</v>
          </cell>
          <cell r="F57">
            <v>161906.19813841709</v>
          </cell>
          <cell r="G57">
            <v>0</v>
          </cell>
          <cell r="H57">
            <v>161906.19813841709</v>
          </cell>
          <cell r="I57">
            <v>20142857.142857134</v>
          </cell>
          <cell r="K57">
            <v>1481.2694723301997</v>
          </cell>
          <cell r="L57">
            <v>1481.2694723301997</v>
          </cell>
          <cell r="M57">
            <v>1185015.5778641598</v>
          </cell>
          <cell r="P57">
            <v>4776.7857142857129</v>
          </cell>
          <cell r="R57">
            <v>4000</v>
          </cell>
          <cell r="S57">
            <v>12000</v>
          </cell>
          <cell r="T57">
            <v>3000</v>
          </cell>
          <cell r="V57">
            <v>3060</v>
          </cell>
          <cell r="W57">
            <v>3060</v>
          </cell>
        </row>
        <row r="58">
          <cell r="A58">
            <v>2008</v>
          </cell>
          <cell r="B58" t="str">
            <v>Enero</v>
          </cell>
          <cell r="C58">
            <v>45</v>
          </cell>
          <cell r="D58">
            <v>20142857.142857134</v>
          </cell>
          <cell r="E58">
            <v>1392857.1428571427</v>
          </cell>
          <cell r="F58">
            <v>161906.19813841709</v>
          </cell>
          <cell r="G58">
            <v>485718.59441525128</v>
          </cell>
          <cell r="H58">
            <v>647624.79255366838</v>
          </cell>
          <cell r="I58">
            <v>18749999.999999993</v>
          </cell>
          <cell r="K58">
            <v>1481.2694723301997</v>
          </cell>
          <cell r="L58">
            <v>1481.2694723301997</v>
          </cell>
          <cell r="M58">
            <v>1185015.5778641598</v>
          </cell>
          <cell r="P58">
            <v>4776.7857142857129</v>
          </cell>
          <cell r="R58">
            <v>4000</v>
          </cell>
          <cell r="T58">
            <v>3000</v>
          </cell>
          <cell r="V58">
            <v>3060</v>
          </cell>
          <cell r="W58">
            <v>3060</v>
          </cell>
        </row>
        <row r="59">
          <cell r="B59" t="str">
            <v>Febrero</v>
          </cell>
          <cell r="C59">
            <v>46</v>
          </cell>
          <cell r="D59">
            <v>18749999.999999993</v>
          </cell>
          <cell r="E59">
            <v>0</v>
          </cell>
          <cell r="F59">
            <v>150710.55677778187</v>
          </cell>
          <cell r="G59">
            <v>0</v>
          </cell>
          <cell r="H59">
            <v>150710.55677778187</v>
          </cell>
          <cell r="I59">
            <v>18749999.999999993</v>
          </cell>
          <cell r="K59">
            <v>1481.2694723301997</v>
          </cell>
          <cell r="L59">
            <v>1481.2694723301997</v>
          </cell>
          <cell r="M59">
            <v>1185015.5778641598</v>
          </cell>
          <cell r="P59">
            <v>4776.7857142857129</v>
          </cell>
          <cell r="R59">
            <v>4000</v>
          </cell>
          <cell r="S59">
            <v>12000</v>
          </cell>
          <cell r="T59">
            <v>3000</v>
          </cell>
          <cell r="U59">
            <v>36000</v>
          </cell>
          <cell r="V59">
            <v>3060</v>
          </cell>
          <cell r="W59">
            <v>3060</v>
          </cell>
        </row>
        <row r="60">
          <cell r="B60" t="str">
            <v>Marzo</v>
          </cell>
          <cell r="C60">
            <v>47</v>
          </cell>
          <cell r="D60">
            <v>18749999.999999993</v>
          </cell>
          <cell r="E60">
            <v>0</v>
          </cell>
          <cell r="F60">
            <v>150710.55677778187</v>
          </cell>
          <cell r="G60">
            <v>0</v>
          </cell>
          <cell r="H60">
            <v>150710.55677778187</v>
          </cell>
          <cell r="I60">
            <v>18749999.999999993</v>
          </cell>
          <cell r="K60">
            <v>1481.2694723301997</v>
          </cell>
          <cell r="L60">
            <v>1481.2694723301997</v>
          </cell>
          <cell r="M60">
            <v>1185015.5778641598</v>
          </cell>
          <cell r="P60">
            <v>4776.7857142857129</v>
          </cell>
          <cell r="R60">
            <v>4000</v>
          </cell>
          <cell r="T60">
            <v>3000</v>
          </cell>
          <cell r="V60">
            <v>3060</v>
          </cell>
          <cell r="W60">
            <v>3060</v>
          </cell>
        </row>
        <row r="61">
          <cell r="B61" t="str">
            <v>Abril</v>
          </cell>
          <cell r="C61">
            <v>48</v>
          </cell>
          <cell r="D61">
            <v>18749999.999999993</v>
          </cell>
          <cell r="E61">
            <v>1392857.1428571427</v>
          </cell>
          <cell r="F61">
            <v>150710.55677778187</v>
          </cell>
          <cell r="G61">
            <v>452131.67033334554</v>
          </cell>
          <cell r="H61">
            <v>602842.22711112746</v>
          </cell>
          <cell r="I61">
            <v>17357142.857142851</v>
          </cell>
          <cell r="K61">
            <v>1481.2694723301997</v>
          </cell>
          <cell r="L61">
            <v>1481.2694723301997</v>
          </cell>
          <cell r="M61">
            <v>1185015.5778641598</v>
          </cell>
          <cell r="P61">
            <v>4776.7857142857129</v>
          </cell>
          <cell r="R61">
            <v>4000</v>
          </cell>
          <cell r="T61">
            <v>3000</v>
          </cell>
          <cell r="V61">
            <v>3060</v>
          </cell>
          <cell r="W61">
            <v>3060</v>
          </cell>
        </row>
        <row r="62">
          <cell r="B62" t="str">
            <v>Mayo</v>
          </cell>
          <cell r="C62">
            <v>49</v>
          </cell>
          <cell r="D62">
            <v>17357142.857142847</v>
          </cell>
          <cell r="E62">
            <v>0</v>
          </cell>
          <cell r="F62">
            <v>139514.91541714664</v>
          </cell>
          <cell r="G62">
            <v>0</v>
          </cell>
          <cell r="H62">
            <v>139514.91541714664</v>
          </cell>
          <cell r="I62">
            <v>17357142.857142847</v>
          </cell>
          <cell r="K62">
            <v>1481.2694723301997</v>
          </cell>
          <cell r="L62">
            <v>1481.2694723301997</v>
          </cell>
          <cell r="M62">
            <v>1185015.5778641598</v>
          </cell>
          <cell r="P62">
            <v>4776.7857142857129</v>
          </cell>
          <cell r="Q62">
            <v>43392.857142857116</v>
          </cell>
          <cell r="R62">
            <v>4000</v>
          </cell>
          <cell r="S62">
            <v>12000</v>
          </cell>
          <cell r="T62">
            <v>3000</v>
          </cell>
          <cell r="V62">
            <v>3060</v>
          </cell>
          <cell r="W62">
            <v>3060</v>
          </cell>
        </row>
        <row r="63">
          <cell r="B63" t="str">
            <v>Junio</v>
          </cell>
          <cell r="C63">
            <v>50</v>
          </cell>
          <cell r="D63">
            <v>17357142.857142847</v>
          </cell>
          <cell r="E63">
            <v>0</v>
          </cell>
          <cell r="F63">
            <v>139514.91541714664</v>
          </cell>
          <cell r="G63">
            <v>0</v>
          </cell>
          <cell r="H63">
            <v>139514.91541714664</v>
          </cell>
          <cell r="I63">
            <v>17357142.857142847</v>
          </cell>
          <cell r="K63">
            <v>1481.2694723301997</v>
          </cell>
          <cell r="L63">
            <v>1481.2694723301997</v>
          </cell>
          <cell r="M63">
            <v>1185015.5778641598</v>
          </cell>
          <cell r="P63">
            <v>3616.0714285714262</v>
          </cell>
          <cell r="R63">
            <v>4000</v>
          </cell>
          <cell r="T63">
            <v>3000</v>
          </cell>
          <cell r="V63">
            <v>3060</v>
          </cell>
          <cell r="W63">
            <v>3060</v>
          </cell>
        </row>
        <row r="64">
          <cell r="B64" t="str">
            <v>Julio</v>
          </cell>
          <cell r="C64">
            <v>51</v>
          </cell>
          <cell r="D64">
            <v>17357142.857142847</v>
          </cell>
          <cell r="E64">
            <v>1392857.1428571427</v>
          </cell>
          <cell r="F64">
            <v>139514.91541714664</v>
          </cell>
          <cell r="G64">
            <v>418544.74625143991</v>
          </cell>
          <cell r="H64">
            <v>558059.66166858654</v>
          </cell>
          <cell r="I64">
            <v>15964285.714285705</v>
          </cell>
          <cell r="K64">
            <v>1481.2694723301997</v>
          </cell>
          <cell r="L64">
            <v>1481.2694723301997</v>
          </cell>
          <cell r="M64">
            <v>1185015.5778641598</v>
          </cell>
          <cell r="P64">
            <v>3616.0714285714262</v>
          </cell>
          <cell r="R64">
            <v>4000</v>
          </cell>
          <cell r="T64">
            <v>3000</v>
          </cell>
          <cell r="V64">
            <v>3060</v>
          </cell>
          <cell r="W64">
            <v>3060</v>
          </cell>
        </row>
        <row r="65">
          <cell r="B65" t="str">
            <v>Agosto</v>
          </cell>
          <cell r="C65">
            <v>52</v>
          </cell>
          <cell r="D65">
            <v>15964285.714285705</v>
          </cell>
          <cell r="E65">
            <v>0</v>
          </cell>
          <cell r="F65">
            <v>128319.27405651141</v>
          </cell>
          <cell r="G65">
            <v>0</v>
          </cell>
          <cell r="H65">
            <v>128319.27405651141</v>
          </cell>
          <cell r="I65">
            <v>15964285.714285705</v>
          </cell>
          <cell r="K65">
            <v>1481.2694723301997</v>
          </cell>
          <cell r="L65">
            <v>1481.2694723301997</v>
          </cell>
          <cell r="M65">
            <v>1185015.5778641598</v>
          </cell>
          <cell r="P65">
            <v>3616.0714285714262</v>
          </cell>
          <cell r="R65">
            <v>4000</v>
          </cell>
          <cell r="S65">
            <v>12000</v>
          </cell>
          <cell r="T65">
            <v>3000</v>
          </cell>
          <cell r="V65">
            <v>3060</v>
          </cell>
          <cell r="W65">
            <v>3060</v>
          </cell>
        </row>
        <row r="66">
          <cell r="B66" t="str">
            <v>Septiembre</v>
          </cell>
          <cell r="C66">
            <v>53</v>
          </cell>
          <cell r="D66">
            <v>15964285.714285705</v>
          </cell>
          <cell r="E66">
            <v>0</v>
          </cell>
          <cell r="F66">
            <v>128319.27405651141</v>
          </cell>
          <cell r="G66">
            <v>0</v>
          </cell>
          <cell r="H66">
            <v>128319.27405651141</v>
          </cell>
          <cell r="I66">
            <v>15964285.714285705</v>
          </cell>
          <cell r="K66">
            <v>1481.2694723301997</v>
          </cell>
          <cell r="L66">
            <v>1481.2694723301997</v>
          </cell>
          <cell r="M66">
            <v>1185015.5778641598</v>
          </cell>
          <cell r="P66">
            <v>3616.0714285714262</v>
          </cell>
          <cell r="R66">
            <v>4000</v>
          </cell>
          <cell r="T66">
            <v>3000</v>
          </cell>
          <cell r="V66">
            <v>3060</v>
          </cell>
          <cell r="W66">
            <v>3060</v>
          </cell>
        </row>
        <row r="67">
          <cell r="B67" t="str">
            <v>Octubre</v>
          </cell>
          <cell r="C67">
            <v>54</v>
          </cell>
          <cell r="D67">
            <v>15964285.714285705</v>
          </cell>
          <cell r="E67">
            <v>1392857.1428571427</v>
          </cell>
          <cell r="F67">
            <v>128319.27405651141</v>
          </cell>
          <cell r="G67">
            <v>384957.82216953422</v>
          </cell>
          <cell r="H67">
            <v>513277.09622604563</v>
          </cell>
          <cell r="I67">
            <v>14571428.571428563</v>
          </cell>
          <cell r="K67">
            <v>1481.2694723301997</v>
          </cell>
          <cell r="L67">
            <v>1481.2694723301997</v>
          </cell>
          <cell r="M67">
            <v>1185015.5778641598</v>
          </cell>
          <cell r="P67">
            <v>3616.0714285714262</v>
          </cell>
          <cell r="R67">
            <v>4000</v>
          </cell>
          <cell r="T67">
            <v>3000</v>
          </cell>
          <cell r="V67">
            <v>3060</v>
          </cell>
          <cell r="W67">
            <v>3060</v>
          </cell>
        </row>
        <row r="68">
          <cell r="B68" t="str">
            <v>Noviembre</v>
          </cell>
          <cell r="C68">
            <v>55</v>
          </cell>
          <cell r="D68">
            <v>14571428.571428563</v>
          </cell>
          <cell r="E68">
            <v>0</v>
          </cell>
          <cell r="F68">
            <v>117123.63269587618</v>
          </cell>
          <cell r="G68">
            <v>0</v>
          </cell>
          <cell r="H68">
            <v>117123.63269587618</v>
          </cell>
          <cell r="I68">
            <v>14571428.571428563</v>
          </cell>
          <cell r="K68">
            <v>1481.2694723301997</v>
          </cell>
          <cell r="L68">
            <v>1481.2694723301997</v>
          </cell>
          <cell r="M68">
            <v>1185015.5778641598</v>
          </cell>
          <cell r="P68">
            <v>3616.0714285714262</v>
          </cell>
          <cell r="R68">
            <v>4000</v>
          </cell>
          <cell r="S68">
            <v>12000</v>
          </cell>
          <cell r="T68">
            <v>3000</v>
          </cell>
          <cell r="V68">
            <v>3060</v>
          </cell>
          <cell r="W68">
            <v>3060</v>
          </cell>
        </row>
        <row r="69">
          <cell r="B69" t="str">
            <v>Diciembre</v>
          </cell>
          <cell r="C69">
            <v>56</v>
          </cell>
          <cell r="D69">
            <v>14571428.571428563</v>
          </cell>
          <cell r="E69">
            <v>0</v>
          </cell>
          <cell r="F69">
            <v>117123.63269587618</v>
          </cell>
          <cell r="G69">
            <v>0</v>
          </cell>
          <cell r="H69">
            <v>117123.63269587618</v>
          </cell>
          <cell r="I69">
            <v>14571428.571428563</v>
          </cell>
          <cell r="K69">
            <v>1481.2694723301997</v>
          </cell>
          <cell r="L69">
            <v>1481.2694723301997</v>
          </cell>
          <cell r="M69">
            <v>1185015.5778641598</v>
          </cell>
          <cell r="P69">
            <v>3616.0714285714262</v>
          </cell>
          <cell r="R69">
            <v>4000</v>
          </cell>
          <cell r="T69">
            <v>3000</v>
          </cell>
          <cell r="V69">
            <v>3060</v>
          </cell>
          <cell r="W69">
            <v>3060</v>
          </cell>
        </row>
        <row r="70">
          <cell r="A70">
            <v>2009</v>
          </cell>
          <cell r="B70" t="str">
            <v>Enero</v>
          </cell>
          <cell r="C70">
            <v>57</v>
          </cell>
          <cell r="D70">
            <v>14571428.571428563</v>
          </cell>
          <cell r="E70">
            <v>1392857.1428571427</v>
          </cell>
          <cell r="F70">
            <v>117123.63269587618</v>
          </cell>
          <cell r="G70">
            <v>351370.89808762853</v>
          </cell>
          <cell r="H70">
            <v>468494.53078350471</v>
          </cell>
          <cell r="I70">
            <v>13178571.428571422</v>
          </cell>
          <cell r="K70">
            <v>1481.2694723301997</v>
          </cell>
          <cell r="L70">
            <v>1481.2694723301997</v>
          </cell>
          <cell r="M70">
            <v>1185015.5778641598</v>
          </cell>
          <cell r="P70">
            <v>3616.0714285714262</v>
          </cell>
          <cell r="R70">
            <v>4000</v>
          </cell>
          <cell r="T70">
            <v>3000</v>
          </cell>
          <cell r="V70">
            <v>3060</v>
          </cell>
          <cell r="W70">
            <v>3060</v>
          </cell>
        </row>
        <row r="71">
          <cell r="B71" t="str">
            <v>Febrero</v>
          </cell>
          <cell r="C71">
            <v>58</v>
          </cell>
          <cell r="D71">
            <v>13178571.42857142</v>
          </cell>
          <cell r="E71">
            <v>0</v>
          </cell>
          <cell r="F71">
            <v>105927.99133524095</v>
          </cell>
          <cell r="G71">
            <v>0</v>
          </cell>
          <cell r="H71">
            <v>105927.99133524095</v>
          </cell>
          <cell r="I71">
            <v>13178571.42857142</v>
          </cell>
          <cell r="K71">
            <v>1481.2694723301997</v>
          </cell>
          <cell r="L71">
            <v>1481.2694723301997</v>
          </cell>
          <cell r="M71">
            <v>1185015.5778641598</v>
          </cell>
          <cell r="P71">
            <v>3616.0714285714262</v>
          </cell>
          <cell r="R71">
            <v>4000</v>
          </cell>
          <cell r="S71">
            <v>12000</v>
          </cell>
          <cell r="T71">
            <v>3000</v>
          </cell>
          <cell r="U71">
            <v>36000</v>
          </cell>
          <cell r="V71">
            <v>3060</v>
          </cell>
          <cell r="W71">
            <v>3060</v>
          </cell>
        </row>
        <row r="72">
          <cell r="B72" t="str">
            <v>Marzo</v>
          </cell>
          <cell r="C72">
            <v>59</v>
          </cell>
          <cell r="D72">
            <v>13178571.42857142</v>
          </cell>
          <cell r="E72">
            <v>0</v>
          </cell>
          <cell r="F72">
            <v>105927.99133524095</v>
          </cell>
          <cell r="G72">
            <v>0</v>
          </cell>
          <cell r="H72">
            <v>105927.99133524095</v>
          </cell>
          <cell r="I72">
            <v>13178571.42857142</v>
          </cell>
          <cell r="K72">
            <v>1481.2694723301997</v>
          </cell>
          <cell r="L72">
            <v>1481.2694723301997</v>
          </cell>
          <cell r="M72">
            <v>1185015.5778641598</v>
          </cell>
          <cell r="P72">
            <v>3616.0714285714262</v>
          </cell>
          <cell r="R72">
            <v>4000</v>
          </cell>
          <cell r="T72">
            <v>3000</v>
          </cell>
          <cell r="V72">
            <v>3060</v>
          </cell>
          <cell r="W72">
            <v>3060</v>
          </cell>
        </row>
        <row r="73">
          <cell r="B73" t="str">
            <v>Abril</v>
          </cell>
          <cell r="C73">
            <v>60</v>
          </cell>
          <cell r="D73">
            <v>13178571.42857142</v>
          </cell>
          <cell r="E73">
            <v>1392857.1428571427</v>
          </cell>
          <cell r="F73">
            <v>105927.99133524095</v>
          </cell>
          <cell r="G73">
            <v>317783.97400572285</v>
          </cell>
          <cell r="H73">
            <v>423711.9653409638</v>
          </cell>
          <cell r="I73">
            <v>11785714.285714276</v>
          </cell>
          <cell r="K73">
            <v>1481.2694723301997</v>
          </cell>
          <cell r="L73">
            <v>1481.2694723301997</v>
          </cell>
          <cell r="M73">
            <v>1185015.5778641598</v>
          </cell>
          <cell r="P73">
            <v>3616.0714285714262</v>
          </cell>
          <cell r="R73">
            <v>4000</v>
          </cell>
          <cell r="S73">
            <v>12000</v>
          </cell>
          <cell r="T73">
            <v>3000</v>
          </cell>
          <cell r="V73">
            <v>3060</v>
          </cell>
          <cell r="W73">
            <v>3060</v>
          </cell>
        </row>
        <row r="74">
          <cell r="B74" t="str">
            <v>Mayo</v>
          </cell>
          <cell r="C74">
            <v>61</v>
          </cell>
          <cell r="D74">
            <v>11785714.285714276</v>
          </cell>
          <cell r="E74">
            <v>0</v>
          </cell>
          <cell r="F74">
            <v>94732.34997460572</v>
          </cell>
          <cell r="G74">
            <v>0</v>
          </cell>
          <cell r="H74">
            <v>94732.34997460572</v>
          </cell>
          <cell r="I74">
            <v>11785714.285714276</v>
          </cell>
          <cell r="K74">
            <v>1481.2694723301997</v>
          </cell>
          <cell r="L74">
            <v>1481.2694723301997</v>
          </cell>
          <cell r="M74">
            <v>1185015.5778641598</v>
          </cell>
          <cell r="P74">
            <v>3616.0714285714262</v>
          </cell>
          <cell r="Q74">
            <v>29464.285714285692</v>
          </cell>
          <cell r="R74">
            <v>4000</v>
          </cell>
          <cell r="T74">
            <v>3000</v>
          </cell>
          <cell r="V74">
            <v>3060</v>
          </cell>
          <cell r="W74">
            <v>3060</v>
          </cell>
        </row>
        <row r="75">
          <cell r="B75" t="str">
            <v>Junio</v>
          </cell>
          <cell r="C75">
            <v>62</v>
          </cell>
          <cell r="D75">
            <v>11785714.285714276</v>
          </cell>
          <cell r="E75">
            <v>0</v>
          </cell>
          <cell r="F75">
            <v>94732.34997460572</v>
          </cell>
          <cell r="G75">
            <v>0</v>
          </cell>
          <cell r="H75">
            <v>94732.34997460572</v>
          </cell>
          <cell r="I75">
            <v>11785714.285714276</v>
          </cell>
          <cell r="K75">
            <v>1481.2694723301997</v>
          </cell>
          <cell r="L75">
            <v>1481.2694723301997</v>
          </cell>
          <cell r="M75">
            <v>1185015.5778641598</v>
          </cell>
          <cell r="P75">
            <v>2455.3571428571408</v>
          </cell>
          <cell r="R75">
            <v>4000</v>
          </cell>
          <cell r="T75">
            <v>3000</v>
          </cell>
          <cell r="V75">
            <v>3060</v>
          </cell>
          <cell r="W75">
            <v>3060</v>
          </cell>
        </row>
        <row r="76">
          <cell r="B76" t="str">
            <v>Julio</v>
          </cell>
          <cell r="C76">
            <v>63</v>
          </cell>
          <cell r="D76">
            <v>11785714.285714276</v>
          </cell>
          <cell r="E76">
            <v>1392857.1428571427</v>
          </cell>
          <cell r="F76">
            <v>94732.34997460572</v>
          </cell>
          <cell r="G76">
            <v>284197.04992381716</v>
          </cell>
          <cell r="H76">
            <v>378929.39989842288</v>
          </cell>
          <cell r="I76">
            <v>10392857.142857134</v>
          </cell>
          <cell r="K76">
            <v>1481.2694723301997</v>
          </cell>
          <cell r="L76">
            <v>1481.2694723301997</v>
          </cell>
          <cell r="M76">
            <v>1185015.5778641598</v>
          </cell>
          <cell r="P76">
            <v>2455.3571428571408</v>
          </cell>
          <cell r="R76">
            <v>4000</v>
          </cell>
          <cell r="S76">
            <v>12000</v>
          </cell>
          <cell r="T76">
            <v>3000</v>
          </cell>
          <cell r="V76">
            <v>3060</v>
          </cell>
          <cell r="W76">
            <v>3060</v>
          </cell>
        </row>
        <row r="77">
          <cell r="B77" t="str">
            <v>Agosto</v>
          </cell>
          <cell r="C77">
            <v>64</v>
          </cell>
          <cell r="D77">
            <v>10392857.142857134</v>
          </cell>
          <cell r="E77">
            <v>0</v>
          </cell>
          <cell r="F77">
            <v>83536.708613970492</v>
          </cell>
          <cell r="G77">
            <v>0</v>
          </cell>
          <cell r="H77">
            <v>83536.708613970492</v>
          </cell>
          <cell r="I77">
            <v>10392857.142857134</v>
          </cell>
          <cell r="K77">
            <v>1481.2694723301997</v>
          </cell>
          <cell r="L77">
            <v>1481.2694723301997</v>
          </cell>
          <cell r="M77">
            <v>1185015.5778641598</v>
          </cell>
          <cell r="P77">
            <v>2455.3571428571408</v>
          </cell>
          <cell r="R77">
            <v>4000</v>
          </cell>
          <cell r="T77">
            <v>3000</v>
          </cell>
          <cell r="V77">
            <v>3060</v>
          </cell>
          <cell r="W77">
            <v>3060</v>
          </cell>
        </row>
        <row r="78">
          <cell r="B78" t="str">
            <v>Septiembre</v>
          </cell>
          <cell r="C78">
            <v>65</v>
          </cell>
          <cell r="D78">
            <v>10392857.142857134</v>
          </cell>
          <cell r="E78">
            <v>0</v>
          </cell>
          <cell r="F78">
            <v>83536.708613970492</v>
          </cell>
          <cell r="G78">
            <v>0</v>
          </cell>
          <cell r="H78">
            <v>83536.708613970492</v>
          </cell>
          <cell r="I78">
            <v>10392857.142857134</v>
          </cell>
          <cell r="K78">
            <v>1481.2694723301997</v>
          </cell>
          <cell r="L78">
            <v>1481.2694723301997</v>
          </cell>
          <cell r="M78">
            <v>1185015.5778641598</v>
          </cell>
          <cell r="P78">
            <v>2455.3571428571408</v>
          </cell>
          <cell r="R78">
            <v>4000</v>
          </cell>
          <cell r="T78">
            <v>3000</v>
          </cell>
          <cell r="V78">
            <v>3060</v>
          </cell>
          <cell r="W78">
            <v>3060</v>
          </cell>
        </row>
        <row r="79">
          <cell r="B79" t="str">
            <v>Octubre</v>
          </cell>
          <cell r="C79">
            <v>66</v>
          </cell>
          <cell r="D79">
            <v>10392857.142857134</v>
          </cell>
          <cell r="E79">
            <v>1392857.1428571427</v>
          </cell>
          <cell r="F79">
            <v>83536.708613970492</v>
          </cell>
          <cell r="G79">
            <v>250610.12584191147</v>
          </cell>
          <cell r="H79">
            <v>334146.83445588197</v>
          </cell>
          <cell r="I79">
            <v>8999999.9999999925</v>
          </cell>
          <cell r="K79">
            <v>1481.2694723301997</v>
          </cell>
          <cell r="L79">
            <v>1481.2694723301997</v>
          </cell>
          <cell r="M79">
            <v>1185015.5778641598</v>
          </cell>
          <cell r="P79">
            <v>2455.3571428571408</v>
          </cell>
          <cell r="R79">
            <v>4000</v>
          </cell>
          <cell r="S79">
            <v>12000</v>
          </cell>
          <cell r="T79">
            <v>3000</v>
          </cell>
          <cell r="V79">
            <v>3060</v>
          </cell>
          <cell r="W79">
            <v>3060</v>
          </cell>
        </row>
        <row r="80">
          <cell r="B80" t="str">
            <v>Noviembre</v>
          </cell>
          <cell r="C80">
            <v>67</v>
          </cell>
          <cell r="D80">
            <v>8999999.9999999925</v>
          </cell>
          <cell r="E80">
            <v>0</v>
          </cell>
          <cell r="F80">
            <v>72341.067253335263</v>
          </cell>
          <cell r="G80">
            <v>0</v>
          </cell>
          <cell r="H80">
            <v>72341.067253335263</v>
          </cell>
          <cell r="I80">
            <v>8999999.9999999925</v>
          </cell>
          <cell r="K80">
            <v>1481.2694723301997</v>
          </cell>
          <cell r="L80">
            <v>1481.2694723301997</v>
          </cell>
          <cell r="M80">
            <v>1185015.5778641598</v>
          </cell>
          <cell r="P80">
            <v>2455.3571428571408</v>
          </cell>
          <cell r="R80">
            <v>4000</v>
          </cell>
          <cell r="T80">
            <v>3000</v>
          </cell>
          <cell r="V80">
            <v>3060</v>
          </cell>
          <cell r="W80">
            <v>3060</v>
          </cell>
        </row>
        <row r="81">
          <cell r="B81" t="str">
            <v>Diciembre</v>
          </cell>
          <cell r="C81">
            <v>68</v>
          </cell>
          <cell r="D81">
            <v>8999999.9999999925</v>
          </cell>
          <cell r="E81">
            <v>0</v>
          </cell>
          <cell r="F81">
            <v>72341.067253335263</v>
          </cell>
          <cell r="G81">
            <v>0</v>
          </cell>
          <cell r="H81">
            <v>72341.067253335263</v>
          </cell>
          <cell r="I81">
            <v>8999999.9999999925</v>
          </cell>
          <cell r="K81">
            <v>1481.2694723301997</v>
          </cell>
          <cell r="L81">
            <v>1481.2694723301997</v>
          </cell>
          <cell r="M81">
            <v>1185015.5778641598</v>
          </cell>
          <cell r="P81">
            <v>2455.3571428571408</v>
          </cell>
          <cell r="R81">
            <v>4000</v>
          </cell>
          <cell r="T81">
            <v>3000</v>
          </cell>
          <cell r="V81">
            <v>3060</v>
          </cell>
          <cell r="W81">
            <v>3060</v>
          </cell>
        </row>
        <row r="82">
          <cell r="A82">
            <v>2010</v>
          </cell>
          <cell r="B82" t="str">
            <v>Enero</v>
          </cell>
          <cell r="C82">
            <v>69</v>
          </cell>
          <cell r="D82">
            <v>8999999.9999999925</v>
          </cell>
          <cell r="E82">
            <v>1392857.1428571427</v>
          </cell>
          <cell r="F82">
            <v>72341.067253335263</v>
          </cell>
          <cell r="G82">
            <v>217023.20176000579</v>
          </cell>
          <cell r="H82">
            <v>289364.26901334105</v>
          </cell>
          <cell r="I82">
            <v>7607142.8571428498</v>
          </cell>
          <cell r="K82">
            <v>1481.2694723301997</v>
          </cell>
          <cell r="L82">
            <v>1481.2694723301997</v>
          </cell>
          <cell r="M82">
            <v>1185015.5778641598</v>
          </cell>
          <cell r="P82">
            <v>2455.3571428571408</v>
          </cell>
          <cell r="R82">
            <v>4000</v>
          </cell>
          <cell r="S82">
            <v>12000</v>
          </cell>
          <cell r="T82">
            <v>3000</v>
          </cell>
          <cell r="V82">
            <v>3060</v>
          </cell>
          <cell r="W82">
            <v>3060</v>
          </cell>
        </row>
        <row r="83">
          <cell r="B83" t="str">
            <v>Febrero</v>
          </cell>
          <cell r="C83">
            <v>70</v>
          </cell>
          <cell r="D83">
            <v>7607142.8571428489</v>
          </cell>
          <cell r="E83">
            <v>0</v>
          </cell>
          <cell r="F83">
            <v>61145.425892700034</v>
          </cell>
          <cell r="G83">
            <v>0</v>
          </cell>
          <cell r="H83">
            <v>61145.425892700034</v>
          </cell>
          <cell r="I83">
            <v>7607142.8571428489</v>
          </cell>
          <cell r="K83">
            <v>1481.2694723301997</v>
          </cell>
          <cell r="L83">
            <v>1481.2694723301997</v>
          </cell>
          <cell r="M83">
            <v>1185015.5778641598</v>
          </cell>
          <cell r="P83">
            <v>2455.3571428571408</v>
          </cell>
          <cell r="R83">
            <v>4000</v>
          </cell>
          <cell r="T83">
            <v>3000</v>
          </cell>
          <cell r="U83">
            <v>36000</v>
          </cell>
          <cell r="V83">
            <v>3060</v>
          </cell>
          <cell r="W83">
            <v>3060</v>
          </cell>
        </row>
        <row r="84">
          <cell r="B84" t="str">
            <v>Marzo</v>
          </cell>
          <cell r="C84">
            <v>71</v>
          </cell>
          <cell r="D84">
            <v>7607142.8571428489</v>
          </cell>
          <cell r="E84">
            <v>0</v>
          </cell>
          <cell r="F84">
            <v>61145.425892700034</v>
          </cell>
          <cell r="G84">
            <v>0</v>
          </cell>
          <cell r="H84">
            <v>61145.425892700034</v>
          </cell>
          <cell r="I84">
            <v>7607142.8571428489</v>
          </cell>
          <cell r="K84">
            <v>1481.2694723301997</v>
          </cell>
          <cell r="L84">
            <v>1481.2694723301997</v>
          </cell>
          <cell r="M84">
            <v>1185015.5778641598</v>
          </cell>
          <cell r="P84">
            <v>2455.3571428571408</v>
          </cell>
          <cell r="R84">
            <v>4000</v>
          </cell>
          <cell r="T84">
            <v>3000</v>
          </cell>
          <cell r="V84">
            <v>3060</v>
          </cell>
          <cell r="W84">
            <v>3060</v>
          </cell>
        </row>
        <row r="85">
          <cell r="B85" t="str">
            <v>Abril</v>
          </cell>
          <cell r="C85">
            <v>72</v>
          </cell>
          <cell r="D85">
            <v>7607142.8571428489</v>
          </cell>
          <cell r="E85">
            <v>1392857.1428571427</v>
          </cell>
          <cell r="F85">
            <v>61145.425892700034</v>
          </cell>
          <cell r="G85">
            <v>183436.2776781001</v>
          </cell>
          <cell r="H85">
            <v>244581.70357080013</v>
          </cell>
          <cell r="I85">
            <v>6214285.7142857062</v>
          </cell>
          <cell r="K85">
            <v>1481.2694723301997</v>
          </cell>
          <cell r="L85">
            <v>1481.2694723301997</v>
          </cell>
          <cell r="M85">
            <v>1185015.5778641598</v>
          </cell>
          <cell r="P85">
            <v>2455.3571428571408</v>
          </cell>
          <cell r="R85">
            <v>4000</v>
          </cell>
          <cell r="S85">
            <v>12000</v>
          </cell>
          <cell r="T85">
            <v>3000</v>
          </cell>
          <cell r="V85">
            <v>3060</v>
          </cell>
          <cell r="W85">
            <v>3060</v>
          </cell>
        </row>
        <row r="86">
          <cell r="B86" t="str">
            <v>Mayo</v>
          </cell>
          <cell r="C86">
            <v>73</v>
          </cell>
          <cell r="D86">
            <v>6214285.7142857062</v>
          </cell>
          <cell r="E86">
            <v>0</v>
          </cell>
          <cell r="F86">
            <v>49949.784532064805</v>
          </cell>
          <cell r="G86">
            <v>0</v>
          </cell>
          <cell r="H86">
            <v>49949.784532064805</v>
          </cell>
          <cell r="I86">
            <v>6214285.7142857062</v>
          </cell>
          <cell r="K86">
            <v>1481.2694723301997</v>
          </cell>
          <cell r="L86">
            <v>1481.2694723301997</v>
          </cell>
          <cell r="M86">
            <v>1185015.5778641598</v>
          </cell>
          <cell r="P86">
            <v>2455.3571428571408</v>
          </cell>
          <cell r="Q86">
            <v>15535.714285714266</v>
          </cell>
          <cell r="R86">
            <v>4000</v>
          </cell>
          <cell r="T86">
            <v>3000</v>
          </cell>
          <cell r="V86">
            <v>3060</v>
          </cell>
          <cell r="W86">
            <v>3060</v>
          </cell>
        </row>
        <row r="87">
          <cell r="B87" t="str">
            <v>Junio</v>
          </cell>
          <cell r="C87">
            <v>74</v>
          </cell>
          <cell r="D87">
            <v>6214285.7142857062</v>
          </cell>
          <cell r="E87">
            <v>0</v>
          </cell>
          <cell r="F87">
            <v>49949.784532064805</v>
          </cell>
          <cell r="G87">
            <v>0</v>
          </cell>
          <cell r="H87">
            <v>49949.784532064805</v>
          </cell>
          <cell r="I87">
            <v>6214285.7142857062</v>
          </cell>
          <cell r="K87">
            <v>1481.2694723301997</v>
          </cell>
          <cell r="L87">
            <v>1481.2694723301997</v>
          </cell>
          <cell r="M87">
            <v>1185015.5778641598</v>
          </cell>
          <cell r="P87">
            <v>1294.6428571428555</v>
          </cell>
          <cell r="R87">
            <v>4000</v>
          </cell>
          <cell r="S87">
            <v>12000</v>
          </cell>
          <cell r="T87">
            <v>3000</v>
          </cell>
          <cell r="V87">
            <v>3060</v>
          </cell>
          <cell r="W87">
            <v>3060</v>
          </cell>
        </row>
        <row r="88">
          <cell r="B88" t="str">
            <v>Julio</v>
          </cell>
          <cell r="C88">
            <v>75</v>
          </cell>
          <cell r="D88">
            <v>6214285.7142857062</v>
          </cell>
          <cell r="E88">
            <v>1392857.1428571427</v>
          </cell>
          <cell r="F88">
            <v>49949.784532064805</v>
          </cell>
          <cell r="G88">
            <v>149849.35359619441</v>
          </cell>
          <cell r="H88">
            <v>199799.13812825922</v>
          </cell>
          <cell r="I88">
            <v>4821428.5714285634</v>
          </cell>
          <cell r="K88">
            <v>1481.2694723301997</v>
          </cell>
          <cell r="L88">
            <v>1481.2694723301997</v>
          </cell>
          <cell r="M88">
            <v>1185015.5778641598</v>
          </cell>
          <cell r="P88">
            <v>1294.6428571428555</v>
          </cell>
          <cell r="R88">
            <v>4000</v>
          </cell>
          <cell r="T88">
            <v>3000</v>
          </cell>
          <cell r="V88">
            <v>3060</v>
          </cell>
          <cell r="W88">
            <v>3060</v>
          </cell>
        </row>
        <row r="89">
          <cell r="B89" t="str">
            <v>Agosto</v>
          </cell>
          <cell r="C89">
            <v>76</v>
          </cell>
          <cell r="D89">
            <v>4821428.5714285634</v>
          </cell>
          <cell r="E89">
            <v>0</v>
          </cell>
          <cell r="F89">
            <v>38754.143171429576</v>
          </cell>
          <cell r="G89">
            <v>0</v>
          </cell>
          <cell r="H89">
            <v>38754.143171429576</v>
          </cell>
          <cell r="I89">
            <v>4821428.5714285634</v>
          </cell>
          <cell r="K89">
            <v>1481.2694723301997</v>
          </cell>
          <cell r="L89">
            <v>1481.2694723301997</v>
          </cell>
          <cell r="M89">
            <v>1185015.5778641598</v>
          </cell>
          <cell r="P89">
            <v>1294.6428571428555</v>
          </cell>
          <cell r="R89">
            <v>4000</v>
          </cell>
          <cell r="T89">
            <v>3000</v>
          </cell>
          <cell r="V89">
            <v>3060</v>
          </cell>
          <cell r="W89">
            <v>3060</v>
          </cell>
        </row>
        <row r="90">
          <cell r="B90" t="str">
            <v>Septiembre</v>
          </cell>
          <cell r="C90">
            <v>77</v>
          </cell>
          <cell r="D90">
            <v>4821428.5714285634</v>
          </cell>
          <cell r="E90">
            <v>0</v>
          </cell>
          <cell r="F90">
            <v>38754.143171429576</v>
          </cell>
          <cell r="G90">
            <v>0</v>
          </cell>
          <cell r="H90">
            <v>38754.143171429576</v>
          </cell>
          <cell r="I90">
            <v>4821428.5714285634</v>
          </cell>
          <cell r="K90">
            <v>1481.2694723301997</v>
          </cell>
          <cell r="L90">
            <v>1481.2694723301997</v>
          </cell>
          <cell r="M90">
            <v>1185015.5778641598</v>
          </cell>
          <cell r="P90">
            <v>1294.6428571428555</v>
          </cell>
          <cell r="R90">
            <v>4000</v>
          </cell>
          <cell r="S90">
            <v>12000</v>
          </cell>
          <cell r="T90">
            <v>3000</v>
          </cell>
          <cell r="V90">
            <v>3060</v>
          </cell>
          <cell r="W90">
            <v>3060</v>
          </cell>
        </row>
        <row r="91">
          <cell r="B91" t="str">
            <v>Octubre</v>
          </cell>
          <cell r="C91">
            <v>78</v>
          </cell>
          <cell r="D91">
            <v>4821428.5714285634</v>
          </cell>
          <cell r="E91">
            <v>1392857.1428571427</v>
          </cell>
          <cell r="F91">
            <v>38754.143171429576</v>
          </cell>
          <cell r="G91">
            <v>116262.42951428874</v>
          </cell>
          <cell r="H91">
            <v>155016.5726857183</v>
          </cell>
          <cell r="I91">
            <v>3428571.4285714207</v>
          </cell>
          <cell r="K91">
            <v>1481.2694723301997</v>
          </cell>
          <cell r="L91">
            <v>1481.2694723301997</v>
          </cell>
          <cell r="M91">
            <v>1185015.5778641598</v>
          </cell>
          <cell r="P91">
            <v>1294.6428571428555</v>
          </cell>
          <cell r="R91">
            <v>4000</v>
          </cell>
          <cell r="T91">
            <v>3000</v>
          </cell>
          <cell r="V91">
            <v>3060</v>
          </cell>
          <cell r="W91">
            <v>3060</v>
          </cell>
        </row>
        <row r="92">
          <cell r="B92" t="str">
            <v>Noviembre</v>
          </cell>
          <cell r="C92">
            <v>79</v>
          </cell>
          <cell r="D92">
            <v>3428571.4285714207</v>
          </cell>
          <cell r="E92">
            <v>0</v>
          </cell>
          <cell r="F92">
            <v>27558.501810794347</v>
          </cell>
          <cell r="G92">
            <v>0</v>
          </cell>
          <cell r="H92">
            <v>27558.501810794347</v>
          </cell>
          <cell r="I92">
            <v>3428571.4285714207</v>
          </cell>
          <cell r="K92">
            <v>1481.2694723301997</v>
          </cell>
          <cell r="L92">
            <v>1481.2694723301997</v>
          </cell>
          <cell r="M92">
            <v>1185015.5778641598</v>
          </cell>
          <cell r="P92">
            <v>1294.6428571428555</v>
          </cell>
          <cell r="R92">
            <v>4000</v>
          </cell>
          <cell r="T92">
            <v>3000</v>
          </cell>
          <cell r="V92">
            <v>3060</v>
          </cell>
          <cell r="W92">
            <v>3060</v>
          </cell>
        </row>
        <row r="93">
          <cell r="B93" t="str">
            <v>Diciembre</v>
          </cell>
          <cell r="C93">
            <v>80</v>
          </cell>
          <cell r="D93">
            <v>3428571.4285714207</v>
          </cell>
          <cell r="E93">
            <v>0</v>
          </cell>
          <cell r="F93">
            <v>27558.501810794347</v>
          </cell>
          <cell r="G93">
            <v>0</v>
          </cell>
          <cell r="H93">
            <v>27558.501810794347</v>
          </cell>
          <cell r="I93">
            <v>3428571.4285714207</v>
          </cell>
          <cell r="K93">
            <v>1481.2694723301997</v>
          </cell>
          <cell r="L93">
            <v>1481.2694723301997</v>
          </cell>
          <cell r="M93">
            <v>1185015.5778641598</v>
          </cell>
          <cell r="P93">
            <v>1294.6428571428555</v>
          </cell>
          <cell r="R93">
            <v>4000</v>
          </cell>
          <cell r="S93">
            <v>12000</v>
          </cell>
          <cell r="T93">
            <v>3000</v>
          </cell>
          <cell r="V93">
            <v>3060</v>
          </cell>
          <cell r="W93">
            <v>3060</v>
          </cell>
        </row>
        <row r="94">
          <cell r="A94">
            <v>2011</v>
          </cell>
          <cell r="B94" t="str">
            <v>Enero</v>
          </cell>
          <cell r="C94">
            <v>81</v>
          </cell>
          <cell r="D94">
            <v>3428571.4285714207</v>
          </cell>
          <cell r="E94">
            <v>1392857.1428571427</v>
          </cell>
          <cell r="F94">
            <v>27558.501810794347</v>
          </cell>
          <cell r="G94">
            <v>82675.505432383041</v>
          </cell>
          <cell r="H94">
            <v>110234.00724317739</v>
          </cell>
          <cell r="I94">
            <v>2035714.285714278</v>
          </cell>
          <cell r="K94">
            <v>1481.2694723301997</v>
          </cell>
          <cell r="L94">
            <v>1481.2694723301997</v>
          </cell>
          <cell r="M94">
            <v>1185015.5778641598</v>
          </cell>
          <cell r="P94">
            <v>1294.6428571428555</v>
          </cell>
          <cell r="R94">
            <v>4000</v>
          </cell>
          <cell r="T94">
            <v>3000</v>
          </cell>
          <cell r="V94">
            <v>3060</v>
          </cell>
          <cell r="W94">
            <v>3060</v>
          </cell>
        </row>
        <row r="95">
          <cell r="B95" t="str">
            <v>Febrero</v>
          </cell>
          <cell r="C95">
            <v>82</v>
          </cell>
          <cell r="D95">
            <v>2035714.285714278</v>
          </cell>
          <cell r="E95">
            <v>0</v>
          </cell>
          <cell r="F95">
            <v>16362.860450159118</v>
          </cell>
          <cell r="G95">
            <v>0</v>
          </cell>
          <cell r="H95">
            <v>16362.860450159118</v>
          </cell>
          <cell r="I95">
            <v>2035714.285714278</v>
          </cell>
          <cell r="K95">
            <v>1481.2694723301997</v>
          </cell>
          <cell r="L95">
            <v>1481.2694723301997</v>
          </cell>
          <cell r="M95">
            <v>1185015.5778641598</v>
          </cell>
          <cell r="P95">
            <v>1294.6428571428555</v>
          </cell>
          <cell r="R95">
            <v>4000</v>
          </cell>
          <cell r="T95">
            <v>3000</v>
          </cell>
          <cell r="U95">
            <v>36000</v>
          </cell>
          <cell r="V95">
            <v>3060</v>
          </cell>
          <cell r="W95">
            <v>3060</v>
          </cell>
        </row>
        <row r="96">
          <cell r="B96" t="str">
            <v>Marzo</v>
          </cell>
          <cell r="C96">
            <v>83</v>
          </cell>
          <cell r="D96">
            <v>2035714.285714278</v>
          </cell>
          <cell r="E96">
            <v>0</v>
          </cell>
          <cell r="F96">
            <v>16362.860450159118</v>
          </cell>
          <cell r="G96">
            <v>0</v>
          </cell>
          <cell r="H96">
            <v>16362.860450159118</v>
          </cell>
          <cell r="I96">
            <v>2035714.285714278</v>
          </cell>
          <cell r="K96">
            <v>1481.2694723301997</v>
          </cell>
          <cell r="L96">
            <v>1481.2694723301997</v>
          </cell>
          <cell r="M96">
            <v>1185015.5778641598</v>
          </cell>
          <cell r="P96">
            <v>1294.6428571428555</v>
          </cell>
          <cell r="T96">
            <v>3000</v>
          </cell>
          <cell r="V96">
            <v>3060</v>
          </cell>
          <cell r="W96">
            <v>3060</v>
          </cell>
        </row>
        <row r="97">
          <cell r="B97" t="str">
            <v>Abril</v>
          </cell>
          <cell r="C97">
            <v>84</v>
          </cell>
          <cell r="D97">
            <v>2035714.285714278</v>
          </cell>
          <cell r="E97">
            <v>1392857.1428571427</v>
          </cell>
          <cell r="F97">
            <v>16362.860450159118</v>
          </cell>
          <cell r="G97">
            <v>49088.581350477354</v>
          </cell>
          <cell r="H97">
            <v>65451.441800636472</v>
          </cell>
          <cell r="I97">
            <v>642857.14285713527</v>
          </cell>
          <cell r="K97">
            <v>1481.2694723301997</v>
          </cell>
          <cell r="L97">
            <v>1481.2694723301997</v>
          </cell>
          <cell r="M97">
            <v>1185015.5778641598</v>
          </cell>
          <cell r="P97">
            <v>1294.6428571428555</v>
          </cell>
          <cell r="T97">
            <v>3000</v>
          </cell>
          <cell r="V97">
            <v>3060</v>
          </cell>
          <cell r="W97">
            <v>3060</v>
          </cell>
        </row>
        <row r="98">
          <cell r="B98" t="str">
            <v>Mayo</v>
          </cell>
          <cell r="C98">
            <v>85</v>
          </cell>
          <cell r="D98">
            <v>642857.14285713516</v>
          </cell>
          <cell r="E98">
            <v>0</v>
          </cell>
          <cell r="F98">
            <v>5167.21908952389</v>
          </cell>
          <cell r="G98">
            <v>0</v>
          </cell>
          <cell r="H98">
            <v>5167.21908952389</v>
          </cell>
          <cell r="I98">
            <v>642857.14285713516</v>
          </cell>
          <cell r="K98">
            <v>1481.2694723301997</v>
          </cell>
          <cell r="L98">
            <v>1481.2694723301997</v>
          </cell>
          <cell r="M98">
            <v>1185015.5778641598</v>
          </cell>
          <cell r="P98">
            <v>1294.6428571428555</v>
          </cell>
        </row>
        <row r="99">
          <cell r="B99" t="str">
            <v>Junio</v>
          </cell>
          <cell r="C99">
            <v>86</v>
          </cell>
          <cell r="D99">
            <v>642857.14285713516</v>
          </cell>
          <cell r="E99">
            <v>0</v>
          </cell>
          <cell r="F99">
            <v>5167.21908952389</v>
          </cell>
          <cell r="G99">
            <v>0</v>
          </cell>
          <cell r="H99">
            <v>5167.21908952389</v>
          </cell>
          <cell r="I99">
            <v>642857.14285713516</v>
          </cell>
          <cell r="K99">
            <v>1481.2694723301997</v>
          </cell>
          <cell r="L99">
            <v>1481.2694723301997</v>
          </cell>
          <cell r="M99">
            <v>1185015.5778641598</v>
          </cell>
        </row>
        <row r="100">
          <cell r="B100" t="str">
            <v>Julio</v>
          </cell>
          <cell r="C100">
            <v>87</v>
          </cell>
          <cell r="D100">
            <v>642857.14285713516</v>
          </cell>
          <cell r="E100">
            <v>642857.14285714284</v>
          </cell>
          <cell r="F100">
            <v>5167.21908952389</v>
          </cell>
          <cell r="G100">
            <v>15501.657268571671</v>
          </cell>
          <cell r="H100">
            <v>20668.87635809556</v>
          </cell>
          <cell r="I100">
            <v>-7.6834112405776978E-9</v>
          </cell>
        </row>
        <row r="101">
          <cell r="D101">
            <v>-7.6834112405776978E-9</v>
          </cell>
          <cell r="E101">
            <v>0</v>
          </cell>
          <cell r="F101">
            <v>-6.17584632544071E-11</v>
          </cell>
          <cell r="G101">
            <v>0</v>
          </cell>
          <cell r="H101">
            <v>-6.17584632544071E-11</v>
          </cell>
          <cell r="I101">
            <v>-7.6834112405776978E-9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D103" t="str">
            <v>TOTAL</v>
          </cell>
          <cell r="E103">
            <v>38999999.999999978</v>
          </cell>
          <cell r="F103">
            <v>13636291.177253714</v>
          </cell>
          <cell r="G103">
            <v>13636291.177253708</v>
          </cell>
        </row>
        <row r="104">
          <cell r="E104" t="str">
            <v>(1)  + ((2)</v>
          </cell>
          <cell r="G104" t="str">
            <v>(3)  + (4)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Grado_Elect_Infl"/>
      <sheetName val="Nº_Clientes"/>
      <sheetName val="Grado_mes_Conc"/>
      <sheetName val="Grado_Elect_Conces"/>
      <sheetName val="Grado_mes_Infl"/>
    </sheetNames>
    <sheetDataSet>
      <sheetData sheetId="0" refreshError="1">
        <row r="1">
          <cell r="B1" t="str">
            <v>GRADO DE ELECTRIFICACION / POBLACION AREA DE INFLUENCIA /  NUMERO DE CLIENTES</v>
          </cell>
        </row>
        <row r="3">
          <cell r="B3" t="str">
            <v xml:space="preserve">HABITANTES POR AREA DE INFLUENCIA </v>
          </cell>
        </row>
        <row r="4">
          <cell r="B4" t="str">
            <v>DPTO.</v>
          </cell>
          <cell r="C4" t="str">
            <v>PROVINCIA</v>
          </cell>
          <cell r="D4" t="str">
            <v xml:space="preserve">Sistema </v>
          </cell>
          <cell r="H4" t="str">
            <v>NUMERO DE HABITANTES</v>
          </cell>
        </row>
        <row r="5">
          <cell r="D5" t="str">
            <v>Eléctrico</v>
          </cell>
          <cell r="E5">
            <v>1993</v>
          </cell>
          <cell r="H5">
            <v>1996</v>
          </cell>
          <cell r="I5">
            <v>1997</v>
          </cell>
          <cell r="J5">
            <v>1998</v>
          </cell>
          <cell r="K5">
            <v>1999</v>
          </cell>
          <cell r="L5">
            <v>2000</v>
          </cell>
        </row>
        <row r="6">
          <cell r="D6" t="str">
            <v xml:space="preserve"> </v>
          </cell>
        </row>
        <row r="7">
          <cell r="B7" t="str">
            <v>ANCASH</v>
          </cell>
          <cell r="E7">
            <v>983546</v>
          </cell>
          <cell r="H7">
            <v>934166</v>
          </cell>
          <cell r="I7">
            <v>945376</v>
          </cell>
          <cell r="J7">
            <v>956721</v>
          </cell>
          <cell r="K7">
            <v>968201</v>
          </cell>
          <cell r="L7">
            <v>979820</v>
          </cell>
        </row>
        <row r="8">
          <cell r="C8" t="str">
            <v>Casma</v>
          </cell>
          <cell r="D8">
            <v>3</v>
          </cell>
          <cell r="E8">
            <v>36400</v>
          </cell>
        </row>
        <row r="9">
          <cell r="C9" t="str">
            <v>Santa</v>
          </cell>
          <cell r="D9">
            <v>3</v>
          </cell>
          <cell r="E9">
            <v>349201</v>
          </cell>
        </row>
        <row r="10">
          <cell r="C10" t="str">
            <v>Huarmey</v>
          </cell>
          <cell r="D10">
            <v>8</v>
          </cell>
          <cell r="E10">
            <v>24519</v>
          </cell>
        </row>
        <row r="11">
          <cell r="C11" t="str">
            <v>Pallasca</v>
          </cell>
          <cell r="D11">
            <v>6</v>
          </cell>
          <cell r="E11">
            <v>29272</v>
          </cell>
        </row>
        <row r="12">
          <cell r="C12" t="str">
            <v>Sub Total Ancash Costa</v>
          </cell>
          <cell r="E12">
            <v>439392</v>
          </cell>
        </row>
        <row r="13">
          <cell r="B13">
            <v>1</v>
          </cell>
          <cell r="C13" t="str">
            <v>Huaraz</v>
          </cell>
          <cell r="D13">
            <v>4</v>
          </cell>
          <cell r="E13">
            <v>124960</v>
          </cell>
        </row>
        <row r="14">
          <cell r="B14">
            <v>2</v>
          </cell>
          <cell r="C14" t="str">
            <v>Aija</v>
          </cell>
          <cell r="D14">
            <v>4</v>
          </cell>
          <cell r="E14">
            <v>8936</v>
          </cell>
        </row>
        <row r="15">
          <cell r="B15">
            <v>3</v>
          </cell>
          <cell r="C15" t="str">
            <v>Carhuaz</v>
          </cell>
          <cell r="D15">
            <v>4</v>
          </cell>
          <cell r="E15">
            <v>40796</v>
          </cell>
        </row>
        <row r="16">
          <cell r="B16">
            <v>4</v>
          </cell>
          <cell r="C16" t="str">
            <v>Corongo</v>
          </cell>
          <cell r="D16">
            <v>4</v>
          </cell>
          <cell r="E16">
            <v>9104</v>
          </cell>
        </row>
        <row r="17">
          <cell r="B17">
            <v>5</v>
          </cell>
          <cell r="C17" t="str">
            <v>Huaylas</v>
          </cell>
          <cell r="D17">
            <v>4</v>
          </cell>
          <cell r="E17">
            <v>52158</v>
          </cell>
        </row>
        <row r="18">
          <cell r="B18">
            <v>6</v>
          </cell>
          <cell r="C18" t="str">
            <v>Recuay</v>
          </cell>
          <cell r="D18">
            <v>4</v>
          </cell>
          <cell r="E18">
            <v>19824</v>
          </cell>
        </row>
        <row r="19">
          <cell r="B19">
            <v>7</v>
          </cell>
          <cell r="C19" t="str">
            <v>Sihuas</v>
          </cell>
          <cell r="D19">
            <v>4</v>
          </cell>
          <cell r="E19">
            <v>32780</v>
          </cell>
        </row>
        <row r="20">
          <cell r="B20">
            <v>8</v>
          </cell>
          <cell r="C20" t="str">
            <v>Yungay</v>
          </cell>
          <cell r="D20">
            <v>4</v>
          </cell>
          <cell r="E20">
            <v>51663</v>
          </cell>
        </row>
        <row r="21">
          <cell r="B21">
            <v>9</v>
          </cell>
          <cell r="C21" t="str">
            <v>Bolognesi</v>
          </cell>
          <cell r="D21">
            <v>12</v>
          </cell>
          <cell r="E21">
            <v>28814</v>
          </cell>
        </row>
        <row r="22">
          <cell r="B22">
            <v>10</v>
          </cell>
          <cell r="C22" t="str">
            <v>Huari</v>
          </cell>
          <cell r="D22">
            <v>12</v>
          </cell>
          <cell r="E22">
            <v>65870</v>
          </cell>
        </row>
        <row r="23">
          <cell r="B23">
            <v>11</v>
          </cell>
          <cell r="C23" t="str">
            <v>Mariscal Luzuriaga</v>
          </cell>
          <cell r="D23">
            <v>12</v>
          </cell>
          <cell r="E23">
            <v>23943</v>
          </cell>
        </row>
        <row r="24">
          <cell r="B24">
            <v>12</v>
          </cell>
          <cell r="C24" t="str">
            <v>Pomabamba</v>
          </cell>
          <cell r="D24">
            <v>12</v>
          </cell>
          <cell r="E24">
            <v>26990</v>
          </cell>
        </row>
        <row r="25">
          <cell r="C25" t="str">
            <v>Sub total Ancash Sierra</v>
          </cell>
          <cell r="E25">
            <v>485838</v>
          </cell>
        </row>
        <row r="26">
          <cell r="B26">
            <v>13</v>
          </cell>
          <cell r="C26" t="str">
            <v>Carlos Fitzcarrald</v>
          </cell>
          <cell r="D26">
            <v>0</v>
          </cell>
          <cell r="E26">
            <v>21592</v>
          </cell>
        </row>
        <row r="27">
          <cell r="B27">
            <v>14</v>
          </cell>
          <cell r="C27" t="str">
            <v>Ocros</v>
          </cell>
          <cell r="D27">
            <v>0</v>
          </cell>
          <cell r="E27">
            <v>7178</v>
          </cell>
        </row>
        <row r="28">
          <cell r="B28">
            <v>15</v>
          </cell>
          <cell r="C28" t="str">
            <v>Asunción</v>
          </cell>
          <cell r="D28">
            <v>0</v>
          </cell>
          <cell r="E28">
            <v>10106</v>
          </cell>
        </row>
        <row r="29">
          <cell r="B29">
            <v>16</v>
          </cell>
          <cell r="C29" t="str">
            <v>Antonio Raymondi</v>
          </cell>
          <cell r="D29">
            <v>0</v>
          </cell>
          <cell r="E29">
            <v>19440</v>
          </cell>
        </row>
        <row r="30">
          <cell r="C30" t="str">
            <v>Sub total Ancash Sierra</v>
          </cell>
          <cell r="E30">
            <v>544154</v>
          </cell>
        </row>
        <row r="32">
          <cell r="B32" t="str">
            <v>CAJAMARCA</v>
          </cell>
          <cell r="E32">
            <v>565924</v>
          </cell>
          <cell r="H32">
            <v>576691</v>
          </cell>
          <cell r="I32">
            <v>621679</v>
          </cell>
          <cell r="J32">
            <v>632546</v>
          </cell>
          <cell r="K32">
            <v>643639</v>
          </cell>
          <cell r="L32">
            <v>654962</v>
          </cell>
        </row>
        <row r="33">
          <cell r="C33" t="str">
            <v>Cajamarca</v>
          </cell>
          <cell r="D33">
            <v>2</v>
          </cell>
          <cell r="E33">
            <v>236510</v>
          </cell>
        </row>
        <row r="34">
          <cell r="C34" t="str">
            <v>Cajabamba</v>
          </cell>
          <cell r="D34">
            <v>7</v>
          </cell>
          <cell r="E34">
            <v>71627</v>
          </cell>
        </row>
        <row r="35">
          <cell r="C35" t="str">
            <v>Celendín</v>
          </cell>
          <cell r="D35">
            <v>12</v>
          </cell>
          <cell r="E35">
            <v>85170</v>
          </cell>
        </row>
        <row r="36">
          <cell r="C36" t="str">
            <v>San Marcos</v>
          </cell>
          <cell r="D36">
            <v>12</v>
          </cell>
          <cell r="E36">
            <v>50275</v>
          </cell>
        </row>
        <row r="37">
          <cell r="C37" t="str">
            <v>San Miguel</v>
          </cell>
          <cell r="D37">
            <v>11</v>
          </cell>
          <cell r="E37">
            <v>63344</v>
          </cell>
        </row>
        <row r="38">
          <cell r="C38" t="str">
            <v>San Pablo</v>
          </cell>
          <cell r="D38">
            <v>11</v>
          </cell>
          <cell r="E38">
            <v>25392</v>
          </cell>
        </row>
        <row r="39">
          <cell r="C39" t="str">
            <v>Contumazá</v>
          </cell>
          <cell r="D39">
            <v>11</v>
          </cell>
          <cell r="E39">
            <v>33606</v>
          </cell>
        </row>
        <row r="41">
          <cell r="B41" t="str">
            <v>LA LIBERTAD</v>
          </cell>
          <cell r="E41">
            <v>1276383</v>
          </cell>
          <cell r="H41">
            <v>1279486</v>
          </cell>
          <cell r="I41">
            <v>1307635</v>
          </cell>
          <cell r="J41">
            <v>1336403</v>
          </cell>
          <cell r="K41">
            <v>1365804</v>
          </cell>
          <cell r="L41">
            <v>1395852</v>
          </cell>
        </row>
        <row r="42">
          <cell r="B42">
            <v>1</v>
          </cell>
          <cell r="C42" t="str">
            <v>Trujillo</v>
          </cell>
          <cell r="D42">
            <v>1</v>
          </cell>
          <cell r="E42">
            <v>628554</v>
          </cell>
        </row>
        <row r="43">
          <cell r="B43">
            <v>2</v>
          </cell>
          <cell r="C43" t="str">
            <v>Ascope</v>
          </cell>
          <cell r="D43">
            <v>1</v>
          </cell>
          <cell r="E43">
            <v>111270</v>
          </cell>
        </row>
        <row r="44">
          <cell r="B44">
            <v>3</v>
          </cell>
          <cell r="C44" t="str">
            <v>Otuzco</v>
          </cell>
          <cell r="D44">
            <v>1</v>
          </cell>
          <cell r="E44">
            <v>114989</v>
          </cell>
        </row>
        <row r="45">
          <cell r="B45">
            <v>4</v>
          </cell>
          <cell r="C45" t="str">
            <v>Julcán</v>
          </cell>
          <cell r="D45">
            <v>1</v>
          </cell>
          <cell r="E45">
            <v>37067</v>
          </cell>
        </row>
        <row r="46">
          <cell r="B46">
            <v>5</v>
          </cell>
          <cell r="C46" t="str">
            <v>Chepén</v>
          </cell>
          <cell r="D46">
            <v>5</v>
          </cell>
          <cell r="E46">
            <v>60189</v>
          </cell>
        </row>
        <row r="47">
          <cell r="B47">
            <v>6</v>
          </cell>
          <cell r="C47" t="str">
            <v>Pacasmayo</v>
          </cell>
          <cell r="D47">
            <v>5</v>
          </cell>
          <cell r="E47">
            <v>80282</v>
          </cell>
        </row>
        <row r="48">
          <cell r="B48">
            <v>7</v>
          </cell>
          <cell r="C48" t="str">
            <v>Sanchéz Carrión</v>
          </cell>
          <cell r="D48">
            <v>7</v>
          </cell>
          <cell r="E48">
            <v>108618</v>
          </cell>
        </row>
        <row r="49">
          <cell r="B49">
            <v>8</v>
          </cell>
          <cell r="C49" t="str">
            <v>Santiago de Chuco</v>
          </cell>
          <cell r="D49">
            <v>10</v>
          </cell>
          <cell r="E49">
            <v>53342</v>
          </cell>
        </row>
        <row r="50">
          <cell r="B50">
            <v>9</v>
          </cell>
          <cell r="C50" t="str">
            <v>Pataz</v>
          </cell>
          <cell r="D50">
            <v>12</v>
          </cell>
          <cell r="E50">
            <v>64983</v>
          </cell>
        </row>
        <row r="51">
          <cell r="B51">
            <v>10</v>
          </cell>
          <cell r="C51" t="str">
            <v>Bolivar</v>
          </cell>
          <cell r="D51">
            <v>0</v>
          </cell>
          <cell r="E51">
            <v>17089</v>
          </cell>
        </row>
        <row r="52">
          <cell r="C52" t="str">
            <v>LLNO</v>
          </cell>
          <cell r="D52">
            <v>0</v>
          </cell>
          <cell r="E52">
            <v>251741</v>
          </cell>
        </row>
        <row r="53">
          <cell r="B53" t="str">
            <v xml:space="preserve">TOTAL </v>
          </cell>
          <cell r="E53">
            <v>2825853</v>
          </cell>
          <cell r="H53">
            <v>2790343</v>
          </cell>
          <cell r="I53">
            <v>2874690</v>
          </cell>
          <cell r="J53">
            <v>2925670</v>
          </cell>
          <cell r="K53">
            <v>2977644</v>
          </cell>
          <cell r="L53">
            <v>3030634</v>
          </cell>
        </row>
        <row r="54">
          <cell r="D54">
            <v>795895</v>
          </cell>
          <cell r="H54">
            <v>-35510</v>
          </cell>
          <cell r="I54">
            <v>84347</v>
          </cell>
          <cell r="J54">
            <v>50980</v>
          </cell>
          <cell r="K54">
            <v>51974</v>
          </cell>
          <cell r="L54">
            <v>52990</v>
          </cell>
        </row>
        <row r="55">
          <cell r="B55" t="str">
            <v>Nº de Clientes Potenciales</v>
          </cell>
          <cell r="E55">
            <v>565170.6</v>
          </cell>
          <cell r="H55">
            <v>558068.6</v>
          </cell>
          <cell r="I55">
            <v>574938</v>
          </cell>
          <cell r="J55">
            <v>585134</v>
          </cell>
          <cell r="K55">
            <v>595528.80000000005</v>
          </cell>
          <cell r="L55">
            <v>606126.80000000005</v>
          </cell>
        </row>
        <row r="57">
          <cell r="J57" t="str">
            <v>(*)</v>
          </cell>
        </row>
        <row r="58">
          <cell r="B58" t="str">
            <v>Nº de Clientes Real /Estimados</v>
          </cell>
          <cell r="E58">
            <v>200031</v>
          </cell>
          <cell r="H58">
            <v>269895</v>
          </cell>
          <cell r="I58">
            <v>290300</v>
          </cell>
          <cell r="J58">
            <v>304269.68</v>
          </cell>
          <cell r="K58">
            <v>321585.55200000003</v>
          </cell>
          <cell r="L58">
            <v>339431.00800000003</v>
          </cell>
        </row>
        <row r="59">
          <cell r="B59" t="str">
            <v>AÑOS</v>
          </cell>
          <cell r="E59">
            <v>1993</v>
          </cell>
          <cell r="H59">
            <v>1996</v>
          </cell>
          <cell r="I59">
            <v>1997</v>
          </cell>
          <cell r="J59">
            <v>1998</v>
          </cell>
          <cell r="K59">
            <v>1999</v>
          </cell>
          <cell r="L59">
            <v>2000</v>
          </cell>
        </row>
        <row r="61">
          <cell r="B61" t="str">
            <v>GRADO DE ELECTRIFICACION</v>
          </cell>
          <cell r="E61">
            <v>0.35393029998375714</v>
          </cell>
          <cell r="H61">
            <v>0.48362333949625552</v>
          </cell>
          <cell r="I61">
            <v>0.5</v>
          </cell>
          <cell r="J61">
            <v>0.52</v>
          </cell>
          <cell r="K61">
            <v>0.54</v>
          </cell>
          <cell r="L61">
            <v>0.56000000000000005</v>
          </cell>
        </row>
        <row r="62">
          <cell r="B62" t="str">
            <v xml:space="preserve">INCREMENTO DE CLIENTES </v>
          </cell>
          <cell r="H62">
            <v>69864</v>
          </cell>
          <cell r="I62">
            <v>20405</v>
          </cell>
          <cell r="J62">
            <v>13969.679999999993</v>
          </cell>
          <cell r="K62">
            <v>17315.872000000032</v>
          </cell>
          <cell r="L62">
            <v>17845.456000000006</v>
          </cell>
        </row>
        <row r="65">
          <cell r="B65" t="str">
            <v>(*) Se incluye 37,000 exclientes</v>
          </cell>
        </row>
        <row r="70">
          <cell r="E70" t="str">
            <v>NUMERO DE HABITANTES</v>
          </cell>
        </row>
        <row r="71">
          <cell r="B71" t="str">
            <v>DEPARTAMENTO</v>
          </cell>
          <cell r="C71" t="str">
            <v>U.N.</v>
          </cell>
          <cell r="E71">
            <v>1993</v>
          </cell>
          <cell r="F71">
            <v>1994</v>
          </cell>
          <cell r="G71">
            <v>1995</v>
          </cell>
          <cell r="H71">
            <v>1996</v>
          </cell>
          <cell r="I71">
            <v>1997</v>
          </cell>
          <cell r="J71">
            <v>1998</v>
          </cell>
          <cell r="K71">
            <v>1999</v>
          </cell>
          <cell r="L71">
            <v>2000</v>
          </cell>
          <cell r="M71">
            <v>2001</v>
          </cell>
        </row>
        <row r="72">
          <cell r="D72" t="str">
            <v xml:space="preserve"> </v>
          </cell>
        </row>
        <row r="73">
          <cell r="B73" t="str">
            <v>ANCASH</v>
          </cell>
          <cell r="D73">
            <v>67420</v>
          </cell>
          <cell r="E73">
            <v>925230</v>
          </cell>
          <cell r="F73">
            <v>935407.52999999991</v>
          </cell>
          <cell r="G73">
            <v>945697.01282999979</v>
          </cell>
          <cell r="H73">
            <v>956099.67997112963</v>
          </cell>
          <cell r="I73">
            <v>966616.776450812</v>
          </cell>
          <cell r="J73">
            <v>977249.56099177082</v>
          </cell>
          <cell r="K73">
            <v>987999.30616268015</v>
          </cell>
          <cell r="L73">
            <v>998867.29853046953</v>
          </cell>
          <cell r="M73">
            <v>1010853.7061128352</v>
          </cell>
        </row>
        <row r="74">
          <cell r="C74" t="str">
            <v>ANCASH COSTA</v>
          </cell>
          <cell r="E74">
            <v>439392</v>
          </cell>
          <cell r="F74">
            <v>448995.61439999996</v>
          </cell>
          <cell r="G74">
            <v>453934.56615839986</v>
          </cell>
          <cell r="H74">
            <v>458927.84638614219</v>
          </cell>
          <cell r="I74">
            <v>463976.05269638973</v>
          </cell>
          <cell r="J74">
            <v>469079.78927605</v>
          </cell>
          <cell r="K74">
            <v>474239.66695808643</v>
          </cell>
          <cell r="L74">
            <v>479456.30329462537</v>
          </cell>
          <cell r="M74">
            <v>485209.77893416089</v>
          </cell>
        </row>
        <row r="75">
          <cell r="C75" t="str">
            <v>ANCASH SIERRA</v>
          </cell>
          <cell r="E75">
            <v>485838</v>
          </cell>
          <cell r="F75">
            <v>486411.91559999995</v>
          </cell>
          <cell r="G75">
            <v>491762.44667159993</v>
          </cell>
          <cell r="H75">
            <v>497171.83358498744</v>
          </cell>
          <cell r="I75">
            <v>502640.72375442227</v>
          </cell>
          <cell r="J75">
            <v>508169.77171572082</v>
          </cell>
          <cell r="K75">
            <v>513759.63920459372</v>
          </cell>
          <cell r="L75">
            <v>519410.99523584417</v>
          </cell>
          <cell r="M75">
            <v>525643.92717867438</v>
          </cell>
        </row>
        <row r="76">
          <cell r="B76" t="str">
            <v>CAJAMARCA</v>
          </cell>
          <cell r="D76">
            <v>63344</v>
          </cell>
          <cell r="E76">
            <v>565924</v>
          </cell>
          <cell r="F76">
            <v>575544.70799999998</v>
          </cell>
          <cell r="G76">
            <v>585328.96803599992</v>
          </cell>
          <cell r="H76">
            <v>595279.56049261184</v>
          </cell>
          <cell r="I76">
            <v>605399.31302098616</v>
          </cell>
          <cell r="J76">
            <v>615691.10134234291</v>
          </cell>
          <cell r="K76">
            <v>626157.85006516264</v>
          </cell>
          <cell r="L76">
            <v>636802.53351627034</v>
          </cell>
          <cell r="M76">
            <v>648264.97911956324</v>
          </cell>
        </row>
        <row r="77">
          <cell r="B77" t="str">
            <v>LA LIBERTAD</v>
          </cell>
          <cell r="D77">
            <v>54156</v>
          </cell>
          <cell r="E77">
            <v>1276383</v>
          </cell>
          <cell r="F77">
            <v>1304463.426</v>
          </cell>
          <cell r="G77">
            <v>1333161.6213720001</v>
          </cell>
          <cell r="H77">
            <v>1362491.1770421842</v>
          </cell>
          <cell r="I77">
            <v>1392465.9829371122</v>
          </cell>
          <cell r="J77">
            <v>1423100.2345617288</v>
          </cell>
          <cell r="K77">
            <v>1454408.4397220868</v>
          </cell>
          <cell r="L77">
            <v>1486405.4253959728</v>
          </cell>
          <cell r="M77">
            <v>1520592.7501800801</v>
          </cell>
        </row>
        <row r="78">
          <cell r="C78" t="str">
            <v>NOR OESTE</v>
          </cell>
          <cell r="E78">
            <v>251741</v>
          </cell>
          <cell r="F78">
            <v>260892.68520000001</v>
          </cell>
          <cell r="G78">
            <v>266632.32427440002</v>
          </cell>
          <cell r="H78">
            <v>272498.23540843686</v>
          </cell>
          <cell r="I78">
            <v>278493.19658742246</v>
          </cell>
          <cell r="J78">
            <v>284620.04691234574</v>
          </cell>
          <cell r="K78">
            <v>290881.68794441735</v>
          </cell>
          <cell r="L78">
            <v>297281.08507919457</v>
          </cell>
          <cell r="M78">
            <v>304118.55003601604</v>
          </cell>
        </row>
        <row r="79">
          <cell r="C79" t="str">
            <v>TRUJILLO</v>
          </cell>
          <cell r="E79">
            <v>1024642</v>
          </cell>
          <cell r="F79">
            <v>1043570.7408</v>
          </cell>
          <cell r="G79">
            <v>1066529.2970976001</v>
          </cell>
          <cell r="H79">
            <v>1089992.9416337474</v>
          </cell>
          <cell r="I79">
            <v>1113972.7863496898</v>
          </cell>
          <cell r="J79">
            <v>1138480.187649383</v>
          </cell>
          <cell r="K79">
            <v>1163526.7517776694</v>
          </cell>
          <cell r="L79">
            <v>1189124.3403167783</v>
          </cell>
          <cell r="M79">
            <v>1216474.2001440641</v>
          </cell>
        </row>
        <row r="80">
          <cell r="C80" t="str">
            <v>TOTAL</v>
          </cell>
          <cell r="E80">
            <v>2767537</v>
          </cell>
          <cell r="F80">
            <v>2815415.6639999999</v>
          </cell>
          <cell r="G80">
            <v>2864187.6022379994</v>
          </cell>
          <cell r="H80">
            <v>2913870.4175059255</v>
          </cell>
          <cell r="I80">
            <v>2964482.0724089104</v>
          </cell>
          <cell r="J80">
            <v>3016040.8968958426</v>
          </cell>
          <cell r="K80">
            <v>3068565.5959499297</v>
          </cell>
          <cell r="L80">
            <v>3122075.2574427128</v>
          </cell>
          <cell r="M80">
            <v>3179711.4354124786</v>
          </cell>
        </row>
        <row r="83">
          <cell r="B83" t="str">
            <v>NUMERO DE CLIENTES REALES/ESTIMADOS</v>
          </cell>
        </row>
        <row r="84">
          <cell r="B84" t="str">
            <v>ANCASH</v>
          </cell>
          <cell r="D84" t="str">
            <v>Total</v>
          </cell>
          <cell r="E84">
            <v>76130</v>
          </cell>
          <cell r="F84">
            <v>79596</v>
          </cell>
          <cell r="G84">
            <v>85385</v>
          </cell>
          <cell r="H84">
            <v>93211</v>
          </cell>
          <cell r="I84">
            <v>100352</v>
          </cell>
          <cell r="J84">
            <v>109612</v>
          </cell>
          <cell r="K84">
            <v>108007</v>
          </cell>
          <cell r="L84">
            <v>112838</v>
          </cell>
          <cell r="M84">
            <v>119002</v>
          </cell>
        </row>
        <row r="85">
          <cell r="D85" t="str">
            <v>Domiciliario</v>
          </cell>
          <cell r="E85">
            <v>71760</v>
          </cell>
          <cell r="F85">
            <v>75035</v>
          </cell>
          <cell r="G85">
            <v>79895</v>
          </cell>
          <cell r="H85">
            <v>86990</v>
          </cell>
          <cell r="I85">
            <v>93505</v>
          </cell>
          <cell r="J85">
            <v>102803</v>
          </cell>
          <cell r="K85">
            <v>100684</v>
          </cell>
          <cell r="L85">
            <v>105416</v>
          </cell>
          <cell r="M85">
            <v>110505</v>
          </cell>
        </row>
        <row r="86">
          <cell r="D86" t="str">
            <v>No Domicil.</v>
          </cell>
          <cell r="E86">
            <v>4370</v>
          </cell>
          <cell r="F86">
            <v>4561</v>
          </cell>
          <cell r="G86">
            <v>5490</v>
          </cell>
          <cell r="H86">
            <v>6221</v>
          </cell>
          <cell r="I86">
            <v>6847</v>
          </cell>
          <cell r="J86">
            <v>6809</v>
          </cell>
          <cell r="K86">
            <v>7323</v>
          </cell>
          <cell r="L86">
            <v>7422</v>
          </cell>
          <cell r="M86">
            <v>8497</v>
          </cell>
        </row>
        <row r="87">
          <cell r="C87" t="str">
            <v>ANCASH COSTA</v>
          </cell>
          <cell r="D87" t="str">
            <v>Total</v>
          </cell>
          <cell r="E87">
            <v>51740</v>
          </cell>
          <cell r="F87">
            <v>52876</v>
          </cell>
          <cell r="G87">
            <v>56721</v>
          </cell>
          <cell r="H87">
            <v>61893</v>
          </cell>
          <cell r="I87">
            <v>66993</v>
          </cell>
          <cell r="J87">
            <v>74426</v>
          </cell>
          <cell r="K87">
            <v>71174</v>
          </cell>
          <cell r="L87">
            <v>73874</v>
          </cell>
          <cell r="M87">
            <v>78081</v>
          </cell>
        </row>
        <row r="88">
          <cell r="D88" t="str">
            <v>Domiciliario</v>
          </cell>
          <cell r="E88">
            <v>49813</v>
          </cell>
          <cell r="F88">
            <v>50892</v>
          </cell>
          <cell r="G88">
            <v>53972</v>
          </cell>
          <cell r="H88">
            <v>58638</v>
          </cell>
          <cell r="I88">
            <v>63566</v>
          </cell>
          <cell r="J88">
            <v>70941</v>
          </cell>
          <cell r="K88">
            <v>67317</v>
          </cell>
          <cell r="L88">
            <v>70059</v>
          </cell>
          <cell r="M88">
            <v>73184</v>
          </cell>
        </row>
        <row r="89">
          <cell r="D89" t="str">
            <v>No Domicil.</v>
          </cell>
          <cell r="E89">
            <v>1927</v>
          </cell>
          <cell r="F89">
            <v>1984</v>
          </cell>
          <cell r="G89">
            <v>2749</v>
          </cell>
          <cell r="H89">
            <v>3255</v>
          </cell>
          <cell r="I89">
            <v>3427</v>
          </cell>
          <cell r="J89">
            <v>3485</v>
          </cell>
          <cell r="K89">
            <v>3857</v>
          </cell>
          <cell r="L89">
            <v>3815</v>
          </cell>
          <cell r="M89">
            <v>4897</v>
          </cell>
        </row>
        <row r="90">
          <cell r="C90" t="str">
            <v>ANCASH SIERRA</v>
          </cell>
          <cell r="D90" t="str">
            <v>Total</v>
          </cell>
          <cell r="E90">
            <v>24390</v>
          </cell>
          <cell r="F90">
            <v>26720</v>
          </cell>
          <cell r="G90">
            <v>28664</v>
          </cell>
          <cell r="H90">
            <v>31318</v>
          </cell>
          <cell r="I90">
            <v>33359</v>
          </cell>
          <cell r="J90">
            <v>35186</v>
          </cell>
          <cell r="K90">
            <v>36833</v>
          </cell>
          <cell r="L90">
            <v>38964</v>
          </cell>
          <cell r="M90">
            <v>40921</v>
          </cell>
        </row>
        <row r="91">
          <cell r="D91" t="str">
            <v>Domiciliario</v>
          </cell>
          <cell r="E91">
            <v>21947</v>
          </cell>
          <cell r="F91">
            <v>24143</v>
          </cell>
          <cell r="G91">
            <v>25923</v>
          </cell>
          <cell r="H91">
            <v>28352</v>
          </cell>
          <cell r="I91">
            <v>29939</v>
          </cell>
          <cell r="J91">
            <v>31862</v>
          </cell>
          <cell r="K91">
            <v>33367</v>
          </cell>
          <cell r="L91">
            <v>35357</v>
          </cell>
          <cell r="M91">
            <v>37321</v>
          </cell>
        </row>
        <row r="92">
          <cell r="D92" t="str">
            <v>No Domicil.</v>
          </cell>
          <cell r="E92">
            <v>2443</v>
          </cell>
          <cell r="F92">
            <v>2577</v>
          </cell>
          <cell r="G92">
            <v>2741</v>
          </cell>
          <cell r="H92">
            <v>2966</v>
          </cell>
          <cell r="I92">
            <v>3420</v>
          </cell>
          <cell r="J92">
            <v>3324</v>
          </cell>
          <cell r="K92">
            <v>3466</v>
          </cell>
          <cell r="L92">
            <v>3607</v>
          </cell>
          <cell r="M92">
            <v>3600</v>
          </cell>
        </row>
        <row r="93">
          <cell r="B93" t="str">
            <v>CAJAMARCA</v>
          </cell>
          <cell r="D93" t="str">
            <v>Total</v>
          </cell>
          <cell r="E93">
            <v>17231</v>
          </cell>
          <cell r="F93">
            <v>18126</v>
          </cell>
          <cell r="G93">
            <v>22563</v>
          </cell>
          <cell r="H93">
            <v>26776</v>
          </cell>
          <cell r="I93">
            <v>27104</v>
          </cell>
          <cell r="J93">
            <v>31894</v>
          </cell>
          <cell r="K93">
            <v>31090</v>
          </cell>
          <cell r="L93">
            <v>32715</v>
          </cell>
          <cell r="M93">
            <v>36950</v>
          </cell>
        </row>
        <row r="94">
          <cell r="D94" t="str">
            <v>Domiciliario</v>
          </cell>
          <cell r="E94">
            <v>15375</v>
          </cell>
          <cell r="F94">
            <v>16057</v>
          </cell>
          <cell r="G94">
            <v>20354</v>
          </cell>
          <cell r="H94">
            <v>24119</v>
          </cell>
          <cell r="I94">
            <v>24501</v>
          </cell>
          <cell r="J94">
            <v>29011</v>
          </cell>
          <cell r="K94">
            <v>28317</v>
          </cell>
          <cell r="L94">
            <v>29895</v>
          </cell>
          <cell r="M94">
            <v>34015</v>
          </cell>
        </row>
        <row r="95">
          <cell r="D95" t="str">
            <v>No Domicil.</v>
          </cell>
          <cell r="E95">
            <v>1856</v>
          </cell>
          <cell r="F95">
            <v>2069</v>
          </cell>
          <cell r="G95">
            <v>2209</v>
          </cell>
          <cell r="H95">
            <v>2657</v>
          </cell>
          <cell r="I95">
            <v>2603</v>
          </cell>
          <cell r="J95">
            <v>2883</v>
          </cell>
          <cell r="K95">
            <v>2773</v>
          </cell>
          <cell r="L95">
            <v>2820</v>
          </cell>
          <cell r="M95">
            <v>2935</v>
          </cell>
        </row>
        <row r="96">
          <cell r="B96" t="str">
            <v>LA LIBERTAD</v>
          </cell>
          <cell r="D96" t="str">
            <v>Total</v>
          </cell>
          <cell r="E96">
            <v>106670</v>
          </cell>
          <cell r="F96">
            <v>116630</v>
          </cell>
          <cell r="G96">
            <v>128567</v>
          </cell>
          <cell r="H96">
            <v>149818</v>
          </cell>
          <cell r="I96">
            <v>162844</v>
          </cell>
          <cell r="J96">
            <v>144607</v>
          </cell>
          <cell r="K96">
            <v>164810</v>
          </cell>
          <cell r="L96">
            <v>180066</v>
          </cell>
          <cell r="M96">
            <v>190717</v>
          </cell>
        </row>
        <row r="97">
          <cell r="D97" t="str">
            <v>Domiciliario</v>
          </cell>
          <cell r="E97">
            <v>95815</v>
          </cell>
          <cell r="F97">
            <v>105242</v>
          </cell>
          <cell r="G97">
            <v>116761</v>
          </cell>
          <cell r="H97">
            <v>137627</v>
          </cell>
          <cell r="I97">
            <v>150007</v>
          </cell>
          <cell r="J97">
            <v>131096</v>
          </cell>
          <cell r="K97">
            <v>151722</v>
          </cell>
          <cell r="L97">
            <v>166697</v>
          </cell>
          <cell r="M97">
            <v>175346</v>
          </cell>
        </row>
        <row r="98">
          <cell r="D98" t="str">
            <v>No Domicil.</v>
          </cell>
          <cell r="E98">
            <v>10855</v>
          </cell>
          <cell r="F98">
            <v>11388</v>
          </cell>
          <cell r="G98">
            <v>11806</v>
          </cell>
          <cell r="H98">
            <v>12191</v>
          </cell>
          <cell r="I98">
            <v>12837</v>
          </cell>
          <cell r="J98">
            <v>13511</v>
          </cell>
          <cell r="K98">
            <v>13088</v>
          </cell>
          <cell r="L98">
            <v>13369</v>
          </cell>
          <cell r="M98">
            <v>15371</v>
          </cell>
        </row>
        <row r="99">
          <cell r="C99" t="str">
            <v>NOR OESTE</v>
          </cell>
          <cell r="D99" t="str">
            <v>Total</v>
          </cell>
          <cell r="E99">
            <v>24727</v>
          </cell>
          <cell r="F99">
            <v>27035</v>
          </cell>
          <cell r="G99">
            <v>29802</v>
          </cell>
          <cell r="H99">
            <v>34728</v>
          </cell>
          <cell r="I99">
            <v>37747</v>
          </cell>
          <cell r="J99">
            <v>29563</v>
          </cell>
          <cell r="K99">
            <v>34894</v>
          </cell>
          <cell r="L99">
            <v>41755</v>
          </cell>
          <cell r="M99">
            <v>43491</v>
          </cell>
        </row>
        <row r="100">
          <cell r="D100" t="str">
            <v>Domiciliario</v>
          </cell>
          <cell r="E100">
            <v>24119</v>
          </cell>
          <cell r="F100">
            <v>26388</v>
          </cell>
          <cell r="G100">
            <v>29120</v>
          </cell>
          <cell r="H100">
            <v>34016</v>
          </cell>
          <cell r="I100">
            <v>36991</v>
          </cell>
          <cell r="J100">
            <v>28759</v>
          </cell>
          <cell r="K100">
            <v>34035</v>
          </cell>
          <cell r="L100">
            <v>40859</v>
          </cell>
          <cell r="M100">
            <v>42467</v>
          </cell>
        </row>
        <row r="101">
          <cell r="D101" t="str">
            <v>No Domicil.</v>
          </cell>
          <cell r="E101">
            <v>608</v>
          </cell>
          <cell r="F101">
            <v>647</v>
          </cell>
          <cell r="G101">
            <v>682</v>
          </cell>
          <cell r="H101">
            <v>712</v>
          </cell>
          <cell r="I101">
            <v>756</v>
          </cell>
          <cell r="J101">
            <v>804</v>
          </cell>
          <cell r="K101">
            <v>859</v>
          </cell>
          <cell r="L101">
            <v>896</v>
          </cell>
          <cell r="M101">
            <v>1024</v>
          </cell>
        </row>
        <row r="102">
          <cell r="C102" t="str">
            <v>TRUJILLO</v>
          </cell>
          <cell r="D102" t="str">
            <v>Total</v>
          </cell>
          <cell r="E102">
            <v>81943</v>
          </cell>
          <cell r="F102">
            <v>89595</v>
          </cell>
          <cell r="G102">
            <v>98765</v>
          </cell>
          <cell r="H102">
            <v>115090</v>
          </cell>
          <cell r="I102">
            <v>125097</v>
          </cell>
          <cell r="J102">
            <v>115044</v>
          </cell>
          <cell r="K102">
            <v>129916</v>
          </cell>
          <cell r="L102">
            <v>138311</v>
          </cell>
          <cell r="M102">
            <v>147226</v>
          </cell>
        </row>
        <row r="103">
          <cell r="D103" t="str">
            <v>Domiciliario</v>
          </cell>
          <cell r="E103">
            <v>71696</v>
          </cell>
          <cell r="F103">
            <v>78854</v>
          </cell>
          <cell r="G103">
            <v>87641</v>
          </cell>
          <cell r="H103">
            <v>103611</v>
          </cell>
          <cell r="I103">
            <v>113016</v>
          </cell>
          <cell r="J103">
            <v>102337</v>
          </cell>
          <cell r="K103">
            <v>117687</v>
          </cell>
          <cell r="L103">
            <v>125838</v>
          </cell>
          <cell r="M103">
            <v>132879</v>
          </cell>
        </row>
        <row r="104">
          <cell r="D104" t="str">
            <v>No Domicil.</v>
          </cell>
          <cell r="E104">
            <v>10247</v>
          </cell>
          <cell r="F104">
            <v>10741</v>
          </cell>
          <cell r="G104">
            <v>11124</v>
          </cell>
          <cell r="H104">
            <v>11479</v>
          </cell>
          <cell r="I104">
            <v>12081</v>
          </cell>
          <cell r="J104">
            <v>12707</v>
          </cell>
          <cell r="K104">
            <v>12229</v>
          </cell>
          <cell r="L104">
            <v>12473</v>
          </cell>
          <cell r="M104">
            <v>14347</v>
          </cell>
        </row>
        <row r="106">
          <cell r="B106" t="str">
            <v>HIDRANDINA S.A.</v>
          </cell>
          <cell r="D106" t="str">
            <v>Total</v>
          </cell>
          <cell r="E106">
            <v>200031</v>
          </cell>
          <cell r="F106">
            <v>214352</v>
          </cell>
          <cell r="G106">
            <v>236515</v>
          </cell>
          <cell r="H106">
            <v>269805</v>
          </cell>
          <cell r="I106">
            <v>290300</v>
          </cell>
          <cell r="J106">
            <v>286113</v>
          </cell>
          <cell r="K106">
            <v>303907</v>
          </cell>
          <cell r="L106">
            <v>325619</v>
          </cell>
          <cell r="M106">
            <v>346669</v>
          </cell>
        </row>
        <row r="107">
          <cell r="D107" t="str">
            <v>Domiciliario</v>
          </cell>
          <cell r="E107">
            <v>182950</v>
          </cell>
          <cell r="F107">
            <v>196334</v>
          </cell>
          <cell r="G107">
            <v>217010</v>
          </cell>
          <cell r="H107">
            <v>248736</v>
          </cell>
          <cell r="I107">
            <v>268013</v>
          </cell>
          <cell r="J107">
            <v>262910</v>
          </cell>
          <cell r="K107">
            <v>280723</v>
          </cell>
          <cell r="L107">
            <v>302008</v>
          </cell>
          <cell r="M107">
            <v>319866</v>
          </cell>
        </row>
        <row r="108">
          <cell r="D108" t="str">
            <v>No Domicil.</v>
          </cell>
          <cell r="E108">
            <v>17081</v>
          </cell>
          <cell r="F108">
            <v>18018</v>
          </cell>
          <cell r="G108">
            <v>19505</v>
          </cell>
          <cell r="H108">
            <v>21069</v>
          </cell>
          <cell r="I108">
            <v>22287</v>
          </cell>
          <cell r="J108">
            <v>23203</v>
          </cell>
          <cell r="K108">
            <v>23184</v>
          </cell>
          <cell r="L108">
            <v>23611</v>
          </cell>
          <cell r="M108">
            <v>26803</v>
          </cell>
        </row>
        <row r="111">
          <cell r="B111" t="str">
            <v>GRADO DE ELECTRIFICACION  ( % )</v>
          </cell>
        </row>
        <row r="112">
          <cell r="B112" t="str">
            <v>DEPARTAMENTO</v>
          </cell>
          <cell r="C112" t="str">
            <v>U.N.</v>
          </cell>
          <cell r="D112" t="str">
            <v>Eléctrico</v>
          </cell>
          <cell r="E112">
            <v>1993</v>
          </cell>
          <cell r="F112">
            <v>1994</v>
          </cell>
          <cell r="G112">
            <v>1995</v>
          </cell>
          <cell r="H112">
            <v>1996</v>
          </cell>
          <cell r="I112">
            <v>1997</v>
          </cell>
          <cell r="J112">
            <v>1998</v>
          </cell>
          <cell r="K112">
            <v>1999</v>
          </cell>
          <cell r="L112">
            <v>2000</v>
          </cell>
          <cell r="M112">
            <v>2001</v>
          </cell>
        </row>
        <row r="114">
          <cell r="B114" t="str">
            <v>ANCASH</v>
          </cell>
          <cell r="E114">
            <v>0.3925186169925316</v>
          </cell>
          <cell r="F114">
            <v>0.40595781819288973</v>
          </cell>
          <cell r="G114">
            <v>0.42821854622141781</v>
          </cell>
          <cell r="H114">
            <v>0.46142782938000942</v>
          </cell>
          <cell r="I114">
            <v>0.49075498331591316</v>
          </cell>
          <cell r="J114">
            <v>0.53294881961516249</v>
          </cell>
          <cell r="K114">
            <v>0.51694671930862979</v>
          </cell>
          <cell r="L114">
            <v>0.5351081177513346</v>
          </cell>
          <cell r="M114">
            <v>0.55499821250828618</v>
          </cell>
        </row>
        <row r="115">
          <cell r="C115" t="str">
            <v>ANCASH COSTA</v>
          </cell>
          <cell r="E115">
            <v>0.57122569368582043</v>
          </cell>
          <cell r="F115">
            <v>0.57115034484844629</v>
          </cell>
          <cell r="G115">
            <v>0.60054690768993668</v>
          </cell>
          <cell r="H115">
            <v>0.64595121506436326</v>
          </cell>
          <cell r="I115">
            <v>0.69239995929320031</v>
          </cell>
          <cell r="J115">
            <v>0.763601434529527</v>
          </cell>
          <cell r="K115">
            <v>0.71786909387756559</v>
          </cell>
          <cell r="L115">
            <v>0.73856574116703144</v>
          </cell>
          <cell r="M115">
            <v>0.76424057407613977</v>
          </cell>
        </row>
        <row r="116">
          <cell r="C116" t="str">
            <v>ANCASH SIERRA</v>
          </cell>
          <cell r="E116">
            <v>0.23089589533959878</v>
          </cell>
          <cell r="F116">
            <v>0.25347240897237594</v>
          </cell>
          <cell r="G116">
            <v>0.26914621255816967</v>
          </cell>
          <cell r="H116">
            <v>0.29109855028675974</v>
          </cell>
          <cell r="I116">
            <v>0.30462115933687889</v>
          </cell>
          <cell r="J116">
            <v>0.32003871354036451</v>
          </cell>
          <cell r="K116">
            <v>0.3314799120142275</v>
          </cell>
          <cell r="L116">
            <v>0.34730108075222987</v>
          </cell>
          <cell r="M116">
            <v>0.36185141721488284</v>
          </cell>
        </row>
        <row r="117">
          <cell r="B117" t="str">
            <v>CAJAMARCA</v>
          </cell>
          <cell r="E117">
            <v>0.13911938705550569</v>
          </cell>
          <cell r="F117">
            <v>0.14308879719557774</v>
          </cell>
          <cell r="G117">
            <v>0.17764198541016837</v>
          </cell>
          <cell r="H117">
            <v>0.20704893663408372</v>
          </cell>
          <cell r="I117">
            <v>0.20665368676370324</v>
          </cell>
          <cell r="J117">
            <v>0.24027958123393761</v>
          </cell>
          <cell r="K117">
            <v>0.2305457002335386</v>
          </cell>
          <cell r="L117">
            <v>0.23915576962149265</v>
          </cell>
          <cell r="M117">
            <v>0.26688160794212945</v>
          </cell>
        </row>
        <row r="118">
          <cell r="B118" t="str">
            <v>LA LIBERTAD</v>
          </cell>
          <cell r="E118">
            <v>0.38384246734718341</v>
          </cell>
          <cell r="F118">
            <v>0.4121219417001884</v>
          </cell>
          <cell r="G118">
            <v>0.44676578627206304</v>
          </cell>
          <cell r="H118">
            <v>0.51400406241186047</v>
          </cell>
          <cell r="I118">
            <v>0.54785683050646816</v>
          </cell>
          <cell r="J118">
            <v>0.4700940831522164</v>
          </cell>
          <cell r="K118">
            <v>0.53059235557479212</v>
          </cell>
          <cell r="L118">
            <v>0.56973285049360023</v>
          </cell>
          <cell r="M118">
            <v>0.58667976675171618</v>
          </cell>
        </row>
        <row r="119">
          <cell r="C119" t="str">
            <v>NOR OESTE</v>
          </cell>
          <cell r="E119">
            <v>0.48145911869739139</v>
          </cell>
          <cell r="F119">
            <v>0.5082051261742313</v>
          </cell>
          <cell r="G119">
            <v>0.54862815451234048</v>
          </cell>
          <cell r="H119">
            <v>0.62676369167677948</v>
          </cell>
          <cell r="I119">
            <v>0.66684214291641775</v>
          </cell>
          <cell r="J119">
            <v>0.50804221827892559</v>
          </cell>
          <cell r="K119">
            <v>0.58798476180694381</v>
          </cell>
          <cell r="L119">
            <v>0.69022554847489836</v>
          </cell>
          <cell r="M119">
            <v>0.7015652283451056</v>
          </cell>
        </row>
        <row r="120">
          <cell r="C120" t="str">
            <v>TRUJILLO</v>
          </cell>
          <cell r="E120">
            <v>0.35985934599596736</v>
          </cell>
          <cell r="F120">
            <v>0.38810114558167763</v>
          </cell>
          <cell r="G120">
            <v>0.42130019421199366</v>
          </cell>
          <cell r="H120">
            <v>0.48581415509563058</v>
          </cell>
          <cell r="I120">
            <v>0.51811050240398071</v>
          </cell>
          <cell r="J120">
            <v>0.46060704937053915</v>
          </cell>
          <cell r="K120">
            <v>0.51624425401675411</v>
          </cell>
          <cell r="L120">
            <v>0.5396096759982757</v>
          </cell>
          <cell r="M120">
            <v>0.55795840135336883</v>
          </cell>
        </row>
        <row r="121">
          <cell r="B121" t="str">
            <v>TOTAL</v>
          </cell>
          <cell r="E121">
            <v>0.33670046687722693</v>
          </cell>
          <cell r="F121">
            <v>0.35507652130474188</v>
          </cell>
          <cell r="G121">
            <v>0.38564338423116218</v>
          </cell>
          <cell r="H121">
            <v>0.43404435296835847</v>
          </cell>
          <cell r="I121">
            <v>0.45955818477693322</v>
          </cell>
          <cell r="J121">
            <v>0.44354604122803398</v>
          </cell>
          <cell r="K121">
            <v>0.46497262495648517</v>
          </cell>
          <cell r="L121">
            <v>0.49122806900440036</v>
          </cell>
          <cell r="M121">
            <v>0.51140898569906068</v>
          </cell>
        </row>
        <row r="122">
          <cell r="E122">
            <v>0.33670046687722693</v>
          </cell>
          <cell r="F122">
            <v>0.35507652130474188</v>
          </cell>
          <cell r="G122">
            <v>0.38564338423116218</v>
          </cell>
          <cell r="H122">
            <v>0.43404435296835847</v>
          </cell>
          <cell r="I122">
            <v>0.45955818477693322</v>
          </cell>
          <cell r="J122">
            <v>0.44354604122803398</v>
          </cell>
          <cell r="K122">
            <v>0.46497262495648517</v>
          </cell>
          <cell r="L122">
            <v>0.49122806900440036</v>
          </cell>
          <cell r="M122">
            <v>0.51140898569906068</v>
          </cell>
        </row>
        <row r="125">
          <cell r="B125" t="str">
            <v>GRADO DE ELECTRIFICACION =  (# CLIENTES RESID. * &amp;) + (# CLIENTES NO RESID.)</v>
          </cell>
        </row>
        <row r="126">
          <cell r="C126" t="str">
            <v xml:space="preserve">                        POBLACION TOTAL AREA DE INFLUENCIA</v>
          </cell>
        </row>
        <row r="128">
          <cell r="B128" t="str">
            <v xml:space="preserve"> &amp; = Coeficiente de habitabilidad  HIDRANDINA = 5</v>
          </cell>
        </row>
      </sheetData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Grado_Elect_Infl"/>
      <sheetName val="Nº_Clientes"/>
      <sheetName val="Grado_mes_Conc"/>
      <sheetName val="Grado_Elect_Conces"/>
      <sheetName val="Grado_mes_Infl"/>
    </sheetNames>
    <sheetDataSet>
      <sheetData sheetId="0" refreshError="1">
        <row r="1">
          <cell r="B1" t="str">
            <v>GRADO DE ELECTRIFICACION / POBLACION AREA DE INFLUENCIA /  NUMERO DE CLIENTES</v>
          </cell>
        </row>
        <row r="3">
          <cell r="B3" t="str">
            <v xml:space="preserve">HABITANTES POR AREA DE INFLUENCIA </v>
          </cell>
        </row>
        <row r="4">
          <cell r="B4" t="str">
            <v>DPTO.</v>
          </cell>
          <cell r="C4" t="str">
            <v>PROVINCIA</v>
          </cell>
          <cell r="D4" t="str">
            <v xml:space="preserve">Sistema </v>
          </cell>
          <cell r="H4" t="str">
            <v>NUMERO DE HABITANTES</v>
          </cell>
        </row>
        <row r="5">
          <cell r="D5" t="str">
            <v>Eléctrico</v>
          </cell>
          <cell r="E5">
            <v>1993</v>
          </cell>
          <cell r="H5">
            <v>1996</v>
          </cell>
          <cell r="I5">
            <v>1997</v>
          </cell>
          <cell r="J5">
            <v>1998</v>
          </cell>
          <cell r="K5">
            <v>1999</v>
          </cell>
          <cell r="L5">
            <v>2000</v>
          </cell>
        </row>
        <row r="6">
          <cell r="D6" t="str">
            <v xml:space="preserve"> </v>
          </cell>
        </row>
        <row r="7">
          <cell r="B7" t="str">
            <v>ANCASH</v>
          </cell>
          <cell r="E7">
            <v>983546</v>
          </cell>
          <cell r="H7">
            <v>934166</v>
          </cell>
          <cell r="I7">
            <v>945376</v>
          </cell>
          <cell r="J7">
            <v>956721</v>
          </cell>
          <cell r="K7">
            <v>968201</v>
          </cell>
          <cell r="L7">
            <v>979820</v>
          </cell>
        </row>
        <row r="8">
          <cell r="C8" t="str">
            <v>Casma</v>
          </cell>
          <cell r="D8">
            <v>3</v>
          </cell>
          <cell r="E8">
            <v>36400</v>
          </cell>
        </row>
        <row r="9">
          <cell r="C9" t="str">
            <v>Santa</v>
          </cell>
          <cell r="D9">
            <v>3</v>
          </cell>
          <cell r="E9">
            <v>349201</v>
          </cell>
        </row>
        <row r="10">
          <cell r="C10" t="str">
            <v>Huarmey</v>
          </cell>
          <cell r="D10">
            <v>8</v>
          </cell>
          <cell r="E10">
            <v>24519</v>
          </cell>
        </row>
        <row r="11">
          <cell r="C11" t="str">
            <v>Pallasca</v>
          </cell>
          <cell r="D11">
            <v>6</v>
          </cell>
          <cell r="E11">
            <v>29272</v>
          </cell>
        </row>
        <row r="12">
          <cell r="C12" t="str">
            <v>Sub Total Ancash Costa</v>
          </cell>
          <cell r="E12">
            <v>439392</v>
          </cell>
        </row>
        <row r="13">
          <cell r="B13">
            <v>1</v>
          </cell>
          <cell r="C13" t="str">
            <v>Huaraz</v>
          </cell>
          <cell r="D13">
            <v>4</v>
          </cell>
          <cell r="E13">
            <v>124960</v>
          </cell>
        </row>
        <row r="14">
          <cell r="B14">
            <v>2</v>
          </cell>
          <cell r="C14" t="str">
            <v>Aija</v>
          </cell>
          <cell r="D14">
            <v>4</v>
          </cell>
          <cell r="E14">
            <v>8936</v>
          </cell>
        </row>
        <row r="15">
          <cell r="B15">
            <v>3</v>
          </cell>
          <cell r="C15" t="str">
            <v>Carhuaz</v>
          </cell>
          <cell r="D15">
            <v>4</v>
          </cell>
          <cell r="E15">
            <v>40796</v>
          </cell>
        </row>
        <row r="16">
          <cell r="B16">
            <v>4</v>
          </cell>
          <cell r="C16" t="str">
            <v>Corongo</v>
          </cell>
          <cell r="D16">
            <v>4</v>
          </cell>
          <cell r="E16">
            <v>9104</v>
          </cell>
        </row>
        <row r="17">
          <cell r="B17">
            <v>5</v>
          </cell>
          <cell r="C17" t="str">
            <v>Huaylas</v>
          </cell>
          <cell r="D17">
            <v>4</v>
          </cell>
          <cell r="E17">
            <v>52158</v>
          </cell>
        </row>
        <row r="18">
          <cell r="B18">
            <v>6</v>
          </cell>
          <cell r="C18" t="str">
            <v>Recuay</v>
          </cell>
          <cell r="D18">
            <v>4</v>
          </cell>
          <cell r="E18">
            <v>19824</v>
          </cell>
        </row>
        <row r="19">
          <cell r="B19">
            <v>7</v>
          </cell>
          <cell r="C19" t="str">
            <v>Sihuas</v>
          </cell>
          <cell r="D19">
            <v>4</v>
          </cell>
          <cell r="E19">
            <v>32780</v>
          </cell>
        </row>
        <row r="20">
          <cell r="B20">
            <v>8</v>
          </cell>
          <cell r="C20" t="str">
            <v>Yungay</v>
          </cell>
          <cell r="D20">
            <v>4</v>
          </cell>
          <cell r="E20">
            <v>51663</v>
          </cell>
        </row>
        <row r="21">
          <cell r="B21">
            <v>9</v>
          </cell>
          <cell r="C21" t="str">
            <v>Bolognesi</v>
          </cell>
          <cell r="D21">
            <v>12</v>
          </cell>
          <cell r="E21">
            <v>28814</v>
          </cell>
        </row>
        <row r="22">
          <cell r="B22">
            <v>10</v>
          </cell>
          <cell r="C22" t="str">
            <v>Huari</v>
          </cell>
          <cell r="D22">
            <v>12</v>
          </cell>
          <cell r="E22">
            <v>65870</v>
          </cell>
        </row>
        <row r="23">
          <cell r="B23">
            <v>11</v>
          </cell>
          <cell r="C23" t="str">
            <v>Mariscal Luzuriaga</v>
          </cell>
          <cell r="D23">
            <v>12</v>
          </cell>
          <cell r="E23">
            <v>23943</v>
          </cell>
        </row>
        <row r="24">
          <cell r="B24">
            <v>12</v>
          </cell>
          <cell r="C24" t="str">
            <v>Pomabamba</v>
          </cell>
          <cell r="D24">
            <v>12</v>
          </cell>
          <cell r="E24">
            <v>26990</v>
          </cell>
        </row>
        <row r="25">
          <cell r="C25" t="str">
            <v>Sub total Ancash Sierra</v>
          </cell>
          <cell r="E25">
            <v>485838</v>
          </cell>
        </row>
        <row r="26">
          <cell r="B26">
            <v>13</v>
          </cell>
          <cell r="C26" t="str">
            <v>Carlos Fitzcarrald</v>
          </cell>
          <cell r="D26">
            <v>0</v>
          </cell>
          <cell r="E26">
            <v>21592</v>
          </cell>
        </row>
        <row r="27">
          <cell r="B27">
            <v>14</v>
          </cell>
          <cell r="C27" t="str">
            <v>Ocros</v>
          </cell>
          <cell r="D27">
            <v>0</v>
          </cell>
          <cell r="E27">
            <v>7178</v>
          </cell>
        </row>
        <row r="28">
          <cell r="B28">
            <v>15</v>
          </cell>
          <cell r="C28" t="str">
            <v>Asunción</v>
          </cell>
          <cell r="D28">
            <v>0</v>
          </cell>
          <cell r="E28">
            <v>10106</v>
          </cell>
        </row>
        <row r="29">
          <cell r="B29">
            <v>16</v>
          </cell>
          <cell r="C29" t="str">
            <v>Antonio Raymondi</v>
          </cell>
          <cell r="D29">
            <v>0</v>
          </cell>
          <cell r="E29">
            <v>19440</v>
          </cell>
        </row>
        <row r="30">
          <cell r="C30" t="str">
            <v>Sub total Ancash Sierra</v>
          </cell>
          <cell r="E30">
            <v>544154</v>
          </cell>
        </row>
        <row r="32">
          <cell r="B32" t="str">
            <v>CAJAMARCA</v>
          </cell>
          <cell r="E32">
            <v>565924</v>
          </cell>
          <cell r="H32">
            <v>576691</v>
          </cell>
          <cell r="I32">
            <v>621679</v>
          </cell>
          <cell r="J32">
            <v>632546</v>
          </cell>
          <cell r="K32">
            <v>643639</v>
          </cell>
          <cell r="L32">
            <v>654962</v>
          </cell>
        </row>
        <row r="33">
          <cell r="C33" t="str">
            <v>Cajamarca</v>
          </cell>
          <cell r="D33">
            <v>2</v>
          </cell>
          <cell r="E33">
            <v>236510</v>
          </cell>
        </row>
        <row r="34">
          <cell r="C34" t="str">
            <v>Cajabamba</v>
          </cell>
          <cell r="D34">
            <v>7</v>
          </cell>
          <cell r="E34">
            <v>71627</v>
          </cell>
        </row>
        <row r="35">
          <cell r="C35" t="str">
            <v>Celendín</v>
          </cell>
          <cell r="D35">
            <v>12</v>
          </cell>
          <cell r="E35">
            <v>85170</v>
          </cell>
        </row>
        <row r="36">
          <cell r="C36" t="str">
            <v>San Marcos</v>
          </cell>
          <cell r="D36">
            <v>12</v>
          </cell>
          <cell r="E36">
            <v>50275</v>
          </cell>
        </row>
        <row r="37">
          <cell r="C37" t="str">
            <v>San Miguel</v>
          </cell>
          <cell r="D37">
            <v>11</v>
          </cell>
          <cell r="E37">
            <v>63344</v>
          </cell>
        </row>
        <row r="38">
          <cell r="C38" t="str">
            <v>San Pablo</v>
          </cell>
          <cell r="D38">
            <v>11</v>
          </cell>
          <cell r="E38">
            <v>25392</v>
          </cell>
        </row>
        <row r="39">
          <cell r="C39" t="str">
            <v>Contumazá</v>
          </cell>
          <cell r="D39">
            <v>11</v>
          </cell>
          <cell r="E39">
            <v>33606</v>
          </cell>
        </row>
        <row r="41">
          <cell r="B41" t="str">
            <v>LA LIBERTAD</v>
          </cell>
          <cell r="E41">
            <v>1276383</v>
          </cell>
          <cell r="H41">
            <v>1279486</v>
          </cell>
          <cell r="I41">
            <v>1307635</v>
          </cell>
          <cell r="J41">
            <v>1336403</v>
          </cell>
          <cell r="K41">
            <v>1365804</v>
          </cell>
          <cell r="L41">
            <v>1395852</v>
          </cell>
        </row>
        <row r="42">
          <cell r="B42">
            <v>1</v>
          </cell>
          <cell r="C42" t="str">
            <v>Trujillo</v>
          </cell>
          <cell r="D42">
            <v>1</v>
          </cell>
          <cell r="E42">
            <v>628554</v>
          </cell>
        </row>
        <row r="43">
          <cell r="B43">
            <v>2</v>
          </cell>
          <cell r="C43" t="str">
            <v>Ascope</v>
          </cell>
          <cell r="D43">
            <v>1</v>
          </cell>
          <cell r="E43">
            <v>111270</v>
          </cell>
        </row>
        <row r="44">
          <cell r="B44">
            <v>3</v>
          </cell>
          <cell r="C44" t="str">
            <v>Otuzco</v>
          </cell>
          <cell r="D44">
            <v>1</v>
          </cell>
          <cell r="E44">
            <v>114989</v>
          </cell>
        </row>
        <row r="45">
          <cell r="B45">
            <v>4</v>
          </cell>
          <cell r="C45" t="str">
            <v>Julcán</v>
          </cell>
          <cell r="D45">
            <v>1</v>
          </cell>
          <cell r="E45">
            <v>37067</v>
          </cell>
        </row>
        <row r="46">
          <cell r="B46">
            <v>5</v>
          </cell>
          <cell r="C46" t="str">
            <v>Chepén</v>
          </cell>
          <cell r="D46">
            <v>5</v>
          </cell>
          <cell r="E46">
            <v>60189</v>
          </cell>
        </row>
        <row r="47">
          <cell r="B47">
            <v>6</v>
          </cell>
          <cell r="C47" t="str">
            <v>Pacasmayo</v>
          </cell>
          <cell r="D47">
            <v>5</v>
          </cell>
          <cell r="E47">
            <v>80282</v>
          </cell>
        </row>
        <row r="48">
          <cell r="B48">
            <v>7</v>
          </cell>
          <cell r="C48" t="str">
            <v>Sanchéz Carrión</v>
          </cell>
          <cell r="D48">
            <v>7</v>
          </cell>
          <cell r="E48">
            <v>108618</v>
          </cell>
        </row>
        <row r="49">
          <cell r="B49">
            <v>8</v>
          </cell>
          <cell r="C49" t="str">
            <v>Santiago de Chuco</v>
          </cell>
          <cell r="D49">
            <v>10</v>
          </cell>
          <cell r="E49">
            <v>53342</v>
          </cell>
        </row>
        <row r="50">
          <cell r="B50">
            <v>9</v>
          </cell>
          <cell r="C50" t="str">
            <v>Pataz</v>
          </cell>
          <cell r="D50">
            <v>12</v>
          </cell>
          <cell r="E50">
            <v>64983</v>
          </cell>
        </row>
        <row r="51">
          <cell r="B51">
            <v>10</v>
          </cell>
          <cell r="C51" t="str">
            <v>Bolivar</v>
          </cell>
          <cell r="D51">
            <v>0</v>
          </cell>
          <cell r="E51">
            <v>17089</v>
          </cell>
        </row>
        <row r="52">
          <cell r="C52" t="str">
            <v>LLNO</v>
          </cell>
          <cell r="D52">
            <v>0</v>
          </cell>
          <cell r="E52">
            <v>251741</v>
          </cell>
        </row>
        <row r="53">
          <cell r="B53" t="str">
            <v xml:space="preserve">TOTAL </v>
          </cell>
          <cell r="E53">
            <v>2825853</v>
          </cell>
          <cell r="H53">
            <v>2790343</v>
          </cell>
          <cell r="I53">
            <v>2874690</v>
          </cell>
          <cell r="J53">
            <v>2925670</v>
          </cell>
          <cell r="K53">
            <v>2977644</v>
          </cell>
          <cell r="L53">
            <v>3030634</v>
          </cell>
        </row>
        <row r="54">
          <cell r="D54">
            <v>795895</v>
          </cell>
          <cell r="H54">
            <v>-35510</v>
          </cell>
          <cell r="I54">
            <v>84347</v>
          </cell>
          <cell r="J54">
            <v>50980</v>
          </cell>
          <cell r="K54">
            <v>51974</v>
          </cell>
          <cell r="L54">
            <v>52990</v>
          </cell>
        </row>
        <row r="55">
          <cell r="B55" t="str">
            <v>Nº de Clientes Potenciales</v>
          </cell>
          <cell r="E55">
            <v>565170.6</v>
          </cell>
          <cell r="H55">
            <v>558068.6</v>
          </cell>
          <cell r="I55">
            <v>574938</v>
          </cell>
          <cell r="J55">
            <v>585134</v>
          </cell>
          <cell r="K55">
            <v>595528.80000000005</v>
          </cell>
          <cell r="L55">
            <v>606126.80000000005</v>
          </cell>
        </row>
        <row r="57">
          <cell r="J57" t="str">
            <v>(*)</v>
          </cell>
        </row>
        <row r="58">
          <cell r="B58" t="str">
            <v>Nº de Clientes Real /Estimados</v>
          </cell>
          <cell r="E58">
            <v>200031</v>
          </cell>
          <cell r="H58">
            <v>269895</v>
          </cell>
          <cell r="I58">
            <v>290300</v>
          </cell>
          <cell r="J58">
            <v>304269.68</v>
          </cell>
          <cell r="K58">
            <v>321585.55200000003</v>
          </cell>
          <cell r="L58">
            <v>339431.00800000003</v>
          </cell>
        </row>
        <row r="59">
          <cell r="B59" t="str">
            <v>AÑOS</v>
          </cell>
          <cell r="E59">
            <v>1993</v>
          </cell>
          <cell r="H59">
            <v>1996</v>
          </cell>
          <cell r="I59">
            <v>1997</v>
          </cell>
          <cell r="J59">
            <v>1998</v>
          </cell>
          <cell r="K59">
            <v>1999</v>
          </cell>
          <cell r="L59">
            <v>2000</v>
          </cell>
        </row>
        <row r="61">
          <cell r="B61" t="str">
            <v>GRADO DE ELECTRIFICACION</v>
          </cell>
          <cell r="E61">
            <v>0.35393029998375714</v>
          </cell>
          <cell r="H61">
            <v>0.48362333949625552</v>
          </cell>
          <cell r="I61">
            <v>0.5</v>
          </cell>
          <cell r="J61">
            <v>0.52</v>
          </cell>
          <cell r="K61">
            <v>0.54</v>
          </cell>
          <cell r="L61">
            <v>0.56000000000000005</v>
          </cell>
        </row>
        <row r="62">
          <cell r="B62" t="str">
            <v xml:space="preserve">INCREMENTO DE CLIENTES </v>
          </cell>
          <cell r="H62">
            <v>69864</v>
          </cell>
          <cell r="I62">
            <v>20405</v>
          </cell>
          <cell r="J62">
            <v>13969.679999999993</v>
          </cell>
          <cell r="K62">
            <v>17315.872000000032</v>
          </cell>
          <cell r="L62">
            <v>17845.456000000006</v>
          </cell>
        </row>
        <row r="65">
          <cell r="B65" t="str">
            <v>(*) Se incluye 37,000 exclientes</v>
          </cell>
        </row>
        <row r="70">
          <cell r="E70" t="str">
            <v>NUMERO DE HABITANTES</v>
          </cell>
        </row>
        <row r="71">
          <cell r="B71" t="str">
            <v>DEPARTAMENTO</v>
          </cell>
          <cell r="C71" t="str">
            <v>U.N.</v>
          </cell>
          <cell r="E71">
            <v>1993</v>
          </cell>
          <cell r="F71">
            <v>1994</v>
          </cell>
          <cell r="G71">
            <v>1995</v>
          </cell>
          <cell r="H71">
            <v>1996</v>
          </cell>
          <cell r="I71">
            <v>1997</v>
          </cell>
          <cell r="J71">
            <v>1998</v>
          </cell>
          <cell r="K71">
            <v>1999</v>
          </cell>
          <cell r="L71">
            <v>2000</v>
          </cell>
          <cell r="M71">
            <v>2001</v>
          </cell>
        </row>
        <row r="72">
          <cell r="D72" t="str">
            <v xml:space="preserve"> </v>
          </cell>
        </row>
        <row r="73">
          <cell r="B73" t="str">
            <v>ANCASH</v>
          </cell>
          <cell r="D73">
            <v>67420</v>
          </cell>
          <cell r="E73">
            <v>925230</v>
          </cell>
          <cell r="F73">
            <v>935407.52999999991</v>
          </cell>
          <cell r="G73">
            <v>945697.01282999979</v>
          </cell>
          <cell r="H73">
            <v>956099.67997112963</v>
          </cell>
          <cell r="I73">
            <v>966616.776450812</v>
          </cell>
          <cell r="J73">
            <v>977249.56099177082</v>
          </cell>
          <cell r="K73">
            <v>987999.30616268015</v>
          </cell>
          <cell r="L73">
            <v>998867.29853046953</v>
          </cell>
          <cell r="M73">
            <v>1010853.7061128352</v>
          </cell>
        </row>
        <row r="74">
          <cell r="C74" t="str">
            <v>ANCASH COSTA</v>
          </cell>
          <cell r="E74">
            <v>439392</v>
          </cell>
          <cell r="F74">
            <v>448995.61439999996</v>
          </cell>
          <cell r="G74">
            <v>453934.56615839986</v>
          </cell>
          <cell r="H74">
            <v>458927.84638614219</v>
          </cell>
          <cell r="I74">
            <v>463976.05269638973</v>
          </cell>
          <cell r="J74">
            <v>469079.78927605</v>
          </cell>
          <cell r="K74">
            <v>474239.66695808643</v>
          </cell>
          <cell r="L74">
            <v>479456.30329462537</v>
          </cell>
          <cell r="M74">
            <v>485209.77893416089</v>
          </cell>
        </row>
        <row r="75">
          <cell r="C75" t="str">
            <v>ANCASH SIERRA</v>
          </cell>
          <cell r="E75">
            <v>485838</v>
          </cell>
          <cell r="F75">
            <v>486411.91559999995</v>
          </cell>
          <cell r="G75">
            <v>491762.44667159993</v>
          </cell>
          <cell r="H75">
            <v>497171.83358498744</v>
          </cell>
          <cell r="I75">
            <v>502640.72375442227</v>
          </cell>
          <cell r="J75">
            <v>508169.77171572082</v>
          </cell>
          <cell r="K75">
            <v>513759.63920459372</v>
          </cell>
          <cell r="L75">
            <v>519410.99523584417</v>
          </cell>
          <cell r="M75">
            <v>525643.92717867438</v>
          </cell>
        </row>
        <row r="76">
          <cell r="B76" t="str">
            <v>CAJAMARCA</v>
          </cell>
          <cell r="D76">
            <v>63344</v>
          </cell>
          <cell r="E76">
            <v>565924</v>
          </cell>
          <cell r="F76">
            <v>575544.70799999998</v>
          </cell>
          <cell r="G76">
            <v>585328.96803599992</v>
          </cell>
          <cell r="H76">
            <v>595279.56049261184</v>
          </cell>
          <cell r="I76">
            <v>605399.31302098616</v>
          </cell>
          <cell r="J76">
            <v>615691.10134234291</v>
          </cell>
          <cell r="K76">
            <v>626157.85006516264</v>
          </cell>
          <cell r="L76">
            <v>636802.53351627034</v>
          </cell>
          <cell r="M76">
            <v>648264.97911956324</v>
          </cell>
        </row>
        <row r="77">
          <cell r="B77" t="str">
            <v>LA LIBERTAD</v>
          </cell>
          <cell r="D77">
            <v>54156</v>
          </cell>
          <cell r="E77">
            <v>1276383</v>
          </cell>
          <cell r="F77">
            <v>1304463.426</v>
          </cell>
          <cell r="G77">
            <v>1333161.6213720001</v>
          </cell>
          <cell r="H77">
            <v>1362491.1770421842</v>
          </cell>
          <cell r="I77">
            <v>1392465.9829371122</v>
          </cell>
          <cell r="J77">
            <v>1423100.2345617288</v>
          </cell>
          <cell r="K77">
            <v>1454408.4397220868</v>
          </cell>
          <cell r="L77">
            <v>1486405.4253959728</v>
          </cell>
          <cell r="M77">
            <v>1520592.7501800801</v>
          </cell>
        </row>
        <row r="78">
          <cell r="C78" t="str">
            <v>NOR OESTE</v>
          </cell>
          <cell r="E78">
            <v>251741</v>
          </cell>
          <cell r="F78">
            <v>260892.68520000001</v>
          </cell>
          <cell r="G78">
            <v>266632.32427440002</v>
          </cell>
          <cell r="H78">
            <v>272498.23540843686</v>
          </cell>
          <cell r="I78">
            <v>278493.19658742246</v>
          </cell>
          <cell r="J78">
            <v>284620.04691234574</v>
          </cell>
          <cell r="K78">
            <v>290881.68794441735</v>
          </cell>
          <cell r="L78">
            <v>297281.08507919457</v>
          </cell>
          <cell r="M78">
            <v>304118.55003601604</v>
          </cell>
        </row>
        <row r="79">
          <cell r="C79" t="str">
            <v>TRUJILLO</v>
          </cell>
          <cell r="E79">
            <v>1024642</v>
          </cell>
          <cell r="F79">
            <v>1043570.7408</v>
          </cell>
          <cell r="G79">
            <v>1066529.2970976001</v>
          </cell>
          <cell r="H79">
            <v>1089992.9416337474</v>
          </cell>
          <cell r="I79">
            <v>1113972.7863496898</v>
          </cell>
          <cell r="J79">
            <v>1138480.187649383</v>
          </cell>
          <cell r="K79">
            <v>1163526.7517776694</v>
          </cell>
          <cell r="L79">
            <v>1189124.3403167783</v>
          </cell>
          <cell r="M79">
            <v>1216474.2001440641</v>
          </cell>
        </row>
        <row r="80">
          <cell r="C80" t="str">
            <v>TOTAL</v>
          </cell>
          <cell r="E80">
            <v>2767537</v>
          </cell>
          <cell r="F80">
            <v>2815415.6639999999</v>
          </cell>
          <cell r="G80">
            <v>2864187.6022379994</v>
          </cell>
          <cell r="H80">
            <v>2913870.4175059255</v>
          </cell>
          <cell r="I80">
            <v>2964482.0724089104</v>
          </cell>
          <cell r="J80">
            <v>3016040.8968958426</v>
          </cell>
          <cell r="K80">
            <v>3068565.5959499297</v>
          </cell>
          <cell r="L80">
            <v>3122075.2574427128</v>
          </cell>
          <cell r="M80">
            <v>3179711.4354124786</v>
          </cell>
        </row>
        <row r="83">
          <cell r="B83" t="str">
            <v>NUMERO DE CLIENTES REALES/ESTIMADOS</v>
          </cell>
        </row>
        <row r="84">
          <cell r="B84" t="str">
            <v>ANCASH</v>
          </cell>
          <cell r="D84" t="str">
            <v>Total</v>
          </cell>
          <cell r="E84">
            <v>76130</v>
          </cell>
          <cell r="F84">
            <v>79596</v>
          </cell>
          <cell r="G84">
            <v>85385</v>
          </cell>
          <cell r="H84">
            <v>93211</v>
          </cell>
          <cell r="I84">
            <v>100352</v>
          </cell>
          <cell r="J84">
            <v>109612</v>
          </cell>
          <cell r="K84">
            <v>108007</v>
          </cell>
          <cell r="L84">
            <v>112838</v>
          </cell>
          <cell r="M84">
            <v>119002</v>
          </cell>
        </row>
        <row r="85">
          <cell r="D85" t="str">
            <v>Domiciliario</v>
          </cell>
          <cell r="E85">
            <v>71760</v>
          </cell>
          <cell r="F85">
            <v>75035</v>
          </cell>
          <cell r="G85">
            <v>79895</v>
          </cell>
          <cell r="H85">
            <v>86990</v>
          </cell>
          <cell r="I85">
            <v>93505</v>
          </cell>
          <cell r="J85">
            <v>102803</v>
          </cell>
          <cell r="K85">
            <v>100684</v>
          </cell>
          <cell r="L85">
            <v>105416</v>
          </cell>
          <cell r="M85">
            <v>110505</v>
          </cell>
        </row>
        <row r="86">
          <cell r="D86" t="str">
            <v>No Domicil.</v>
          </cell>
          <cell r="E86">
            <v>4370</v>
          </cell>
          <cell r="F86">
            <v>4561</v>
          </cell>
          <cell r="G86">
            <v>5490</v>
          </cell>
          <cell r="H86">
            <v>6221</v>
          </cell>
          <cell r="I86">
            <v>6847</v>
          </cell>
          <cell r="J86">
            <v>6809</v>
          </cell>
          <cell r="K86">
            <v>7323</v>
          </cell>
          <cell r="L86">
            <v>7422</v>
          </cell>
          <cell r="M86">
            <v>8497</v>
          </cell>
        </row>
        <row r="87">
          <cell r="C87" t="str">
            <v>ANCASH COSTA</v>
          </cell>
          <cell r="D87" t="str">
            <v>Total</v>
          </cell>
          <cell r="E87">
            <v>51740</v>
          </cell>
          <cell r="F87">
            <v>52876</v>
          </cell>
          <cell r="G87">
            <v>56721</v>
          </cell>
          <cell r="H87">
            <v>61893</v>
          </cell>
          <cell r="I87">
            <v>66993</v>
          </cell>
          <cell r="J87">
            <v>74426</v>
          </cell>
          <cell r="K87">
            <v>71174</v>
          </cell>
          <cell r="L87">
            <v>73874</v>
          </cell>
          <cell r="M87">
            <v>78081</v>
          </cell>
        </row>
        <row r="88">
          <cell r="D88" t="str">
            <v>Domiciliario</v>
          </cell>
          <cell r="E88">
            <v>49813</v>
          </cell>
          <cell r="F88">
            <v>50892</v>
          </cell>
          <cell r="G88">
            <v>53972</v>
          </cell>
          <cell r="H88">
            <v>58638</v>
          </cell>
          <cell r="I88">
            <v>63566</v>
          </cell>
          <cell r="J88">
            <v>70941</v>
          </cell>
          <cell r="K88">
            <v>67317</v>
          </cell>
          <cell r="L88">
            <v>70059</v>
          </cell>
          <cell r="M88">
            <v>73184</v>
          </cell>
        </row>
        <row r="89">
          <cell r="D89" t="str">
            <v>No Domicil.</v>
          </cell>
          <cell r="E89">
            <v>1927</v>
          </cell>
          <cell r="F89">
            <v>1984</v>
          </cell>
          <cell r="G89">
            <v>2749</v>
          </cell>
          <cell r="H89">
            <v>3255</v>
          </cell>
          <cell r="I89">
            <v>3427</v>
          </cell>
          <cell r="J89">
            <v>3485</v>
          </cell>
          <cell r="K89">
            <v>3857</v>
          </cell>
          <cell r="L89">
            <v>3815</v>
          </cell>
          <cell r="M89">
            <v>4897</v>
          </cell>
        </row>
        <row r="90">
          <cell r="C90" t="str">
            <v>ANCASH SIERRA</v>
          </cell>
          <cell r="D90" t="str">
            <v>Total</v>
          </cell>
          <cell r="E90">
            <v>24390</v>
          </cell>
          <cell r="F90">
            <v>26720</v>
          </cell>
          <cell r="G90">
            <v>28664</v>
          </cell>
          <cell r="H90">
            <v>31318</v>
          </cell>
          <cell r="I90">
            <v>33359</v>
          </cell>
          <cell r="J90">
            <v>35186</v>
          </cell>
          <cell r="K90">
            <v>36833</v>
          </cell>
          <cell r="L90">
            <v>38964</v>
          </cell>
          <cell r="M90">
            <v>40921</v>
          </cell>
        </row>
        <row r="91">
          <cell r="D91" t="str">
            <v>Domiciliario</v>
          </cell>
          <cell r="E91">
            <v>21947</v>
          </cell>
          <cell r="F91">
            <v>24143</v>
          </cell>
          <cell r="G91">
            <v>25923</v>
          </cell>
          <cell r="H91">
            <v>28352</v>
          </cell>
          <cell r="I91">
            <v>29939</v>
          </cell>
          <cell r="J91">
            <v>31862</v>
          </cell>
          <cell r="K91">
            <v>33367</v>
          </cell>
          <cell r="L91">
            <v>35357</v>
          </cell>
          <cell r="M91">
            <v>37321</v>
          </cell>
        </row>
        <row r="92">
          <cell r="D92" t="str">
            <v>No Domicil.</v>
          </cell>
          <cell r="E92">
            <v>2443</v>
          </cell>
          <cell r="F92">
            <v>2577</v>
          </cell>
          <cell r="G92">
            <v>2741</v>
          </cell>
          <cell r="H92">
            <v>2966</v>
          </cell>
          <cell r="I92">
            <v>3420</v>
          </cell>
          <cell r="J92">
            <v>3324</v>
          </cell>
          <cell r="K92">
            <v>3466</v>
          </cell>
          <cell r="L92">
            <v>3607</v>
          </cell>
          <cell r="M92">
            <v>3600</v>
          </cell>
        </row>
        <row r="93">
          <cell r="B93" t="str">
            <v>CAJAMARCA</v>
          </cell>
          <cell r="D93" t="str">
            <v>Total</v>
          </cell>
          <cell r="E93">
            <v>17231</v>
          </cell>
          <cell r="F93">
            <v>18126</v>
          </cell>
          <cell r="G93">
            <v>22563</v>
          </cell>
          <cell r="H93">
            <v>26776</v>
          </cell>
          <cell r="I93">
            <v>27104</v>
          </cell>
          <cell r="J93">
            <v>31894</v>
          </cell>
          <cell r="K93">
            <v>31090</v>
          </cell>
          <cell r="L93">
            <v>32715</v>
          </cell>
          <cell r="M93">
            <v>36950</v>
          </cell>
        </row>
        <row r="94">
          <cell r="D94" t="str">
            <v>Domiciliario</v>
          </cell>
          <cell r="E94">
            <v>15375</v>
          </cell>
          <cell r="F94">
            <v>16057</v>
          </cell>
          <cell r="G94">
            <v>20354</v>
          </cell>
          <cell r="H94">
            <v>24119</v>
          </cell>
          <cell r="I94">
            <v>24501</v>
          </cell>
          <cell r="J94">
            <v>29011</v>
          </cell>
          <cell r="K94">
            <v>28317</v>
          </cell>
          <cell r="L94">
            <v>29895</v>
          </cell>
          <cell r="M94">
            <v>34015</v>
          </cell>
        </row>
        <row r="95">
          <cell r="D95" t="str">
            <v>No Domicil.</v>
          </cell>
          <cell r="E95">
            <v>1856</v>
          </cell>
          <cell r="F95">
            <v>2069</v>
          </cell>
          <cell r="G95">
            <v>2209</v>
          </cell>
          <cell r="H95">
            <v>2657</v>
          </cell>
          <cell r="I95">
            <v>2603</v>
          </cell>
          <cell r="J95">
            <v>2883</v>
          </cell>
          <cell r="K95">
            <v>2773</v>
          </cell>
          <cell r="L95">
            <v>2820</v>
          </cell>
          <cell r="M95">
            <v>2935</v>
          </cell>
        </row>
        <row r="96">
          <cell r="B96" t="str">
            <v>LA LIBERTAD</v>
          </cell>
          <cell r="D96" t="str">
            <v>Total</v>
          </cell>
          <cell r="E96">
            <v>106670</v>
          </cell>
          <cell r="F96">
            <v>116630</v>
          </cell>
          <cell r="G96">
            <v>128567</v>
          </cell>
          <cell r="H96">
            <v>149818</v>
          </cell>
          <cell r="I96">
            <v>162844</v>
          </cell>
          <cell r="J96">
            <v>144607</v>
          </cell>
          <cell r="K96">
            <v>164810</v>
          </cell>
          <cell r="L96">
            <v>180066</v>
          </cell>
          <cell r="M96">
            <v>190717</v>
          </cell>
        </row>
        <row r="97">
          <cell r="D97" t="str">
            <v>Domiciliario</v>
          </cell>
          <cell r="E97">
            <v>95815</v>
          </cell>
          <cell r="F97">
            <v>105242</v>
          </cell>
          <cell r="G97">
            <v>116761</v>
          </cell>
          <cell r="H97">
            <v>137627</v>
          </cell>
          <cell r="I97">
            <v>150007</v>
          </cell>
          <cell r="J97">
            <v>131096</v>
          </cell>
          <cell r="K97">
            <v>151722</v>
          </cell>
          <cell r="L97">
            <v>166697</v>
          </cell>
          <cell r="M97">
            <v>175346</v>
          </cell>
        </row>
        <row r="98">
          <cell r="D98" t="str">
            <v>No Domicil.</v>
          </cell>
          <cell r="E98">
            <v>10855</v>
          </cell>
          <cell r="F98">
            <v>11388</v>
          </cell>
          <cell r="G98">
            <v>11806</v>
          </cell>
          <cell r="H98">
            <v>12191</v>
          </cell>
          <cell r="I98">
            <v>12837</v>
          </cell>
          <cell r="J98">
            <v>13511</v>
          </cell>
          <cell r="K98">
            <v>13088</v>
          </cell>
          <cell r="L98">
            <v>13369</v>
          </cell>
          <cell r="M98">
            <v>15371</v>
          </cell>
        </row>
        <row r="99">
          <cell r="C99" t="str">
            <v>NOR OESTE</v>
          </cell>
          <cell r="D99" t="str">
            <v>Total</v>
          </cell>
          <cell r="E99">
            <v>24727</v>
          </cell>
          <cell r="F99">
            <v>27035</v>
          </cell>
          <cell r="G99">
            <v>29802</v>
          </cell>
          <cell r="H99">
            <v>34728</v>
          </cell>
          <cell r="I99">
            <v>37747</v>
          </cell>
          <cell r="J99">
            <v>29563</v>
          </cell>
          <cell r="K99">
            <v>34894</v>
          </cell>
          <cell r="L99">
            <v>41755</v>
          </cell>
          <cell r="M99">
            <v>43491</v>
          </cell>
        </row>
        <row r="100">
          <cell r="D100" t="str">
            <v>Domiciliario</v>
          </cell>
          <cell r="E100">
            <v>24119</v>
          </cell>
          <cell r="F100">
            <v>26388</v>
          </cell>
          <cell r="G100">
            <v>29120</v>
          </cell>
          <cell r="H100">
            <v>34016</v>
          </cell>
          <cell r="I100">
            <v>36991</v>
          </cell>
          <cell r="J100">
            <v>28759</v>
          </cell>
          <cell r="K100">
            <v>34035</v>
          </cell>
          <cell r="L100">
            <v>40859</v>
          </cell>
          <cell r="M100">
            <v>42467</v>
          </cell>
        </row>
        <row r="101">
          <cell r="D101" t="str">
            <v>No Domicil.</v>
          </cell>
          <cell r="E101">
            <v>608</v>
          </cell>
          <cell r="F101">
            <v>647</v>
          </cell>
          <cell r="G101">
            <v>682</v>
          </cell>
          <cell r="H101">
            <v>712</v>
          </cell>
          <cell r="I101">
            <v>756</v>
          </cell>
          <cell r="J101">
            <v>804</v>
          </cell>
          <cell r="K101">
            <v>859</v>
          </cell>
          <cell r="L101">
            <v>896</v>
          </cell>
          <cell r="M101">
            <v>1024</v>
          </cell>
        </row>
        <row r="102">
          <cell r="C102" t="str">
            <v>TRUJILLO</v>
          </cell>
          <cell r="D102" t="str">
            <v>Total</v>
          </cell>
          <cell r="E102">
            <v>81943</v>
          </cell>
          <cell r="F102">
            <v>89595</v>
          </cell>
          <cell r="G102">
            <v>98765</v>
          </cell>
          <cell r="H102">
            <v>115090</v>
          </cell>
          <cell r="I102">
            <v>125097</v>
          </cell>
          <cell r="J102">
            <v>115044</v>
          </cell>
          <cell r="K102">
            <v>129916</v>
          </cell>
          <cell r="L102">
            <v>138311</v>
          </cell>
          <cell r="M102">
            <v>147226</v>
          </cell>
        </row>
        <row r="103">
          <cell r="D103" t="str">
            <v>Domiciliario</v>
          </cell>
          <cell r="E103">
            <v>71696</v>
          </cell>
          <cell r="F103">
            <v>78854</v>
          </cell>
          <cell r="G103">
            <v>87641</v>
          </cell>
          <cell r="H103">
            <v>103611</v>
          </cell>
          <cell r="I103">
            <v>113016</v>
          </cell>
          <cell r="J103">
            <v>102337</v>
          </cell>
          <cell r="K103">
            <v>117687</v>
          </cell>
          <cell r="L103">
            <v>125838</v>
          </cell>
          <cell r="M103">
            <v>132879</v>
          </cell>
        </row>
        <row r="104">
          <cell r="D104" t="str">
            <v>No Domicil.</v>
          </cell>
          <cell r="E104">
            <v>10247</v>
          </cell>
          <cell r="F104">
            <v>10741</v>
          </cell>
          <cell r="G104">
            <v>11124</v>
          </cell>
          <cell r="H104">
            <v>11479</v>
          </cell>
          <cell r="I104">
            <v>12081</v>
          </cell>
          <cell r="J104">
            <v>12707</v>
          </cell>
          <cell r="K104">
            <v>12229</v>
          </cell>
          <cell r="L104">
            <v>12473</v>
          </cell>
          <cell r="M104">
            <v>14347</v>
          </cell>
        </row>
        <row r="106">
          <cell r="B106" t="str">
            <v>HIDRANDINA S.A.</v>
          </cell>
          <cell r="D106" t="str">
            <v>Total</v>
          </cell>
          <cell r="E106">
            <v>200031</v>
          </cell>
          <cell r="F106">
            <v>214352</v>
          </cell>
          <cell r="G106">
            <v>236515</v>
          </cell>
          <cell r="H106">
            <v>269805</v>
          </cell>
          <cell r="I106">
            <v>290300</v>
          </cell>
          <cell r="J106">
            <v>286113</v>
          </cell>
          <cell r="K106">
            <v>303907</v>
          </cell>
          <cell r="L106">
            <v>325619</v>
          </cell>
          <cell r="M106">
            <v>346669</v>
          </cell>
        </row>
        <row r="107">
          <cell r="D107" t="str">
            <v>Domiciliario</v>
          </cell>
          <cell r="E107">
            <v>182950</v>
          </cell>
          <cell r="F107">
            <v>196334</v>
          </cell>
          <cell r="G107">
            <v>217010</v>
          </cell>
          <cell r="H107">
            <v>248736</v>
          </cell>
          <cell r="I107">
            <v>268013</v>
          </cell>
          <cell r="J107">
            <v>262910</v>
          </cell>
          <cell r="K107">
            <v>280723</v>
          </cell>
          <cell r="L107">
            <v>302008</v>
          </cell>
          <cell r="M107">
            <v>319866</v>
          </cell>
        </row>
        <row r="108">
          <cell r="D108" t="str">
            <v>No Domicil.</v>
          </cell>
          <cell r="E108">
            <v>17081</v>
          </cell>
          <cell r="F108">
            <v>18018</v>
          </cell>
          <cell r="G108">
            <v>19505</v>
          </cell>
          <cell r="H108">
            <v>21069</v>
          </cell>
          <cell r="I108">
            <v>22287</v>
          </cell>
          <cell r="J108">
            <v>23203</v>
          </cell>
          <cell r="K108">
            <v>23184</v>
          </cell>
          <cell r="L108">
            <v>23611</v>
          </cell>
          <cell r="M108">
            <v>26803</v>
          </cell>
        </row>
        <row r="111">
          <cell r="B111" t="str">
            <v>GRADO DE ELECTRIFICACION  ( % )</v>
          </cell>
        </row>
        <row r="112">
          <cell r="B112" t="str">
            <v>DEPARTAMENTO</v>
          </cell>
          <cell r="C112" t="str">
            <v>U.N.</v>
          </cell>
          <cell r="D112" t="str">
            <v>Eléctrico</v>
          </cell>
          <cell r="E112">
            <v>1993</v>
          </cell>
          <cell r="F112">
            <v>1994</v>
          </cell>
          <cell r="G112">
            <v>1995</v>
          </cell>
          <cell r="H112">
            <v>1996</v>
          </cell>
          <cell r="I112">
            <v>1997</v>
          </cell>
          <cell r="J112">
            <v>1998</v>
          </cell>
          <cell r="K112">
            <v>1999</v>
          </cell>
          <cell r="L112">
            <v>2000</v>
          </cell>
          <cell r="M112">
            <v>2001</v>
          </cell>
        </row>
        <row r="114">
          <cell r="B114" t="str">
            <v>ANCASH</v>
          </cell>
          <cell r="E114">
            <v>0.3925186169925316</v>
          </cell>
          <cell r="F114">
            <v>0.40595781819288973</v>
          </cell>
          <cell r="G114">
            <v>0.42821854622141781</v>
          </cell>
          <cell r="H114">
            <v>0.46142782938000942</v>
          </cell>
          <cell r="I114">
            <v>0.49075498331591316</v>
          </cell>
          <cell r="J114">
            <v>0.53294881961516249</v>
          </cell>
          <cell r="K114">
            <v>0.51694671930862979</v>
          </cell>
          <cell r="L114">
            <v>0.5351081177513346</v>
          </cell>
          <cell r="M114">
            <v>0.55499821250828618</v>
          </cell>
        </row>
        <row r="115">
          <cell r="C115" t="str">
            <v>ANCASH COSTA</v>
          </cell>
          <cell r="E115">
            <v>0.57122569368582043</v>
          </cell>
          <cell r="F115">
            <v>0.57115034484844629</v>
          </cell>
          <cell r="G115">
            <v>0.60054690768993668</v>
          </cell>
          <cell r="H115">
            <v>0.64595121506436326</v>
          </cell>
          <cell r="I115">
            <v>0.69239995929320031</v>
          </cell>
          <cell r="J115">
            <v>0.763601434529527</v>
          </cell>
          <cell r="K115">
            <v>0.71786909387756559</v>
          </cell>
          <cell r="L115">
            <v>0.73856574116703144</v>
          </cell>
          <cell r="M115">
            <v>0.76424057407613977</v>
          </cell>
        </row>
        <row r="116">
          <cell r="C116" t="str">
            <v>ANCASH SIERRA</v>
          </cell>
          <cell r="E116">
            <v>0.23089589533959878</v>
          </cell>
          <cell r="F116">
            <v>0.25347240897237594</v>
          </cell>
          <cell r="G116">
            <v>0.26914621255816967</v>
          </cell>
          <cell r="H116">
            <v>0.29109855028675974</v>
          </cell>
          <cell r="I116">
            <v>0.30462115933687889</v>
          </cell>
          <cell r="J116">
            <v>0.32003871354036451</v>
          </cell>
          <cell r="K116">
            <v>0.3314799120142275</v>
          </cell>
          <cell r="L116">
            <v>0.34730108075222987</v>
          </cell>
          <cell r="M116">
            <v>0.36185141721488284</v>
          </cell>
        </row>
        <row r="117">
          <cell r="B117" t="str">
            <v>CAJAMARCA</v>
          </cell>
          <cell r="E117">
            <v>0.13911938705550569</v>
          </cell>
          <cell r="F117">
            <v>0.14308879719557774</v>
          </cell>
          <cell r="G117">
            <v>0.17764198541016837</v>
          </cell>
          <cell r="H117">
            <v>0.20704893663408372</v>
          </cell>
          <cell r="I117">
            <v>0.20665368676370324</v>
          </cell>
          <cell r="J117">
            <v>0.24027958123393761</v>
          </cell>
          <cell r="K117">
            <v>0.2305457002335386</v>
          </cell>
          <cell r="L117">
            <v>0.23915576962149265</v>
          </cell>
          <cell r="M117">
            <v>0.26688160794212945</v>
          </cell>
        </row>
        <row r="118">
          <cell r="B118" t="str">
            <v>LA LIBERTAD</v>
          </cell>
          <cell r="E118">
            <v>0.38384246734718341</v>
          </cell>
          <cell r="F118">
            <v>0.4121219417001884</v>
          </cell>
          <cell r="G118">
            <v>0.44676578627206304</v>
          </cell>
          <cell r="H118">
            <v>0.51400406241186047</v>
          </cell>
          <cell r="I118">
            <v>0.54785683050646816</v>
          </cell>
          <cell r="J118">
            <v>0.4700940831522164</v>
          </cell>
          <cell r="K118">
            <v>0.53059235557479212</v>
          </cell>
          <cell r="L118">
            <v>0.56973285049360023</v>
          </cell>
          <cell r="M118">
            <v>0.58667976675171618</v>
          </cell>
        </row>
        <row r="119">
          <cell r="C119" t="str">
            <v>NOR OESTE</v>
          </cell>
          <cell r="E119">
            <v>0.48145911869739139</v>
          </cell>
          <cell r="F119">
            <v>0.5082051261742313</v>
          </cell>
          <cell r="G119">
            <v>0.54862815451234048</v>
          </cell>
          <cell r="H119">
            <v>0.62676369167677948</v>
          </cell>
          <cell r="I119">
            <v>0.66684214291641775</v>
          </cell>
          <cell r="J119">
            <v>0.50804221827892559</v>
          </cell>
          <cell r="K119">
            <v>0.58798476180694381</v>
          </cell>
          <cell r="L119">
            <v>0.69022554847489836</v>
          </cell>
          <cell r="M119">
            <v>0.7015652283451056</v>
          </cell>
        </row>
        <row r="120">
          <cell r="C120" t="str">
            <v>TRUJILLO</v>
          </cell>
          <cell r="E120">
            <v>0.35985934599596736</v>
          </cell>
          <cell r="F120">
            <v>0.38810114558167763</v>
          </cell>
          <cell r="G120">
            <v>0.42130019421199366</v>
          </cell>
          <cell r="H120">
            <v>0.48581415509563058</v>
          </cell>
          <cell r="I120">
            <v>0.51811050240398071</v>
          </cell>
          <cell r="J120">
            <v>0.46060704937053915</v>
          </cell>
          <cell r="K120">
            <v>0.51624425401675411</v>
          </cell>
          <cell r="L120">
            <v>0.5396096759982757</v>
          </cell>
          <cell r="M120">
            <v>0.55795840135336883</v>
          </cell>
        </row>
        <row r="121">
          <cell r="B121" t="str">
            <v>TOTAL</v>
          </cell>
          <cell r="E121">
            <v>0.33670046687722693</v>
          </cell>
          <cell r="F121">
            <v>0.35507652130474188</v>
          </cell>
          <cell r="G121">
            <v>0.38564338423116218</v>
          </cell>
          <cell r="H121">
            <v>0.43404435296835847</v>
          </cell>
          <cell r="I121">
            <v>0.45955818477693322</v>
          </cell>
          <cell r="J121">
            <v>0.44354604122803398</v>
          </cell>
          <cell r="K121">
            <v>0.46497262495648517</v>
          </cell>
          <cell r="L121">
            <v>0.49122806900440036</v>
          </cell>
          <cell r="M121">
            <v>0.51140898569906068</v>
          </cell>
        </row>
        <row r="122">
          <cell r="E122">
            <v>0.33670046687722693</v>
          </cell>
          <cell r="F122">
            <v>0.35507652130474188</v>
          </cell>
          <cell r="G122">
            <v>0.38564338423116218</v>
          </cell>
          <cell r="H122">
            <v>0.43404435296835847</v>
          </cell>
          <cell r="I122">
            <v>0.45955818477693322</v>
          </cell>
          <cell r="J122">
            <v>0.44354604122803398</v>
          </cell>
          <cell r="K122">
            <v>0.46497262495648517</v>
          </cell>
          <cell r="L122">
            <v>0.49122806900440036</v>
          </cell>
          <cell r="M122">
            <v>0.51140898569906068</v>
          </cell>
        </row>
        <row r="125">
          <cell r="B125" t="str">
            <v>GRADO DE ELECTRIFICACION =  (# CLIENTES RESID. * &amp;) + (# CLIENTES NO RESID.)</v>
          </cell>
        </row>
        <row r="126">
          <cell r="C126" t="str">
            <v xml:space="preserve">                        POBLACION TOTAL AREA DE INFLUENCIA</v>
          </cell>
        </row>
        <row r="128">
          <cell r="B128" t="str">
            <v xml:space="preserve"> &amp; = Coeficiente de habitabilidad  HIDRANDINA = 5</v>
          </cell>
        </row>
      </sheetData>
      <sheetData sheetId="1" refreshError="1"/>
      <sheetData sheetId="2"/>
      <sheetData sheetId="3" refreshError="1"/>
      <sheetData sheetId="4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D1_x_Sistema"/>
      <sheetName val="D1_x_TRIM"/>
      <sheetName val="D1_Total"/>
      <sheetName val="D4"/>
      <sheetName val="D7"/>
      <sheetName val="D10"/>
      <sheetName val="datos"/>
      <sheetName val="U1PIURA"/>
      <sheetName val="U1TUMBES"/>
      <sheetName val="DD1_x_Sistema"/>
      <sheetName val="DD1_x_TRIM"/>
      <sheetName val="Hoja1"/>
      <sheetName val="DD1_Total"/>
      <sheetName val="DD4"/>
      <sheetName val="DD7"/>
      <sheetName val="DU1"/>
      <sheetName val="DD10"/>
      <sheetName val="Maestra"/>
      <sheetName val="Instruc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A2" t="str">
            <v>Id</v>
          </cell>
          <cell r="B2" t="str">
            <v>canoreg</v>
          </cell>
          <cell r="C2" t="str">
            <v>cmesreg</v>
          </cell>
          <cell r="D2" t="str">
            <v>ccoddis</v>
          </cell>
          <cell r="E2" t="str">
            <v>cnosiel</v>
          </cell>
          <cell r="F2" t="str">
            <v>ccodcon</v>
          </cell>
          <cell r="G2" t="str">
            <v>nlonequ</v>
          </cell>
          <cell r="H2" t="str">
            <v>ntenequ</v>
          </cell>
          <cell r="I2" t="str">
            <v>ccoopta</v>
          </cell>
          <cell r="J2" t="str">
            <v>nnumcli</v>
          </cell>
          <cell r="K2" t="str">
            <v>nenacho</v>
          </cell>
          <cell r="L2" t="str">
            <v>nenacfu</v>
          </cell>
          <cell r="M2" t="str">
            <v>ntoenac</v>
          </cell>
          <cell r="N2" t="str">
            <v>nmaxdem</v>
          </cell>
          <cell r="O2" t="str">
            <v>ntotfac</v>
          </cell>
          <cell r="P2" t="str">
            <v>npremed</v>
          </cell>
          <cell r="Q2" t="str">
            <v>nimpigv</v>
          </cell>
          <cell r="R2" t="str">
            <v>nimpotr</v>
          </cell>
        </row>
        <row r="3">
          <cell r="A3" t="str">
            <v>0201Piura210</v>
          </cell>
          <cell r="B3" t="str">
            <v>02</v>
          </cell>
          <cell r="C3" t="str">
            <v>01</v>
          </cell>
          <cell r="D3" t="str">
            <v>ELNO</v>
          </cell>
          <cell r="E3" t="str">
            <v>Piura</v>
          </cell>
          <cell r="F3" t="str">
            <v/>
          </cell>
          <cell r="G3">
            <v>7</v>
          </cell>
          <cell r="H3">
            <v>60</v>
          </cell>
          <cell r="I3" t="str">
            <v>210</v>
          </cell>
          <cell r="J3">
            <v>2</v>
          </cell>
          <cell r="K3">
            <v>0.03</v>
          </cell>
          <cell r="L3">
            <v>1.17</v>
          </cell>
          <cell r="M3">
            <v>1.2</v>
          </cell>
          <cell r="N3">
            <v>6.6000000000000003E-2</v>
          </cell>
          <cell r="O3">
            <v>992.79</v>
          </cell>
          <cell r="P3">
            <v>82.73</v>
          </cell>
          <cell r="Q3">
            <v>178.7</v>
          </cell>
          <cell r="R3">
            <v>6.27</v>
          </cell>
        </row>
        <row r="4">
          <cell r="A4" t="str">
            <v>0201Piura222</v>
          </cell>
          <cell r="B4" t="str">
            <v>02</v>
          </cell>
          <cell r="C4" t="str">
            <v>01</v>
          </cell>
          <cell r="D4" t="str">
            <v>ELNO</v>
          </cell>
          <cell r="E4" t="str">
            <v>Piura</v>
          </cell>
          <cell r="F4" t="str">
            <v/>
          </cell>
          <cell r="G4">
            <v>7</v>
          </cell>
          <cell r="H4">
            <v>60</v>
          </cell>
          <cell r="I4" t="str">
            <v>222</v>
          </cell>
          <cell r="J4">
            <v>4</v>
          </cell>
          <cell r="K4">
            <v>2.7959999999999998</v>
          </cell>
          <cell r="L4">
            <v>12.093999999999999</v>
          </cell>
          <cell r="M4">
            <v>14.89</v>
          </cell>
          <cell r="N4">
            <v>0.20499999999999999</v>
          </cell>
          <cell r="O4">
            <v>7247.77</v>
          </cell>
          <cell r="P4">
            <v>48.68</v>
          </cell>
          <cell r="Q4">
            <v>1304.5999999999999</v>
          </cell>
          <cell r="R4">
            <v>16.47</v>
          </cell>
        </row>
        <row r="5">
          <cell r="A5" t="str">
            <v>0201Piura221</v>
          </cell>
          <cell r="B5" t="str">
            <v>02</v>
          </cell>
          <cell r="C5" t="str">
            <v>01</v>
          </cell>
          <cell r="D5" t="str">
            <v>ELNO</v>
          </cell>
          <cell r="E5" t="str">
            <v>Piura</v>
          </cell>
          <cell r="F5" t="str">
            <v/>
          </cell>
          <cell r="G5">
            <v>7</v>
          </cell>
          <cell r="H5">
            <v>60</v>
          </cell>
          <cell r="I5" t="str">
            <v>221</v>
          </cell>
          <cell r="J5">
            <v>9</v>
          </cell>
          <cell r="K5">
            <v>27.324999999999999</v>
          </cell>
          <cell r="L5">
            <v>71.412999999999997</v>
          </cell>
          <cell r="M5">
            <v>98.738</v>
          </cell>
          <cell r="N5">
            <v>0.48199999999999998</v>
          </cell>
          <cell r="O5">
            <v>31436.95</v>
          </cell>
          <cell r="P5">
            <v>31.84</v>
          </cell>
          <cell r="Q5">
            <v>5658.65</v>
          </cell>
          <cell r="R5">
            <v>38.03</v>
          </cell>
        </row>
        <row r="6">
          <cell r="A6" t="str">
            <v>0201Piura232</v>
          </cell>
          <cell r="B6" t="str">
            <v>02</v>
          </cell>
          <cell r="C6" t="str">
            <v>01</v>
          </cell>
          <cell r="D6" t="str">
            <v>ELNO</v>
          </cell>
          <cell r="E6" t="str">
            <v>Piura</v>
          </cell>
          <cell r="F6" t="str">
            <v/>
          </cell>
          <cell r="G6">
            <v>7</v>
          </cell>
          <cell r="H6">
            <v>60</v>
          </cell>
          <cell r="I6" t="str">
            <v>232</v>
          </cell>
          <cell r="J6">
            <v>11</v>
          </cell>
          <cell r="K6">
            <v>0</v>
          </cell>
          <cell r="L6">
            <v>0</v>
          </cell>
          <cell r="M6">
            <v>59.374000000000002</v>
          </cell>
          <cell r="N6">
            <v>0.45</v>
          </cell>
          <cell r="O6">
            <v>20879.849999999999</v>
          </cell>
          <cell r="P6">
            <v>35.17</v>
          </cell>
          <cell r="Q6">
            <v>3758.37</v>
          </cell>
          <cell r="R6">
            <v>27.84</v>
          </cell>
        </row>
        <row r="7">
          <cell r="A7" t="str">
            <v>0201Piura231</v>
          </cell>
          <cell r="B7" t="str">
            <v>02</v>
          </cell>
          <cell r="C7" t="str">
            <v>01</v>
          </cell>
          <cell r="D7" t="str">
            <v>ELNO</v>
          </cell>
          <cell r="E7" t="str">
            <v>Piura</v>
          </cell>
          <cell r="F7" t="str">
            <v/>
          </cell>
          <cell r="G7">
            <v>7</v>
          </cell>
          <cell r="H7">
            <v>60</v>
          </cell>
          <cell r="I7" t="str">
            <v>231</v>
          </cell>
          <cell r="J7">
            <v>13</v>
          </cell>
          <cell r="K7">
            <v>0</v>
          </cell>
          <cell r="L7">
            <v>0</v>
          </cell>
          <cell r="M7">
            <v>52.277999999999999</v>
          </cell>
          <cell r="N7">
            <v>0.193</v>
          </cell>
          <cell r="O7">
            <v>14163.47</v>
          </cell>
          <cell r="P7">
            <v>27.09</v>
          </cell>
          <cell r="Q7">
            <v>2549.4299999999998</v>
          </cell>
          <cell r="R7">
            <v>28.52</v>
          </cell>
        </row>
        <row r="8">
          <cell r="A8" t="str">
            <v>0201Piura270</v>
          </cell>
          <cell r="B8" t="str">
            <v>02</v>
          </cell>
          <cell r="C8" t="str">
            <v>01</v>
          </cell>
          <cell r="D8" t="str">
            <v>ELNO</v>
          </cell>
          <cell r="E8" t="str">
            <v>Piura</v>
          </cell>
          <cell r="F8" t="str">
            <v/>
          </cell>
          <cell r="G8">
            <v>7</v>
          </cell>
          <cell r="H8">
            <v>60</v>
          </cell>
          <cell r="I8" t="str">
            <v>270</v>
          </cell>
          <cell r="J8">
            <v>3337</v>
          </cell>
          <cell r="K8">
            <v>0</v>
          </cell>
          <cell r="L8">
            <v>0</v>
          </cell>
          <cell r="M8">
            <v>1207.5630000000001</v>
          </cell>
          <cell r="N8">
            <v>0</v>
          </cell>
          <cell r="O8">
            <v>400138.05</v>
          </cell>
          <cell r="P8">
            <v>33.14</v>
          </cell>
          <cell r="Q8">
            <v>72024.850000000006</v>
          </cell>
          <cell r="R8">
            <v>2028.12</v>
          </cell>
        </row>
        <row r="9">
          <cell r="A9" t="str">
            <v>0201Piura261</v>
          </cell>
          <cell r="B9" t="str">
            <v>02</v>
          </cell>
          <cell r="C9" t="str">
            <v>01</v>
          </cell>
          <cell r="D9" t="str">
            <v>ELNO</v>
          </cell>
          <cell r="E9" t="str">
            <v>Piura</v>
          </cell>
          <cell r="F9" t="str">
            <v/>
          </cell>
          <cell r="G9">
            <v>7</v>
          </cell>
          <cell r="H9">
            <v>60</v>
          </cell>
          <cell r="I9" t="str">
            <v>261</v>
          </cell>
          <cell r="J9">
            <v>22924</v>
          </cell>
          <cell r="K9">
            <v>0</v>
          </cell>
          <cell r="L9">
            <v>0</v>
          </cell>
          <cell r="M9">
            <v>352.13499999999999</v>
          </cell>
          <cell r="N9">
            <v>0</v>
          </cell>
          <cell r="O9">
            <v>127869.67</v>
          </cell>
          <cell r="P9">
            <v>36.31</v>
          </cell>
          <cell r="Q9">
            <v>23016.54</v>
          </cell>
          <cell r="R9">
            <v>13499.62</v>
          </cell>
        </row>
        <row r="10">
          <cell r="A10" t="str">
            <v>0201Piura262</v>
          </cell>
          <cell r="B10" t="str">
            <v>02</v>
          </cell>
          <cell r="C10" t="str">
            <v>01</v>
          </cell>
          <cell r="D10" t="str">
            <v>ELNO</v>
          </cell>
          <cell r="E10" t="str">
            <v>Piura</v>
          </cell>
          <cell r="F10" t="str">
            <v/>
          </cell>
          <cell r="G10">
            <v>7</v>
          </cell>
          <cell r="H10">
            <v>60</v>
          </cell>
          <cell r="I10" t="str">
            <v>262</v>
          </cell>
          <cell r="J10">
            <v>23382</v>
          </cell>
          <cell r="K10">
            <v>0</v>
          </cell>
          <cell r="L10">
            <v>0</v>
          </cell>
          <cell r="M10">
            <v>1418.441</v>
          </cell>
          <cell r="N10">
            <v>0</v>
          </cell>
          <cell r="O10">
            <v>450566.34</v>
          </cell>
          <cell r="P10">
            <v>31.76</v>
          </cell>
          <cell r="Q10">
            <v>81101.94</v>
          </cell>
          <cell r="R10">
            <v>13768.78</v>
          </cell>
        </row>
        <row r="11">
          <cell r="A11" t="str">
            <v>0201Piura263</v>
          </cell>
          <cell r="B11" t="str">
            <v>02</v>
          </cell>
          <cell r="C11" t="str">
            <v>01</v>
          </cell>
          <cell r="D11" t="str">
            <v>ELNO</v>
          </cell>
          <cell r="E11" t="str">
            <v>Piura</v>
          </cell>
          <cell r="F11" t="str">
            <v/>
          </cell>
          <cell r="G11">
            <v>7</v>
          </cell>
          <cell r="H11">
            <v>60</v>
          </cell>
          <cell r="I11" t="str">
            <v>263</v>
          </cell>
          <cell r="J11">
            <v>9656</v>
          </cell>
          <cell r="K11">
            <v>0</v>
          </cell>
          <cell r="L11">
            <v>0</v>
          </cell>
          <cell r="M11">
            <v>1181.0840000000001</v>
          </cell>
          <cell r="N11">
            <v>0</v>
          </cell>
          <cell r="O11">
            <v>417166.89</v>
          </cell>
          <cell r="P11">
            <v>35.32</v>
          </cell>
          <cell r="Q11">
            <v>75090.039999999994</v>
          </cell>
          <cell r="R11">
            <v>5686.23</v>
          </cell>
        </row>
        <row r="12">
          <cell r="A12" t="str">
            <v>0201Piura264</v>
          </cell>
          <cell r="B12" t="str">
            <v>02</v>
          </cell>
          <cell r="C12" t="str">
            <v>01</v>
          </cell>
          <cell r="D12" t="str">
            <v>ELNO</v>
          </cell>
          <cell r="E12" t="str">
            <v>Piura</v>
          </cell>
          <cell r="F12" t="str">
            <v/>
          </cell>
          <cell r="G12">
            <v>7</v>
          </cell>
          <cell r="H12">
            <v>60</v>
          </cell>
          <cell r="I12" t="str">
            <v>264</v>
          </cell>
          <cell r="J12">
            <v>7044</v>
          </cell>
          <cell r="K12">
            <v>0</v>
          </cell>
          <cell r="L12">
            <v>0</v>
          </cell>
          <cell r="M12">
            <v>1402.6590000000001</v>
          </cell>
          <cell r="N12">
            <v>0</v>
          </cell>
          <cell r="O12">
            <v>487270.13</v>
          </cell>
          <cell r="P12">
            <v>34.74</v>
          </cell>
          <cell r="Q12">
            <v>87708.62</v>
          </cell>
          <cell r="R12">
            <v>4168.4799999999996</v>
          </cell>
        </row>
        <row r="13">
          <cell r="A13" t="str">
            <v>0201Piura265</v>
          </cell>
          <cell r="B13" t="str">
            <v>02</v>
          </cell>
          <cell r="C13" t="str">
            <v>01</v>
          </cell>
          <cell r="D13" t="str">
            <v>ELNO</v>
          </cell>
          <cell r="E13" t="str">
            <v>Piura</v>
          </cell>
          <cell r="F13" t="str">
            <v/>
          </cell>
          <cell r="G13">
            <v>7</v>
          </cell>
          <cell r="H13">
            <v>60</v>
          </cell>
          <cell r="I13" t="str">
            <v>265</v>
          </cell>
          <cell r="J13">
            <v>1312</v>
          </cell>
          <cell r="K13">
            <v>0</v>
          </cell>
          <cell r="L13">
            <v>0</v>
          </cell>
          <cell r="M13">
            <v>486.363</v>
          </cell>
          <cell r="N13">
            <v>0</v>
          </cell>
          <cell r="O13">
            <v>166807.76999999999</v>
          </cell>
          <cell r="P13">
            <v>34.299999999999997</v>
          </cell>
          <cell r="Q13">
            <v>30025.4</v>
          </cell>
          <cell r="R13">
            <v>780.87</v>
          </cell>
        </row>
        <row r="14">
          <cell r="A14" t="str">
            <v>0201Piura266</v>
          </cell>
          <cell r="B14" t="str">
            <v>02</v>
          </cell>
          <cell r="C14" t="str">
            <v>01</v>
          </cell>
          <cell r="D14" t="str">
            <v>ELNO</v>
          </cell>
          <cell r="E14" t="str">
            <v>Piura</v>
          </cell>
          <cell r="F14" t="str">
            <v/>
          </cell>
          <cell r="G14">
            <v>7</v>
          </cell>
          <cell r="H14">
            <v>60</v>
          </cell>
          <cell r="I14" t="str">
            <v>266</v>
          </cell>
          <cell r="J14">
            <v>269</v>
          </cell>
          <cell r="K14">
            <v>0</v>
          </cell>
          <cell r="L14">
            <v>0</v>
          </cell>
          <cell r="M14">
            <v>159.97300000000001</v>
          </cell>
          <cell r="N14">
            <v>0</v>
          </cell>
          <cell r="O14">
            <v>54606.86</v>
          </cell>
          <cell r="P14">
            <v>34.14</v>
          </cell>
          <cell r="Q14">
            <v>9829.24</v>
          </cell>
          <cell r="R14">
            <v>162.86000000000001</v>
          </cell>
        </row>
        <row r="15">
          <cell r="A15" t="str">
            <v>0201Piura267</v>
          </cell>
          <cell r="B15" t="str">
            <v>02</v>
          </cell>
          <cell r="C15" t="str">
            <v>01</v>
          </cell>
          <cell r="D15" t="str">
            <v>ELNO</v>
          </cell>
          <cell r="E15" t="str">
            <v>Piura</v>
          </cell>
          <cell r="F15" t="str">
            <v/>
          </cell>
          <cell r="G15">
            <v>7</v>
          </cell>
          <cell r="H15">
            <v>60</v>
          </cell>
          <cell r="I15" t="str">
            <v>267</v>
          </cell>
          <cell r="J15">
            <v>85</v>
          </cell>
          <cell r="K15">
            <v>0</v>
          </cell>
          <cell r="L15">
            <v>0</v>
          </cell>
          <cell r="M15">
            <v>73.400999999999996</v>
          </cell>
          <cell r="N15">
            <v>0</v>
          </cell>
          <cell r="O15">
            <v>24788.65</v>
          </cell>
          <cell r="P15">
            <v>33.770000000000003</v>
          </cell>
          <cell r="Q15">
            <v>4461.96</v>
          </cell>
          <cell r="R15">
            <v>51.71</v>
          </cell>
        </row>
        <row r="16">
          <cell r="A16" t="str">
            <v>0201Piura268</v>
          </cell>
          <cell r="B16" t="str">
            <v>02</v>
          </cell>
          <cell r="C16" t="str">
            <v>01</v>
          </cell>
          <cell r="D16" t="str">
            <v>ELNO</v>
          </cell>
          <cell r="E16" t="str">
            <v>Piura</v>
          </cell>
          <cell r="F16" t="str">
            <v/>
          </cell>
          <cell r="G16">
            <v>7</v>
          </cell>
          <cell r="H16">
            <v>60</v>
          </cell>
          <cell r="I16" t="str">
            <v>268</v>
          </cell>
          <cell r="J16">
            <v>71</v>
          </cell>
          <cell r="K16">
            <v>0</v>
          </cell>
          <cell r="L16">
            <v>0</v>
          </cell>
          <cell r="M16">
            <v>116.72799999999999</v>
          </cell>
          <cell r="N16">
            <v>0</v>
          </cell>
          <cell r="O16">
            <v>39617.879999999997</v>
          </cell>
          <cell r="P16">
            <v>33.94</v>
          </cell>
          <cell r="Q16">
            <v>7131.22</v>
          </cell>
          <cell r="R16">
            <v>45.97</v>
          </cell>
        </row>
        <row r="17">
          <cell r="A17" t="str">
            <v>0201Piura282</v>
          </cell>
          <cell r="B17" t="str">
            <v>02</v>
          </cell>
          <cell r="C17" t="str">
            <v>01</v>
          </cell>
          <cell r="D17" t="str">
            <v>ELNO</v>
          </cell>
          <cell r="E17" t="str">
            <v>Piura</v>
          </cell>
          <cell r="F17" t="str">
            <v/>
          </cell>
          <cell r="G17">
            <v>7</v>
          </cell>
          <cell r="H17">
            <v>60</v>
          </cell>
          <cell r="I17" t="str">
            <v>282</v>
          </cell>
          <cell r="J17">
            <v>85</v>
          </cell>
          <cell r="K17">
            <v>0</v>
          </cell>
          <cell r="L17">
            <v>0</v>
          </cell>
          <cell r="M17">
            <v>17.672000000000001</v>
          </cell>
          <cell r="N17">
            <v>55.223999999999997</v>
          </cell>
          <cell r="O17">
            <v>6318.65</v>
          </cell>
          <cell r="P17">
            <v>35.76</v>
          </cell>
          <cell r="Q17">
            <v>1137.3599999999999</v>
          </cell>
          <cell r="R17">
            <v>49.79</v>
          </cell>
        </row>
        <row r="18">
          <cell r="A18" t="str">
            <v>0201Piura100</v>
          </cell>
          <cell r="B18" t="str">
            <v>02</v>
          </cell>
          <cell r="C18" t="str">
            <v>01</v>
          </cell>
          <cell r="D18" t="str">
            <v>ELNO</v>
          </cell>
          <cell r="E18" t="str">
            <v>Piura</v>
          </cell>
          <cell r="F18" t="str">
            <v/>
          </cell>
          <cell r="G18">
            <v>7</v>
          </cell>
          <cell r="H18">
            <v>60</v>
          </cell>
          <cell r="I18" t="str">
            <v>100</v>
          </cell>
          <cell r="J18">
            <v>29</v>
          </cell>
          <cell r="K18">
            <v>31.876999999999999</v>
          </cell>
          <cell r="L18">
            <v>473.01499999999999</v>
          </cell>
          <cell r="M18">
            <v>504.892</v>
          </cell>
          <cell r="N18">
            <v>3.6240000000000001</v>
          </cell>
          <cell r="O18">
            <v>86044.63</v>
          </cell>
          <cell r="P18">
            <v>17.04</v>
          </cell>
          <cell r="Q18">
            <v>15488.03</v>
          </cell>
          <cell r="R18">
            <v>455.73</v>
          </cell>
        </row>
        <row r="19">
          <cell r="A19" t="str">
            <v>0201Piura122</v>
          </cell>
          <cell r="B19" t="str">
            <v>02</v>
          </cell>
          <cell r="C19" t="str">
            <v>01</v>
          </cell>
          <cell r="D19" t="str">
            <v>ELNO</v>
          </cell>
          <cell r="E19" t="str">
            <v>Piura</v>
          </cell>
          <cell r="F19" t="str">
            <v/>
          </cell>
          <cell r="G19">
            <v>7</v>
          </cell>
          <cell r="H19">
            <v>60</v>
          </cell>
          <cell r="I19" t="str">
            <v>122</v>
          </cell>
          <cell r="J19">
            <v>62</v>
          </cell>
          <cell r="K19">
            <v>242.68799999999999</v>
          </cell>
          <cell r="L19">
            <v>1700.008</v>
          </cell>
          <cell r="M19">
            <v>1942.6959999999999</v>
          </cell>
          <cell r="N19">
            <v>7.0030000000000001</v>
          </cell>
          <cell r="O19">
            <v>358047.05</v>
          </cell>
          <cell r="P19">
            <v>18.43</v>
          </cell>
          <cell r="Q19">
            <v>64448.47</v>
          </cell>
          <cell r="R19">
            <v>974.32</v>
          </cell>
        </row>
        <row r="20">
          <cell r="A20" t="str">
            <v>0201Piura121</v>
          </cell>
          <cell r="B20" t="str">
            <v>02</v>
          </cell>
          <cell r="C20" t="str">
            <v>01</v>
          </cell>
          <cell r="D20" t="str">
            <v>ELNO</v>
          </cell>
          <cell r="E20" t="str">
            <v>Piura</v>
          </cell>
          <cell r="F20" t="str">
            <v/>
          </cell>
          <cell r="G20">
            <v>7</v>
          </cell>
          <cell r="H20">
            <v>60</v>
          </cell>
          <cell r="I20" t="str">
            <v>121</v>
          </cell>
          <cell r="J20">
            <v>34</v>
          </cell>
          <cell r="K20">
            <v>262.072</v>
          </cell>
          <cell r="L20">
            <v>993.62</v>
          </cell>
          <cell r="M20">
            <v>1255.692</v>
          </cell>
          <cell r="N20">
            <v>3.0169999999999999</v>
          </cell>
          <cell r="O20">
            <v>208875.14</v>
          </cell>
          <cell r="P20">
            <v>16.63</v>
          </cell>
          <cell r="Q20">
            <v>37597.53</v>
          </cell>
          <cell r="R20">
            <v>537.66999999999996</v>
          </cell>
        </row>
        <row r="21">
          <cell r="A21" t="str">
            <v>0201Piura132</v>
          </cell>
          <cell r="B21" t="str">
            <v>02</v>
          </cell>
          <cell r="C21" t="str">
            <v>01</v>
          </cell>
          <cell r="D21" t="str">
            <v>ELNO</v>
          </cell>
          <cell r="E21" t="str">
            <v>Piura</v>
          </cell>
          <cell r="F21" t="str">
            <v/>
          </cell>
          <cell r="G21">
            <v>7</v>
          </cell>
          <cell r="H21">
            <v>60</v>
          </cell>
          <cell r="I21" t="str">
            <v>132</v>
          </cell>
          <cell r="J21">
            <v>30</v>
          </cell>
          <cell r="K21">
            <v>0</v>
          </cell>
          <cell r="L21">
            <v>0</v>
          </cell>
          <cell r="M21">
            <v>276.89499999999998</v>
          </cell>
          <cell r="N21">
            <v>1.448</v>
          </cell>
          <cell r="O21">
            <v>63031.87</v>
          </cell>
          <cell r="P21">
            <v>22.76</v>
          </cell>
          <cell r="Q21">
            <v>11345.74</v>
          </cell>
          <cell r="R21">
            <v>440.81</v>
          </cell>
        </row>
        <row r="22">
          <cell r="A22" t="str">
            <v>0201Piura131</v>
          </cell>
          <cell r="B22" t="str">
            <v>02</v>
          </cell>
          <cell r="C22" t="str">
            <v>01</v>
          </cell>
          <cell r="D22" t="str">
            <v>ELNO</v>
          </cell>
          <cell r="E22" t="str">
            <v>Piura</v>
          </cell>
          <cell r="F22" t="str">
            <v/>
          </cell>
          <cell r="G22">
            <v>7</v>
          </cell>
          <cell r="H22">
            <v>60</v>
          </cell>
          <cell r="I22" t="str">
            <v>131</v>
          </cell>
          <cell r="J22">
            <v>40</v>
          </cell>
          <cell r="K22">
            <v>0</v>
          </cell>
          <cell r="L22">
            <v>0</v>
          </cell>
          <cell r="M22">
            <v>294.983</v>
          </cell>
          <cell r="N22">
            <v>1.38</v>
          </cell>
          <cell r="O22">
            <v>60931.17</v>
          </cell>
          <cell r="P22">
            <v>20.66</v>
          </cell>
          <cell r="Q22">
            <v>10967.61</v>
          </cell>
          <cell r="R22">
            <v>591.6</v>
          </cell>
        </row>
        <row r="23">
          <cell r="A23" t="str">
            <v>0201Piura240</v>
          </cell>
          <cell r="B23" t="str">
            <v>02</v>
          </cell>
          <cell r="C23" t="str">
            <v>01</v>
          </cell>
          <cell r="D23" t="str">
            <v>ELNO</v>
          </cell>
          <cell r="E23" t="str">
            <v>Piura</v>
          </cell>
          <cell r="F23" t="str">
            <v/>
          </cell>
          <cell r="G23">
            <v>7</v>
          </cell>
          <cell r="H23">
            <v>60</v>
          </cell>
          <cell r="I23" t="str">
            <v>240</v>
          </cell>
          <cell r="J23">
            <v>0</v>
          </cell>
          <cell r="K23">
            <v>0</v>
          </cell>
          <cell r="L23">
            <v>0</v>
          </cell>
          <cell r="M23">
            <v>876.75400000000002</v>
          </cell>
          <cell r="N23">
            <v>0</v>
          </cell>
          <cell r="O23">
            <v>344883.47</v>
          </cell>
          <cell r="P23">
            <v>39.340000000000003</v>
          </cell>
          <cell r="Q23">
            <v>0</v>
          </cell>
          <cell r="R23">
            <v>0</v>
          </cell>
        </row>
        <row r="24">
          <cell r="A24" t="str">
            <v>0201Sullana-Paita222</v>
          </cell>
          <cell r="B24" t="str">
            <v>02</v>
          </cell>
          <cell r="C24" t="str">
            <v>01</v>
          </cell>
          <cell r="D24" t="str">
            <v>ELNO</v>
          </cell>
          <cell r="E24" t="str">
            <v>Sullana-Paita</v>
          </cell>
          <cell r="F24" t="str">
            <v/>
          </cell>
          <cell r="G24">
            <v>76.44</v>
          </cell>
          <cell r="H24">
            <v>60</v>
          </cell>
          <cell r="I24" t="str">
            <v>222</v>
          </cell>
          <cell r="J24">
            <v>2</v>
          </cell>
          <cell r="K24">
            <v>0.57499999999999996</v>
          </cell>
          <cell r="L24">
            <v>2.577</v>
          </cell>
          <cell r="M24">
            <v>3.1520000000000001</v>
          </cell>
          <cell r="N24">
            <v>3.5999999999999997E-2</v>
          </cell>
          <cell r="O24">
            <v>1233.1099999999999</v>
          </cell>
          <cell r="P24">
            <v>39.119999999999997</v>
          </cell>
          <cell r="Q24">
            <v>221.96</v>
          </cell>
          <cell r="R24">
            <v>6.6</v>
          </cell>
        </row>
        <row r="25">
          <cell r="A25" t="str">
            <v>0201Sullana-Paita232</v>
          </cell>
          <cell r="B25" t="str">
            <v>02</v>
          </cell>
          <cell r="C25" t="str">
            <v>01</v>
          </cell>
          <cell r="D25" t="str">
            <v>ELNO</v>
          </cell>
          <cell r="E25" t="str">
            <v>Sullana-Paita</v>
          </cell>
          <cell r="F25" t="str">
            <v/>
          </cell>
          <cell r="G25">
            <v>76.44</v>
          </cell>
          <cell r="H25">
            <v>60</v>
          </cell>
          <cell r="I25" t="str">
            <v>232</v>
          </cell>
          <cell r="J25">
            <v>2</v>
          </cell>
          <cell r="K25">
            <v>0</v>
          </cell>
          <cell r="L25">
            <v>0</v>
          </cell>
          <cell r="M25">
            <v>6.3250000000000002</v>
          </cell>
          <cell r="N25">
            <v>4.9000000000000002E-2</v>
          </cell>
          <cell r="O25">
            <v>2500.5300000000002</v>
          </cell>
          <cell r="P25">
            <v>39.53</v>
          </cell>
          <cell r="Q25">
            <v>450.1</v>
          </cell>
          <cell r="R25">
            <v>4.71</v>
          </cell>
        </row>
        <row r="26">
          <cell r="A26" t="str">
            <v>0201Sullana-Paita231</v>
          </cell>
          <cell r="B26" t="str">
            <v>02</v>
          </cell>
          <cell r="C26" t="str">
            <v>01</v>
          </cell>
          <cell r="D26" t="str">
            <v>ELNO</v>
          </cell>
          <cell r="E26" t="str">
            <v>Sullana-Paita</v>
          </cell>
          <cell r="F26" t="str">
            <v/>
          </cell>
          <cell r="G26">
            <v>76.44</v>
          </cell>
          <cell r="H26">
            <v>60</v>
          </cell>
          <cell r="I26" t="str">
            <v>231</v>
          </cell>
          <cell r="J26">
            <v>6</v>
          </cell>
          <cell r="K26">
            <v>0</v>
          </cell>
          <cell r="L26">
            <v>0</v>
          </cell>
          <cell r="M26">
            <v>3.3420000000000001</v>
          </cell>
          <cell r="N26">
            <v>2.4E-2</v>
          </cell>
          <cell r="O26">
            <v>2061.0300000000002</v>
          </cell>
          <cell r="P26">
            <v>61.67</v>
          </cell>
          <cell r="Q26">
            <v>370.98</v>
          </cell>
          <cell r="R26">
            <v>12.61</v>
          </cell>
        </row>
        <row r="27">
          <cell r="A27" t="str">
            <v>0201Sullana-Paita270</v>
          </cell>
          <cell r="B27" t="str">
            <v>02</v>
          </cell>
          <cell r="C27" t="str">
            <v>01</v>
          </cell>
          <cell r="D27" t="str">
            <v>ELNO</v>
          </cell>
          <cell r="E27" t="str">
            <v>Sullana-Paita</v>
          </cell>
          <cell r="F27" t="str">
            <v/>
          </cell>
          <cell r="G27">
            <v>76.44</v>
          </cell>
          <cell r="H27">
            <v>60</v>
          </cell>
          <cell r="I27" t="str">
            <v>270</v>
          </cell>
          <cell r="J27">
            <v>2164</v>
          </cell>
          <cell r="K27">
            <v>0</v>
          </cell>
          <cell r="L27">
            <v>0</v>
          </cell>
          <cell r="M27">
            <v>515.54100000000005</v>
          </cell>
          <cell r="N27">
            <v>0</v>
          </cell>
          <cell r="O27">
            <v>182947.49</v>
          </cell>
          <cell r="P27">
            <v>35.49</v>
          </cell>
          <cell r="Q27">
            <v>32930.550000000003</v>
          </cell>
          <cell r="R27">
            <v>1231.9000000000001</v>
          </cell>
        </row>
        <row r="28">
          <cell r="A28" t="str">
            <v>0201Sullana-Paita261</v>
          </cell>
          <cell r="B28" t="str">
            <v>02</v>
          </cell>
          <cell r="C28" t="str">
            <v>01</v>
          </cell>
          <cell r="D28" t="str">
            <v>ELNO</v>
          </cell>
          <cell r="E28" t="str">
            <v>Sullana-Paita</v>
          </cell>
          <cell r="F28" t="str">
            <v/>
          </cell>
          <cell r="G28">
            <v>76.44</v>
          </cell>
          <cell r="H28">
            <v>60</v>
          </cell>
          <cell r="I28" t="str">
            <v>261</v>
          </cell>
          <cell r="J28">
            <v>21079</v>
          </cell>
          <cell r="K28">
            <v>0</v>
          </cell>
          <cell r="L28">
            <v>0</v>
          </cell>
          <cell r="M28">
            <v>331.53</v>
          </cell>
          <cell r="N28">
            <v>0</v>
          </cell>
          <cell r="O28">
            <v>123450.65</v>
          </cell>
          <cell r="P28">
            <v>37.24</v>
          </cell>
          <cell r="Q28">
            <v>22221.119999999999</v>
          </cell>
          <cell r="R28">
            <v>12330.15</v>
          </cell>
        </row>
        <row r="29">
          <cell r="A29" t="str">
            <v>0201Sullana-Paita262</v>
          </cell>
          <cell r="B29" t="str">
            <v>02</v>
          </cell>
          <cell r="C29" t="str">
            <v>01</v>
          </cell>
          <cell r="D29" t="str">
            <v>ELNO</v>
          </cell>
          <cell r="E29" t="str">
            <v>Sullana-Paita</v>
          </cell>
          <cell r="F29" t="str">
            <v/>
          </cell>
          <cell r="G29">
            <v>76.44</v>
          </cell>
          <cell r="H29">
            <v>60</v>
          </cell>
          <cell r="I29" t="str">
            <v>262</v>
          </cell>
          <cell r="J29">
            <v>16926</v>
          </cell>
          <cell r="K29">
            <v>0</v>
          </cell>
          <cell r="L29">
            <v>0</v>
          </cell>
          <cell r="M29">
            <v>996.60599999999999</v>
          </cell>
          <cell r="N29">
            <v>0</v>
          </cell>
          <cell r="O29">
            <v>330585.08</v>
          </cell>
          <cell r="P29">
            <v>33.17</v>
          </cell>
          <cell r="Q29">
            <v>59505.31</v>
          </cell>
          <cell r="R29">
            <v>9905.17</v>
          </cell>
        </row>
        <row r="30">
          <cell r="A30" t="str">
            <v>0201Sullana-Paita263</v>
          </cell>
          <cell r="B30" t="str">
            <v>02</v>
          </cell>
          <cell r="C30" t="str">
            <v>01</v>
          </cell>
          <cell r="D30" t="str">
            <v>ELNO</v>
          </cell>
          <cell r="E30" t="str">
            <v>Sullana-Paita</v>
          </cell>
          <cell r="F30" t="str">
            <v/>
          </cell>
          <cell r="G30">
            <v>76.44</v>
          </cell>
          <cell r="H30">
            <v>60</v>
          </cell>
          <cell r="I30" t="str">
            <v>263</v>
          </cell>
          <cell r="J30">
            <v>4840</v>
          </cell>
          <cell r="K30">
            <v>0</v>
          </cell>
          <cell r="L30">
            <v>0</v>
          </cell>
          <cell r="M30">
            <v>587.34</v>
          </cell>
          <cell r="N30">
            <v>0</v>
          </cell>
          <cell r="O30">
            <v>217329.44</v>
          </cell>
          <cell r="P30">
            <v>37</v>
          </cell>
          <cell r="Q30">
            <v>39119.300000000003</v>
          </cell>
          <cell r="R30">
            <v>2832.83</v>
          </cell>
        </row>
        <row r="31">
          <cell r="A31" t="str">
            <v>0201Sullana-Paita264</v>
          </cell>
          <cell r="B31" t="str">
            <v>02</v>
          </cell>
          <cell r="C31" t="str">
            <v>01</v>
          </cell>
          <cell r="D31" t="str">
            <v>ELNO</v>
          </cell>
          <cell r="E31" t="str">
            <v>Sullana-Paita</v>
          </cell>
          <cell r="F31" t="str">
            <v/>
          </cell>
          <cell r="G31">
            <v>76.44</v>
          </cell>
          <cell r="H31">
            <v>60</v>
          </cell>
          <cell r="I31" t="str">
            <v>264</v>
          </cell>
          <cell r="J31">
            <v>2267</v>
          </cell>
          <cell r="K31">
            <v>0</v>
          </cell>
          <cell r="L31">
            <v>0</v>
          </cell>
          <cell r="M31">
            <v>445.78899999999999</v>
          </cell>
          <cell r="N31">
            <v>0</v>
          </cell>
          <cell r="O31">
            <v>162220.14000000001</v>
          </cell>
          <cell r="P31">
            <v>36.39</v>
          </cell>
          <cell r="Q31">
            <v>29199.62</v>
          </cell>
          <cell r="R31">
            <v>1328.92</v>
          </cell>
        </row>
        <row r="32">
          <cell r="A32" t="str">
            <v>0201Sullana-Paita265</v>
          </cell>
          <cell r="B32" t="str">
            <v>02</v>
          </cell>
          <cell r="C32" t="str">
            <v>01</v>
          </cell>
          <cell r="D32" t="str">
            <v>ELNO</v>
          </cell>
          <cell r="E32" t="str">
            <v>Sullana-Paita</v>
          </cell>
          <cell r="F32" t="str">
            <v/>
          </cell>
          <cell r="G32">
            <v>76.44</v>
          </cell>
          <cell r="H32">
            <v>60</v>
          </cell>
          <cell r="I32" t="str">
            <v>265</v>
          </cell>
          <cell r="J32">
            <v>314</v>
          </cell>
          <cell r="K32">
            <v>0</v>
          </cell>
          <cell r="L32">
            <v>0</v>
          </cell>
          <cell r="M32">
            <v>117.71299999999999</v>
          </cell>
          <cell r="N32">
            <v>0</v>
          </cell>
          <cell r="O32">
            <v>42035.01</v>
          </cell>
          <cell r="P32">
            <v>35.71</v>
          </cell>
          <cell r="Q32">
            <v>7566.3</v>
          </cell>
          <cell r="R32">
            <v>185.71</v>
          </cell>
        </row>
        <row r="33">
          <cell r="A33" t="str">
            <v>0201Sullana-Paita266</v>
          </cell>
          <cell r="B33" t="str">
            <v>02</v>
          </cell>
          <cell r="C33" t="str">
            <v>01</v>
          </cell>
          <cell r="D33" t="str">
            <v>ELNO</v>
          </cell>
          <cell r="E33" t="str">
            <v>Sullana-Paita</v>
          </cell>
          <cell r="F33" t="str">
            <v/>
          </cell>
          <cell r="G33">
            <v>76.44</v>
          </cell>
          <cell r="H33">
            <v>60</v>
          </cell>
          <cell r="I33" t="str">
            <v>266</v>
          </cell>
          <cell r="J33">
            <v>83</v>
          </cell>
          <cell r="K33">
            <v>0</v>
          </cell>
          <cell r="L33">
            <v>0</v>
          </cell>
          <cell r="M33">
            <v>49.258000000000003</v>
          </cell>
          <cell r="N33">
            <v>0</v>
          </cell>
          <cell r="O33">
            <v>17379.419999999998</v>
          </cell>
          <cell r="P33">
            <v>35.28</v>
          </cell>
          <cell r="Q33">
            <v>3128.3</v>
          </cell>
          <cell r="R33">
            <v>49.71</v>
          </cell>
        </row>
        <row r="34">
          <cell r="A34" t="str">
            <v>0201Sullana-Paita267</v>
          </cell>
          <cell r="B34" t="str">
            <v>02</v>
          </cell>
          <cell r="C34" t="str">
            <v>01</v>
          </cell>
          <cell r="D34" t="str">
            <v>ELNO</v>
          </cell>
          <cell r="E34" t="str">
            <v>Sullana-Paita</v>
          </cell>
          <cell r="F34" t="str">
            <v/>
          </cell>
          <cell r="G34">
            <v>76.44</v>
          </cell>
          <cell r="H34">
            <v>60</v>
          </cell>
          <cell r="I34" t="str">
            <v>267</v>
          </cell>
          <cell r="J34">
            <v>24</v>
          </cell>
          <cell r="K34">
            <v>0</v>
          </cell>
          <cell r="L34">
            <v>0</v>
          </cell>
          <cell r="M34">
            <v>20.766999999999999</v>
          </cell>
          <cell r="N34">
            <v>0</v>
          </cell>
          <cell r="O34">
            <v>7280.72</v>
          </cell>
          <cell r="P34">
            <v>35.06</v>
          </cell>
          <cell r="Q34">
            <v>1310.53</v>
          </cell>
          <cell r="R34">
            <v>14.19</v>
          </cell>
        </row>
        <row r="35">
          <cell r="A35" t="str">
            <v>0201Sullana-Paita268</v>
          </cell>
          <cell r="B35" t="str">
            <v>02</v>
          </cell>
          <cell r="C35" t="str">
            <v>01</v>
          </cell>
          <cell r="D35" t="str">
            <v>ELNO</v>
          </cell>
          <cell r="E35" t="str">
            <v>Sullana-Paita</v>
          </cell>
          <cell r="F35" t="str">
            <v/>
          </cell>
          <cell r="G35">
            <v>76.44</v>
          </cell>
          <cell r="H35">
            <v>60</v>
          </cell>
          <cell r="I35" t="str">
            <v>268</v>
          </cell>
          <cell r="J35">
            <v>29</v>
          </cell>
          <cell r="K35">
            <v>0</v>
          </cell>
          <cell r="L35">
            <v>0</v>
          </cell>
          <cell r="M35">
            <v>50.823999999999998</v>
          </cell>
          <cell r="N35">
            <v>0</v>
          </cell>
          <cell r="O35">
            <v>18092.580000000002</v>
          </cell>
          <cell r="P35">
            <v>35.6</v>
          </cell>
          <cell r="Q35">
            <v>3256.66</v>
          </cell>
          <cell r="R35">
            <v>18.329999999999998</v>
          </cell>
        </row>
        <row r="36">
          <cell r="A36" t="str">
            <v>0201Sullana-Paita282</v>
          </cell>
          <cell r="B36" t="str">
            <v>02</v>
          </cell>
          <cell r="C36" t="str">
            <v>01</v>
          </cell>
          <cell r="D36" t="str">
            <v>ELNO</v>
          </cell>
          <cell r="E36" t="str">
            <v>Sullana-Paita</v>
          </cell>
          <cell r="F36" t="str">
            <v/>
          </cell>
          <cell r="G36">
            <v>76.44</v>
          </cell>
          <cell r="H36">
            <v>60</v>
          </cell>
          <cell r="I36" t="str">
            <v>282</v>
          </cell>
          <cell r="J36">
            <v>18</v>
          </cell>
          <cell r="K36">
            <v>0</v>
          </cell>
          <cell r="L36">
            <v>0</v>
          </cell>
          <cell r="M36">
            <v>1.4219999999999999</v>
          </cell>
          <cell r="N36">
            <v>4.4450000000000003</v>
          </cell>
          <cell r="O36">
            <v>553.47</v>
          </cell>
          <cell r="P36">
            <v>38.92</v>
          </cell>
          <cell r="Q36">
            <v>99.62</v>
          </cell>
          <cell r="R36">
            <v>10.53</v>
          </cell>
        </row>
        <row r="37">
          <cell r="A37" t="str">
            <v>0201Sullana-Paita100</v>
          </cell>
          <cell r="B37" t="str">
            <v>02</v>
          </cell>
          <cell r="C37" t="str">
            <v>01</v>
          </cell>
          <cell r="D37" t="str">
            <v>ELNO</v>
          </cell>
          <cell r="E37" t="str">
            <v>Sullana-Paita</v>
          </cell>
          <cell r="F37" t="str">
            <v/>
          </cell>
          <cell r="G37">
            <v>76.44</v>
          </cell>
          <cell r="H37">
            <v>60</v>
          </cell>
          <cell r="I37" t="str">
            <v>100</v>
          </cell>
          <cell r="J37">
            <v>42</v>
          </cell>
          <cell r="K37">
            <v>92.747</v>
          </cell>
          <cell r="L37">
            <v>1768.9690000000001</v>
          </cell>
          <cell r="M37">
            <v>1861.7159999999999</v>
          </cell>
          <cell r="N37">
            <v>7.4509999999999996</v>
          </cell>
          <cell r="O37">
            <v>281117.2</v>
          </cell>
          <cell r="P37">
            <v>15.1</v>
          </cell>
          <cell r="Q37">
            <v>50601.1</v>
          </cell>
          <cell r="R37">
            <v>660.03</v>
          </cell>
        </row>
        <row r="38">
          <cell r="A38" t="str">
            <v>0201Sullana-Paita122</v>
          </cell>
          <cell r="B38" t="str">
            <v>02</v>
          </cell>
          <cell r="C38" t="str">
            <v>01</v>
          </cell>
          <cell r="D38" t="str">
            <v>ELNO</v>
          </cell>
          <cell r="E38" t="str">
            <v>Sullana-Paita</v>
          </cell>
          <cell r="F38" t="str">
            <v/>
          </cell>
          <cell r="G38">
            <v>76.44</v>
          </cell>
          <cell r="H38">
            <v>60</v>
          </cell>
          <cell r="I38" t="str">
            <v>122</v>
          </cell>
          <cell r="J38">
            <v>56</v>
          </cell>
          <cell r="K38">
            <v>544.93600000000004</v>
          </cell>
          <cell r="L38">
            <v>2367.4789999999998</v>
          </cell>
          <cell r="M38">
            <v>2912.415</v>
          </cell>
          <cell r="N38">
            <v>12.58</v>
          </cell>
          <cell r="O38">
            <v>577824.81999999995</v>
          </cell>
          <cell r="P38">
            <v>19.84</v>
          </cell>
          <cell r="Q38">
            <v>104008.47</v>
          </cell>
          <cell r="R38">
            <v>880.03</v>
          </cell>
        </row>
        <row r="39">
          <cell r="A39" t="str">
            <v>0201Sullana-Paita121</v>
          </cell>
          <cell r="B39" t="str">
            <v>02</v>
          </cell>
          <cell r="C39" t="str">
            <v>01</v>
          </cell>
          <cell r="D39" t="str">
            <v>ELNO</v>
          </cell>
          <cell r="E39" t="str">
            <v>Sullana-Paita</v>
          </cell>
          <cell r="F39" t="str">
            <v/>
          </cell>
          <cell r="G39">
            <v>76.44</v>
          </cell>
          <cell r="H39">
            <v>60</v>
          </cell>
          <cell r="I39" t="str">
            <v>121</v>
          </cell>
          <cell r="J39">
            <v>28</v>
          </cell>
          <cell r="K39">
            <v>668.07100000000003</v>
          </cell>
          <cell r="L39">
            <v>2608.3359999999998</v>
          </cell>
          <cell r="M39">
            <v>3276.4070000000002</v>
          </cell>
          <cell r="N39">
            <v>10.138</v>
          </cell>
          <cell r="O39">
            <v>632948.49</v>
          </cell>
          <cell r="P39">
            <v>19.32</v>
          </cell>
          <cell r="Q39">
            <v>113930.73</v>
          </cell>
          <cell r="R39">
            <v>440.02</v>
          </cell>
        </row>
        <row r="40">
          <cell r="A40" t="str">
            <v>0201Sullana-Paita132</v>
          </cell>
          <cell r="B40" t="str">
            <v>02</v>
          </cell>
          <cell r="C40" t="str">
            <v>01</v>
          </cell>
          <cell r="D40" t="str">
            <v>ELNO</v>
          </cell>
          <cell r="E40" t="str">
            <v>Sullana-Paita</v>
          </cell>
          <cell r="F40" t="str">
            <v/>
          </cell>
          <cell r="G40">
            <v>76.44</v>
          </cell>
          <cell r="H40">
            <v>60</v>
          </cell>
          <cell r="I40" t="str">
            <v>132</v>
          </cell>
          <cell r="J40">
            <v>36</v>
          </cell>
          <cell r="K40">
            <v>0</v>
          </cell>
          <cell r="L40">
            <v>0</v>
          </cell>
          <cell r="M40">
            <v>126.4</v>
          </cell>
          <cell r="N40">
            <v>1.919</v>
          </cell>
          <cell r="O40">
            <v>56677.599999999999</v>
          </cell>
          <cell r="P40">
            <v>44.84</v>
          </cell>
          <cell r="Q40">
            <v>10201.969999999999</v>
          </cell>
          <cell r="R40">
            <v>528.97</v>
          </cell>
        </row>
        <row r="41">
          <cell r="A41" t="str">
            <v>0201Sullana-Paita131</v>
          </cell>
          <cell r="B41" t="str">
            <v>02</v>
          </cell>
          <cell r="C41" t="str">
            <v>01</v>
          </cell>
          <cell r="D41" t="str">
            <v>ELNO</v>
          </cell>
          <cell r="E41" t="str">
            <v>Sullana-Paita</v>
          </cell>
          <cell r="F41" t="str">
            <v/>
          </cell>
          <cell r="G41">
            <v>76.44</v>
          </cell>
          <cell r="H41">
            <v>60</v>
          </cell>
          <cell r="I41" t="str">
            <v>131</v>
          </cell>
          <cell r="J41">
            <v>28</v>
          </cell>
          <cell r="K41">
            <v>0</v>
          </cell>
          <cell r="L41">
            <v>0</v>
          </cell>
          <cell r="M41">
            <v>425.39800000000002</v>
          </cell>
          <cell r="N41">
            <v>1.9259999999999999</v>
          </cell>
          <cell r="O41">
            <v>99415.48</v>
          </cell>
          <cell r="P41">
            <v>23.37</v>
          </cell>
          <cell r="Q41">
            <v>17894.79</v>
          </cell>
          <cell r="R41">
            <v>411.42</v>
          </cell>
        </row>
        <row r="42">
          <cell r="A42" t="str">
            <v>0201Sullana-Paita240</v>
          </cell>
          <cell r="B42" t="str">
            <v>02</v>
          </cell>
          <cell r="C42" t="str">
            <v>01</v>
          </cell>
          <cell r="D42" t="str">
            <v>ELNO</v>
          </cell>
          <cell r="E42" t="str">
            <v>Sullana-Paita</v>
          </cell>
          <cell r="F42" t="str">
            <v/>
          </cell>
          <cell r="G42">
            <v>76.44</v>
          </cell>
          <cell r="H42">
            <v>60</v>
          </cell>
          <cell r="I42" t="str">
            <v>240</v>
          </cell>
          <cell r="J42">
            <v>0</v>
          </cell>
          <cell r="K42">
            <v>0</v>
          </cell>
          <cell r="L42">
            <v>0</v>
          </cell>
          <cell r="M42">
            <v>422.10500000000002</v>
          </cell>
          <cell r="N42">
            <v>0</v>
          </cell>
          <cell r="O42">
            <v>187798.91</v>
          </cell>
          <cell r="P42">
            <v>44.49</v>
          </cell>
          <cell r="Q42">
            <v>0</v>
          </cell>
          <cell r="R42">
            <v>0</v>
          </cell>
        </row>
        <row r="43">
          <cell r="A43" t="str">
            <v>0201Chulucanas210</v>
          </cell>
          <cell r="B43" t="str">
            <v>02</v>
          </cell>
          <cell r="C43" t="str">
            <v>01</v>
          </cell>
          <cell r="D43" t="str">
            <v>ELNO</v>
          </cell>
          <cell r="E43" t="str">
            <v>Chulucanas</v>
          </cell>
          <cell r="F43" t="str">
            <v/>
          </cell>
          <cell r="G43">
            <v>0</v>
          </cell>
          <cell r="H43">
            <v>0</v>
          </cell>
          <cell r="I43" t="str">
            <v>210</v>
          </cell>
          <cell r="J43">
            <v>3</v>
          </cell>
          <cell r="K43">
            <v>3.0000000000000001E-3</v>
          </cell>
          <cell r="L43">
            <v>14.081</v>
          </cell>
          <cell r="M43">
            <v>14.084</v>
          </cell>
          <cell r="N43">
            <v>7.3999999999999996E-2</v>
          </cell>
          <cell r="O43">
            <v>3193.34</v>
          </cell>
          <cell r="P43">
            <v>22.67</v>
          </cell>
          <cell r="Q43">
            <v>574.79999999999995</v>
          </cell>
          <cell r="R43">
            <v>9.4</v>
          </cell>
        </row>
        <row r="44">
          <cell r="A44" t="str">
            <v>0201Chulucanas222</v>
          </cell>
          <cell r="B44" t="str">
            <v>02</v>
          </cell>
          <cell r="C44" t="str">
            <v>01</v>
          </cell>
          <cell r="D44" t="str">
            <v>ELNO</v>
          </cell>
          <cell r="E44" t="str">
            <v>Chulucanas</v>
          </cell>
          <cell r="F44" t="str">
            <v/>
          </cell>
          <cell r="G44">
            <v>0</v>
          </cell>
          <cell r="H44">
            <v>0</v>
          </cell>
          <cell r="I44" t="str">
            <v>222</v>
          </cell>
          <cell r="J44">
            <v>1</v>
          </cell>
          <cell r="K44">
            <v>0.374</v>
          </cell>
          <cell r="L44">
            <v>0.72499999999999998</v>
          </cell>
          <cell r="M44">
            <v>1.099</v>
          </cell>
          <cell r="N44">
            <v>2.5000000000000001E-2</v>
          </cell>
          <cell r="O44">
            <v>449.99</v>
          </cell>
          <cell r="P44">
            <v>40.950000000000003</v>
          </cell>
          <cell r="Q44">
            <v>81</v>
          </cell>
          <cell r="R44">
            <v>3.13</v>
          </cell>
        </row>
        <row r="45">
          <cell r="A45" t="str">
            <v>0201Chulucanas231</v>
          </cell>
          <cell r="B45" t="str">
            <v>02</v>
          </cell>
          <cell r="C45" t="str">
            <v>01</v>
          </cell>
          <cell r="D45" t="str">
            <v>ELNO</v>
          </cell>
          <cell r="E45" t="str">
            <v>Chulucanas</v>
          </cell>
          <cell r="F45" t="str">
            <v/>
          </cell>
          <cell r="G45">
            <v>0</v>
          </cell>
          <cell r="H45">
            <v>0</v>
          </cell>
          <cell r="I45" t="str">
            <v>231</v>
          </cell>
          <cell r="J45">
            <v>1</v>
          </cell>
          <cell r="K45">
            <v>0</v>
          </cell>
          <cell r="L45">
            <v>0</v>
          </cell>
          <cell r="M45">
            <v>0.17599999999999999</v>
          </cell>
          <cell r="N45">
            <v>1E-3</v>
          </cell>
          <cell r="O45">
            <v>109.96</v>
          </cell>
          <cell r="P45">
            <v>62.48</v>
          </cell>
          <cell r="Q45">
            <v>19.79</v>
          </cell>
          <cell r="R45">
            <v>2.0699999999999998</v>
          </cell>
        </row>
        <row r="46">
          <cell r="A46" t="str">
            <v>0201Chulucanas270</v>
          </cell>
          <cell r="B46" t="str">
            <v>02</v>
          </cell>
          <cell r="C46" t="str">
            <v>01</v>
          </cell>
          <cell r="D46" t="str">
            <v>ELNO</v>
          </cell>
          <cell r="E46" t="str">
            <v>Chulucanas</v>
          </cell>
          <cell r="F46" t="str">
            <v/>
          </cell>
          <cell r="G46">
            <v>0</v>
          </cell>
          <cell r="H46">
            <v>0</v>
          </cell>
          <cell r="I46" t="str">
            <v>270</v>
          </cell>
          <cell r="J46">
            <v>1056</v>
          </cell>
          <cell r="K46">
            <v>0</v>
          </cell>
          <cell r="L46">
            <v>0</v>
          </cell>
          <cell r="M46">
            <v>179.167</v>
          </cell>
          <cell r="N46">
            <v>0</v>
          </cell>
          <cell r="O46">
            <v>62573.95</v>
          </cell>
          <cell r="P46">
            <v>34.92</v>
          </cell>
          <cell r="Q46">
            <v>11263.31</v>
          </cell>
          <cell r="R46">
            <v>612.75</v>
          </cell>
        </row>
        <row r="47">
          <cell r="A47" t="str">
            <v>0201Chulucanas261</v>
          </cell>
          <cell r="B47" t="str">
            <v>02</v>
          </cell>
          <cell r="C47" t="str">
            <v>01</v>
          </cell>
          <cell r="D47" t="str">
            <v>ELNO</v>
          </cell>
          <cell r="E47" t="str">
            <v>Chulucanas</v>
          </cell>
          <cell r="F47" t="str">
            <v/>
          </cell>
          <cell r="G47">
            <v>0</v>
          </cell>
          <cell r="H47">
            <v>0</v>
          </cell>
          <cell r="I47" t="str">
            <v>261</v>
          </cell>
          <cell r="J47">
            <v>8831</v>
          </cell>
          <cell r="K47">
            <v>0</v>
          </cell>
          <cell r="L47">
            <v>0</v>
          </cell>
          <cell r="M47">
            <v>124.997</v>
          </cell>
          <cell r="N47">
            <v>0</v>
          </cell>
          <cell r="O47">
            <v>55604.160000000003</v>
          </cell>
          <cell r="P47">
            <v>44.48</v>
          </cell>
          <cell r="Q47">
            <v>10008.75</v>
          </cell>
          <cell r="R47">
            <v>5184.82</v>
          </cell>
        </row>
        <row r="48">
          <cell r="A48" t="str">
            <v>0201Chulucanas262</v>
          </cell>
          <cell r="B48" t="str">
            <v>02</v>
          </cell>
          <cell r="C48" t="str">
            <v>01</v>
          </cell>
          <cell r="D48" t="str">
            <v>ELNO</v>
          </cell>
          <cell r="E48" t="str">
            <v>Chulucanas</v>
          </cell>
          <cell r="F48" t="str">
            <v/>
          </cell>
          <cell r="G48">
            <v>0</v>
          </cell>
          <cell r="H48">
            <v>0</v>
          </cell>
          <cell r="I48" t="str">
            <v>262</v>
          </cell>
          <cell r="J48">
            <v>4053</v>
          </cell>
          <cell r="K48">
            <v>0</v>
          </cell>
          <cell r="L48">
            <v>0</v>
          </cell>
          <cell r="M48">
            <v>222.982</v>
          </cell>
          <cell r="N48">
            <v>0</v>
          </cell>
          <cell r="O48">
            <v>83084.61</v>
          </cell>
          <cell r="P48">
            <v>37.26</v>
          </cell>
          <cell r="Q48">
            <v>14955.23</v>
          </cell>
          <cell r="R48">
            <v>2377.4299999999998</v>
          </cell>
        </row>
        <row r="49">
          <cell r="A49" t="str">
            <v>0201Chulucanas263</v>
          </cell>
          <cell r="B49" t="str">
            <v>02</v>
          </cell>
          <cell r="C49" t="str">
            <v>01</v>
          </cell>
          <cell r="D49" t="str">
            <v>ELNO</v>
          </cell>
          <cell r="E49" t="str">
            <v>Chulucanas</v>
          </cell>
          <cell r="F49" t="str">
            <v/>
          </cell>
          <cell r="G49">
            <v>0</v>
          </cell>
          <cell r="H49">
            <v>0</v>
          </cell>
          <cell r="I49" t="str">
            <v>263</v>
          </cell>
          <cell r="J49">
            <v>650</v>
          </cell>
          <cell r="K49">
            <v>0</v>
          </cell>
          <cell r="L49">
            <v>0</v>
          </cell>
          <cell r="M49">
            <v>78.352999999999994</v>
          </cell>
          <cell r="N49">
            <v>0</v>
          </cell>
          <cell r="O49">
            <v>32724.85</v>
          </cell>
          <cell r="P49">
            <v>41.77</v>
          </cell>
          <cell r="Q49">
            <v>5890.47</v>
          </cell>
          <cell r="R49">
            <v>381.01</v>
          </cell>
        </row>
        <row r="50">
          <cell r="A50" t="str">
            <v>0201Chulucanas264</v>
          </cell>
          <cell r="B50" t="str">
            <v>02</v>
          </cell>
          <cell r="C50" t="str">
            <v>01</v>
          </cell>
          <cell r="D50" t="str">
            <v>ELNO</v>
          </cell>
          <cell r="E50" t="str">
            <v>Chulucanas</v>
          </cell>
          <cell r="F50" t="str">
            <v/>
          </cell>
          <cell r="G50">
            <v>0</v>
          </cell>
          <cell r="H50">
            <v>0</v>
          </cell>
          <cell r="I50" t="str">
            <v>264</v>
          </cell>
          <cell r="J50">
            <v>243</v>
          </cell>
          <cell r="K50">
            <v>0</v>
          </cell>
          <cell r="L50">
            <v>0</v>
          </cell>
          <cell r="M50">
            <v>47.707000000000001</v>
          </cell>
          <cell r="N50">
            <v>0</v>
          </cell>
          <cell r="O50">
            <v>19612.05</v>
          </cell>
          <cell r="P50">
            <v>41.11</v>
          </cell>
          <cell r="Q50">
            <v>3530.17</v>
          </cell>
          <cell r="R50">
            <v>143.15</v>
          </cell>
        </row>
        <row r="51">
          <cell r="A51" t="str">
            <v>0201Chulucanas265</v>
          </cell>
          <cell r="B51" t="str">
            <v>02</v>
          </cell>
          <cell r="C51" t="str">
            <v>01</v>
          </cell>
          <cell r="D51" t="str">
            <v>ELNO</v>
          </cell>
          <cell r="E51" t="str">
            <v>Chulucanas</v>
          </cell>
          <cell r="F51" t="str">
            <v/>
          </cell>
          <cell r="G51">
            <v>0</v>
          </cell>
          <cell r="H51">
            <v>0</v>
          </cell>
          <cell r="I51" t="str">
            <v>265</v>
          </cell>
          <cell r="J51">
            <v>25</v>
          </cell>
          <cell r="K51">
            <v>0</v>
          </cell>
          <cell r="L51">
            <v>0</v>
          </cell>
          <cell r="M51">
            <v>9.58</v>
          </cell>
          <cell r="N51">
            <v>0</v>
          </cell>
          <cell r="O51">
            <v>3888.39</v>
          </cell>
          <cell r="P51">
            <v>40.590000000000003</v>
          </cell>
          <cell r="Q51">
            <v>699.91</v>
          </cell>
          <cell r="R51">
            <v>14.77</v>
          </cell>
        </row>
        <row r="52">
          <cell r="A52" t="str">
            <v>0201Chulucanas266</v>
          </cell>
          <cell r="B52" t="str">
            <v>02</v>
          </cell>
          <cell r="C52" t="str">
            <v>01</v>
          </cell>
          <cell r="D52" t="str">
            <v>ELNO</v>
          </cell>
          <cell r="E52" t="str">
            <v>Chulucanas</v>
          </cell>
          <cell r="F52" t="str">
            <v/>
          </cell>
          <cell r="G52">
            <v>0</v>
          </cell>
          <cell r="H52">
            <v>0</v>
          </cell>
          <cell r="I52" t="str">
            <v>266</v>
          </cell>
          <cell r="J52">
            <v>7</v>
          </cell>
          <cell r="K52">
            <v>0</v>
          </cell>
          <cell r="L52">
            <v>0</v>
          </cell>
          <cell r="M52">
            <v>4.4630000000000001</v>
          </cell>
          <cell r="N52">
            <v>0</v>
          </cell>
          <cell r="O52">
            <v>1802.6</v>
          </cell>
          <cell r="P52">
            <v>40.39</v>
          </cell>
          <cell r="Q52">
            <v>324.47000000000003</v>
          </cell>
          <cell r="R52">
            <v>4.09</v>
          </cell>
        </row>
        <row r="53">
          <cell r="A53" t="str">
            <v>0201Chulucanas267</v>
          </cell>
          <cell r="B53" t="str">
            <v>02</v>
          </cell>
          <cell r="C53" t="str">
            <v>01</v>
          </cell>
          <cell r="D53" t="str">
            <v>ELNO</v>
          </cell>
          <cell r="E53" t="str">
            <v>Chulucanas</v>
          </cell>
          <cell r="F53" t="str">
            <v/>
          </cell>
          <cell r="G53">
            <v>0</v>
          </cell>
          <cell r="H53">
            <v>0</v>
          </cell>
          <cell r="I53" t="str">
            <v>267</v>
          </cell>
          <cell r="J53">
            <v>1</v>
          </cell>
          <cell r="K53">
            <v>0</v>
          </cell>
          <cell r="L53">
            <v>0</v>
          </cell>
          <cell r="M53">
            <v>0.95799999999999996</v>
          </cell>
          <cell r="N53">
            <v>0</v>
          </cell>
          <cell r="O53">
            <v>386.05</v>
          </cell>
          <cell r="P53">
            <v>40.299999999999997</v>
          </cell>
          <cell r="Q53">
            <v>69.489999999999995</v>
          </cell>
          <cell r="R53">
            <v>0.57999999999999996</v>
          </cell>
        </row>
        <row r="54">
          <cell r="A54" t="str">
            <v>0201Chulucanas268</v>
          </cell>
          <cell r="B54" t="str">
            <v>02</v>
          </cell>
          <cell r="C54" t="str">
            <v>01</v>
          </cell>
          <cell r="D54" t="str">
            <v>ELNO</v>
          </cell>
          <cell r="E54" t="str">
            <v>Chulucanas</v>
          </cell>
          <cell r="F54" t="str">
            <v/>
          </cell>
          <cell r="G54">
            <v>0</v>
          </cell>
          <cell r="H54">
            <v>0</v>
          </cell>
          <cell r="I54" t="str">
            <v>268</v>
          </cell>
          <cell r="J54">
            <v>3</v>
          </cell>
          <cell r="K54">
            <v>0</v>
          </cell>
          <cell r="L54">
            <v>0</v>
          </cell>
          <cell r="M54">
            <v>4.3650000000000002</v>
          </cell>
          <cell r="N54">
            <v>0</v>
          </cell>
          <cell r="O54">
            <v>1755.76</v>
          </cell>
          <cell r="P54">
            <v>40.22</v>
          </cell>
          <cell r="Q54">
            <v>316.04000000000002</v>
          </cell>
          <cell r="R54">
            <v>1.93</v>
          </cell>
        </row>
        <row r="55">
          <cell r="A55" t="str">
            <v>0201Chulucanas282</v>
          </cell>
          <cell r="B55" t="str">
            <v>02</v>
          </cell>
          <cell r="C55" t="str">
            <v>01</v>
          </cell>
          <cell r="D55" t="str">
            <v>ELNO</v>
          </cell>
          <cell r="E55" t="str">
            <v>Chulucanas</v>
          </cell>
          <cell r="F55" t="str">
            <v/>
          </cell>
          <cell r="G55">
            <v>0</v>
          </cell>
          <cell r="H55">
            <v>0</v>
          </cell>
          <cell r="I55" t="str">
            <v>282</v>
          </cell>
          <cell r="J55">
            <v>3</v>
          </cell>
          <cell r="K55">
            <v>0</v>
          </cell>
          <cell r="L55">
            <v>0</v>
          </cell>
          <cell r="M55">
            <v>0.14399999999999999</v>
          </cell>
          <cell r="N55">
            <v>0.45</v>
          </cell>
          <cell r="O55">
            <v>59.81</v>
          </cell>
          <cell r="P55">
            <v>41.53</v>
          </cell>
          <cell r="Q55">
            <v>10.77</v>
          </cell>
          <cell r="R55">
            <v>1.75</v>
          </cell>
        </row>
        <row r="56">
          <cell r="A56" t="str">
            <v>0201Chulucanas100</v>
          </cell>
          <cell r="B56" t="str">
            <v>02</v>
          </cell>
          <cell r="C56" t="str">
            <v>01</v>
          </cell>
          <cell r="D56" t="str">
            <v>ELNO</v>
          </cell>
          <cell r="E56" t="str">
            <v>Chulucanas</v>
          </cell>
          <cell r="F56" t="str">
            <v/>
          </cell>
          <cell r="G56">
            <v>0</v>
          </cell>
          <cell r="H56">
            <v>0</v>
          </cell>
          <cell r="I56" t="str">
            <v>100</v>
          </cell>
          <cell r="J56">
            <v>16</v>
          </cell>
          <cell r="K56">
            <v>47.893000000000001</v>
          </cell>
          <cell r="L56">
            <v>311.61799999999999</v>
          </cell>
          <cell r="M56">
            <v>359.51100000000002</v>
          </cell>
          <cell r="N56">
            <v>1.407</v>
          </cell>
          <cell r="O56">
            <v>69481.69</v>
          </cell>
          <cell r="P56">
            <v>19.329999999999998</v>
          </cell>
          <cell r="Q56">
            <v>12506.7</v>
          </cell>
          <cell r="R56">
            <v>251.44</v>
          </cell>
        </row>
        <row r="57">
          <cell r="A57" t="str">
            <v>0201Chulucanas122</v>
          </cell>
          <cell r="B57" t="str">
            <v>02</v>
          </cell>
          <cell r="C57" t="str">
            <v>01</v>
          </cell>
          <cell r="D57" t="str">
            <v>ELNO</v>
          </cell>
          <cell r="E57" t="str">
            <v>Chulucanas</v>
          </cell>
          <cell r="F57" t="str">
            <v/>
          </cell>
          <cell r="G57">
            <v>0</v>
          </cell>
          <cell r="H57">
            <v>0</v>
          </cell>
          <cell r="I57" t="str">
            <v>122</v>
          </cell>
          <cell r="J57">
            <v>11</v>
          </cell>
          <cell r="K57">
            <v>18.709</v>
          </cell>
          <cell r="L57">
            <v>71.257000000000005</v>
          </cell>
          <cell r="M57">
            <v>89.965999999999994</v>
          </cell>
          <cell r="N57">
            <v>0.30399999999999999</v>
          </cell>
          <cell r="O57">
            <v>17153.32</v>
          </cell>
          <cell r="P57">
            <v>19.07</v>
          </cell>
          <cell r="Q57">
            <v>3087.6</v>
          </cell>
          <cell r="R57">
            <v>172.86</v>
          </cell>
        </row>
        <row r="58">
          <cell r="A58" t="str">
            <v>0201Chulucanas121</v>
          </cell>
          <cell r="B58" t="str">
            <v>02</v>
          </cell>
          <cell r="C58" t="str">
            <v>01</v>
          </cell>
          <cell r="D58" t="str">
            <v>ELNO</v>
          </cell>
          <cell r="E58" t="str">
            <v>Chulucanas</v>
          </cell>
          <cell r="F58" t="str">
            <v/>
          </cell>
          <cell r="G58">
            <v>0</v>
          </cell>
          <cell r="H58">
            <v>0</v>
          </cell>
          <cell r="I58" t="str">
            <v>121</v>
          </cell>
          <cell r="J58">
            <v>6</v>
          </cell>
          <cell r="K58">
            <v>51.436</v>
          </cell>
          <cell r="L58">
            <v>163.15799999999999</v>
          </cell>
          <cell r="M58">
            <v>214.59399999999999</v>
          </cell>
          <cell r="N58">
            <v>0.67200000000000004</v>
          </cell>
          <cell r="O58">
            <v>42723.37</v>
          </cell>
          <cell r="P58">
            <v>19.91</v>
          </cell>
          <cell r="Q58">
            <v>7690.21</v>
          </cell>
          <cell r="R58">
            <v>94.29</v>
          </cell>
        </row>
        <row r="59">
          <cell r="A59" t="str">
            <v>0201Chulucanas132</v>
          </cell>
          <cell r="B59" t="str">
            <v>02</v>
          </cell>
          <cell r="C59" t="str">
            <v>01</v>
          </cell>
          <cell r="D59" t="str">
            <v>ELNO</v>
          </cell>
          <cell r="E59" t="str">
            <v>Chulucanas</v>
          </cell>
          <cell r="F59" t="str">
            <v/>
          </cell>
          <cell r="G59">
            <v>0</v>
          </cell>
          <cell r="H59">
            <v>0</v>
          </cell>
          <cell r="I59" t="str">
            <v>132</v>
          </cell>
          <cell r="J59">
            <v>4</v>
          </cell>
          <cell r="K59">
            <v>0</v>
          </cell>
          <cell r="L59">
            <v>0</v>
          </cell>
          <cell r="M59">
            <v>14.997999999999999</v>
          </cell>
          <cell r="N59">
            <v>0.113</v>
          </cell>
          <cell r="O59">
            <v>3412.4</v>
          </cell>
          <cell r="P59">
            <v>22.75</v>
          </cell>
          <cell r="Q59">
            <v>614.23</v>
          </cell>
          <cell r="R59">
            <v>58.77</v>
          </cell>
        </row>
        <row r="60">
          <cell r="A60" t="str">
            <v>0201Chulucanas131</v>
          </cell>
          <cell r="B60" t="str">
            <v>02</v>
          </cell>
          <cell r="C60" t="str">
            <v>01</v>
          </cell>
          <cell r="D60" t="str">
            <v>ELNO</v>
          </cell>
          <cell r="E60" t="str">
            <v>Chulucanas</v>
          </cell>
          <cell r="F60" t="str">
            <v/>
          </cell>
          <cell r="G60">
            <v>0</v>
          </cell>
          <cell r="H60">
            <v>0</v>
          </cell>
          <cell r="I60" t="str">
            <v>131</v>
          </cell>
          <cell r="J60">
            <v>15</v>
          </cell>
          <cell r="K60">
            <v>0</v>
          </cell>
          <cell r="L60">
            <v>0</v>
          </cell>
          <cell r="M60">
            <v>57.917000000000002</v>
          </cell>
          <cell r="N60">
            <v>0.32</v>
          </cell>
          <cell r="O60">
            <v>14830.13</v>
          </cell>
          <cell r="P60">
            <v>25.61</v>
          </cell>
          <cell r="Q60">
            <v>2669.42</v>
          </cell>
          <cell r="R60">
            <v>220.4</v>
          </cell>
        </row>
        <row r="61">
          <cell r="A61" t="str">
            <v>0201Chulucanas240</v>
          </cell>
          <cell r="B61" t="str">
            <v>02</v>
          </cell>
          <cell r="C61" t="str">
            <v>01</v>
          </cell>
          <cell r="D61" t="str">
            <v>ELNO</v>
          </cell>
          <cell r="E61" t="str">
            <v>Chulucanas</v>
          </cell>
          <cell r="F61" t="str">
            <v/>
          </cell>
          <cell r="G61">
            <v>0</v>
          </cell>
          <cell r="H61">
            <v>0</v>
          </cell>
          <cell r="I61" t="str">
            <v>240</v>
          </cell>
          <cell r="J61">
            <v>0</v>
          </cell>
          <cell r="K61">
            <v>0</v>
          </cell>
          <cell r="L61">
            <v>0</v>
          </cell>
          <cell r="M61">
            <v>149.702</v>
          </cell>
          <cell r="N61">
            <v>0</v>
          </cell>
          <cell r="O61">
            <v>42893.09</v>
          </cell>
          <cell r="P61">
            <v>28.65</v>
          </cell>
          <cell r="Q61">
            <v>0</v>
          </cell>
          <cell r="R61">
            <v>0</v>
          </cell>
        </row>
        <row r="62">
          <cell r="A62" t="str">
            <v>0201Talara222</v>
          </cell>
          <cell r="B62" t="str">
            <v>02</v>
          </cell>
          <cell r="C62" t="str">
            <v>01</v>
          </cell>
          <cell r="D62" t="str">
            <v>ELNO</v>
          </cell>
          <cell r="E62" t="str">
            <v>Talara</v>
          </cell>
          <cell r="F62" t="str">
            <v/>
          </cell>
          <cell r="G62">
            <v>0</v>
          </cell>
          <cell r="H62">
            <v>0</v>
          </cell>
          <cell r="I62" t="str">
            <v>222</v>
          </cell>
          <cell r="J62">
            <v>10</v>
          </cell>
          <cell r="K62">
            <v>10.343</v>
          </cell>
          <cell r="L62">
            <v>71.055999999999997</v>
          </cell>
          <cell r="M62">
            <v>81.399000000000001</v>
          </cell>
          <cell r="N62">
            <v>0.45800000000000002</v>
          </cell>
          <cell r="O62">
            <v>32324.53</v>
          </cell>
          <cell r="P62">
            <v>39.71</v>
          </cell>
          <cell r="Q62">
            <v>5818.42</v>
          </cell>
          <cell r="R62">
            <v>37.229999999999997</v>
          </cell>
        </row>
        <row r="63">
          <cell r="A63" t="str">
            <v>0201Talara232</v>
          </cell>
          <cell r="B63" t="str">
            <v>02</v>
          </cell>
          <cell r="C63" t="str">
            <v>01</v>
          </cell>
          <cell r="D63" t="str">
            <v>ELNO</v>
          </cell>
          <cell r="E63" t="str">
            <v>Talara</v>
          </cell>
          <cell r="F63" t="str">
            <v/>
          </cell>
          <cell r="G63">
            <v>0</v>
          </cell>
          <cell r="H63">
            <v>0</v>
          </cell>
          <cell r="I63" t="str">
            <v>232</v>
          </cell>
          <cell r="J63">
            <v>10</v>
          </cell>
          <cell r="K63">
            <v>0</v>
          </cell>
          <cell r="L63">
            <v>0</v>
          </cell>
          <cell r="M63">
            <v>58.777999999999999</v>
          </cell>
          <cell r="N63">
            <v>0.42499999999999999</v>
          </cell>
          <cell r="O63">
            <v>25819.91</v>
          </cell>
          <cell r="P63">
            <v>43.93</v>
          </cell>
          <cell r="Q63">
            <v>4647.58</v>
          </cell>
          <cell r="R63">
            <v>26.99</v>
          </cell>
        </row>
        <row r="64">
          <cell r="A64" t="str">
            <v>0201Talara231</v>
          </cell>
          <cell r="B64" t="str">
            <v>02</v>
          </cell>
          <cell r="C64" t="str">
            <v>01</v>
          </cell>
          <cell r="D64" t="str">
            <v>ELNO</v>
          </cell>
          <cell r="E64" t="str">
            <v>Talara</v>
          </cell>
          <cell r="F64" t="str">
            <v/>
          </cell>
          <cell r="G64">
            <v>0</v>
          </cell>
          <cell r="H64">
            <v>0</v>
          </cell>
          <cell r="I64" t="str">
            <v>231</v>
          </cell>
          <cell r="J64">
            <v>8</v>
          </cell>
          <cell r="K64">
            <v>0</v>
          </cell>
          <cell r="L64">
            <v>0</v>
          </cell>
          <cell r="M64">
            <v>33.634</v>
          </cell>
          <cell r="N64">
            <v>0.16700000000000001</v>
          </cell>
          <cell r="O64">
            <v>14227.34</v>
          </cell>
          <cell r="P64">
            <v>42.3</v>
          </cell>
          <cell r="Q64">
            <v>2560.92</v>
          </cell>
          <cell r="R64">
            <v>17.649999999999999</v>
          </cell>
        </row>
        <row r="65">
          <cell r="A65" t="str">
            <v>0201Talara270</v>
          </cell>
          <cell r="B65" t="str">
            <v>02</v>
          </cell>
          <cell r="C65" t="str">
            <v>01</v>
          </cell>
          <cell r="D65" t="str">
            <v>ELNO</v>
          </cell>
          <cell r="E65" t="str">
            <v>Talara</v>
          </cell>
          <cell r="F65" t="str">
            <v/>
          </cell>
          <cell r="G65">
            <v>0</v>
          </cell>
          <cell r="H65">
            <v>0</v>
          </cell>
          <cell r="I65" t="str">
            <v>270</v>
          </cell>
          <cell r="J65">
            <v>1599</v>
          </cell>
          <cell r="K65">
            <v>0</v>
          </cell>
          <cell r="L65">
            <v>0</v>
          </cell>
          <cell r="M65">
            <v>342.90800000000002</v>
          </cell>
          <cell r="N65">
            <v>0</v>
          </cell>
          <cell r="O65">
            <v>118778.91</v>
          </cell>
          <cell r="P65">
            <v>34.64</v>
          </cell>
          <cell r="Q65">
            <v>21380.2</v>
          </cell>
          <cell r="R65">
            <v>946.85</v>
          </cell>
        </row>
        <row r="66">
          <cell r="A66" t="str">
            <v>0201Talara261</v>
          </cell>
          <cell r="B66" t="str">
            <v>02</v>
          </cell>
          <cell r="C66" t="str">
            <v>01</v>
          </cell>
          <cell r="D66" t="str">
            <v>ELNO</v>
          </cell>
          <cell r="E66" t="str">
            <v>Talara</v>
          </cell>
          <cell r="F66" t="str">
            <v/>
          </cell>
          <cell r="G66">
            <v>0</v>
          </cell>
          <cell r="H66">
            <v>0</v>
          </cell>
          <cell r="I66" t="str">
            <v>261</v>
          </cell>
          <cell r="J66">
            <v>6922</v>
          </cell>
          <cell r="K66">
            <v>0</v>
          </cell>
          <cell r="L66">
            <v>0</v>
          </cell>
          <cell r="M66">
            <v>111.08499999999999</v>
          </cell>
          <cell r="N66">
            <v>0</v>
          </cell>
          <cell r="O66">
            <v>40211.67</v>
          </cell>
          <cell r="P66">
            <v>36.200000000000003</v>
          </cell>
          <cell r="Q66">
            <v>7238.1</v>
          </cell>
          <cell r="R66">
            <v>4046.15</v>
          </cell>
        </row>
        <row r="67">
          <cell r="A67" t="str">
            <v>0201Talara262</v>
          </cell>
          <cell r="B67" t="str">
            <v>02</v>
          </cell>
          <cell r="C67" t="str">
            <v>01</v>
          </cell>
          <cell r="D67" t="str">
            <v>ELNO</v>
          </cell>
          <cell r="E67" t="str">
            <v>Talara</v>
          </cell>
          <cell r="F67" t="str">
            <v/>
          </cell>
          <cell r="G67">
            <v>0</v>
          </cell>
          <cell r="H67">
            <v>0</v>
          </cell>
          <cell r="I67" t="str">
            <v>262</v>
          </cell>
          <cell r="J67">
            <v>8241</v>
          </cell>
          <cell r="K67">
            <v>0</v>
          </cell>
          <cell r="L67">
            <v>0</v>
          </cell>
          <cell r="M67">
            <v>495.286</v>
          </cell>
          <cell r="N67">
            <v>0</v>
          </cell>
          <cell r="O67">
            <v>159772.32</v>
          </cell>
          <cell r="P67">
            <v>32.26</v>
          </cell>
          <cell r="Q67">
            <v>28759.02</v>
          </cell>
          <cell r="R67">
            <v>4818.1499999999996</v>
          </cell>
        </row>
        <row r="68">
          <cell r="A68" t="str">
            <v>0201Talara263</v>
          </cell>
          <cell r="B68" t="str">
            <v>02</v>
          </cell>
          <cell r="C68" t="str">
            <v>01</v>
          </cell>
          <cell r="D68" t="str">
            <v>ELNO</v>
          </cell>
          <cell r="E68" t="str">
            <v>Talara</v>
          </cell>
          <cell r="F68" t="str">
            <v/>
          </cell>
          <cell r="G68">
            <v>0</v>
          </cell>
          <cell r="H68">
            <v>0</v>
          </cell>
          <cell r="I68" t="str">
            <v>263</v>
          </cell>
          <cell r="J68">
            <v>2726</v>
          </cell>
          <cell r="K68">
            <v>0</v>
          </cell>
          <cell r="L68">
            <v>0</v>
          </cell>
          <cell r="M68">
            <v>331.22199999999998</v>
          </cell>
          <cell r="N68">
            <v>0</v>
          </cell>
          <cell r="O68">
            <v>118969.02</v>
          </cell>
          <cell r="P68">
            <v>35.92</v>
          </cell>
          <cell r="Q68">
            <v>21414.42</v>
          </cell>
          <cell r="R68">
            <v>1595.08</v>
          </cell>
        </row>
        <row r="69">
          <cell r="A69" t="str">
            <v>0201Talara264</v>
          </cell>
          <cell r="B69" t="str">
            <v>02</v>
          </cell>
          <cell r="C69" t="str">
            <v>01</v>
          </cell>
          <cell r="D69" t="str">
            <v>ELNO</v>
          </cell>
          <cell r="E69" t="str">
            <v>Talara</v>
          </cell>
          <cell r="F69" t="str">
            <v/>
          </cell>
          <cell r="G69">
            <v>0</v>
          </cell>
          <cell r="H69">
            <v>0</v>
          </cell>
          <cell r="I69" t="str">
            <v>264</v>
          </cell>
          <cell r="J69">
            <v>1550</v>
          </cell>
          <cell r="K69">
            <v>0</v>
          </cell>
          <cell r="L69">
            <v>0</v>
          </cell>
          <cell r="M69">
            <v>305.95699999999999</v>
          </cell>
          <cell r="N69">
            <v>0</v>
          </cell>
          <cell r="O69">
            <v>108138.54</v>
          </cell>
          <cell r="P69">
            <v>35.340000000000003</v>
          </cell>
          <cell r="Q69">
            <v>19464.939999999999</v>
          </cell>
          <cell r="R69">
            <v>907.02</v>
          </cell>
        </row>
        <row r="70">
          <cell r="A70" t="str">
            <v>0201Talara265</v>
          </cell>
          <cell r="B70" t="str">
            <v>02</v>
          </cell>
          <cell r="C70" t="str">
            <v>01</v>
          </cell>
          <cell r="D70" t="str">
            <v>ELNO</v>
          </cell>
          <cell r="E70" t="str">
            <v>Talara</v>
          </cell>
          <cell r="F70" t="str">
            <v/>
          </cell>
          <cell r="G70">
            <v>0</v>
          </cell>
          <cell r="H70">
            <v>0</v>
          </cell>
          <cell r="I70" t="str">
            <v>265</v>
          </cell>
          <cell r="J70">
            <v>227</v>
          </cell>
          <cell r="K70">
            <v>0</v>
          </cell>
          <cell r="L70">
            <v>0</v>
          </cell>
          <cell r="M70">
            <v>82.936999999999998</v>
          </cell>
          <cell r="N70">
            <v>0</v>
          </cell>
          <cell r="O70">
            <v>28842.58</v>
          </cell>
          <cell r="P70">
            <v>34.78</v>
          </cell>
          <cell r="Q70">
            <v>5191.66</v>
          </cell>
          <cell r="R70">
            <v>132.97999999999999</v>
          </cell>
        </row>
        <row r="71">
          <cell r="A71" t="str">
            <v>0201Talara266</v>
          </cell>
          <cell r="B71" t="str">
            <v>02</v>
          </cell>
          <cell r="C71" t="str">
            <v>01</v>
          </cell>
          <cell r="D71" t="str">
            <v>ELNO</v>
          </cell>
          <cell r="E71" t="str">
            <v>Talara</v>
          </cell>
          <cell r="F71" t="str">
            <v/>
          </cell>
          <cell r="G71">
            <v>0</v>
          </cell>
          <cell r="H71">
            <v>0</v>
          </cell>
          <cell r="I71" t="str">
            <v>266</v>
          </cell>
          <cell r="J71">
            <v>53</v>
          </cell>
          <cell r="K71">
            <v>0</v>
          </cell>
          <cell r="L71">
            <v>0</v>
          </cell>
          <cell r="M71">
            <v>31.85</v>
          </cell>
          <cell r="N71">
            <v>0</v>
          </cell>
          <cell r="O71">
            <v>11028.67</v>
          </cell>
          <cell r="P71">
            <v>34.630000000000003</v>
          </cell>
          <cell r="Q71">
            <v>1985.16</v>
          </cell>
          <cell r="R71">
            <v>31.17</v>
          </cell>
        </row>
        <row r="72">
          <cell r="A72" t="str">
            <v>0201Talara267</v>
          </cell>
          <cell r="B72" t="str">
            <v>02</v>
          </cell>
          <cell r="C72" t="str">
            <v>01</v>
          </cell>
          <cell r="D72" t="str">
            <v>ELNO</v>
          </cell>
          <cell r="E72" t="str">
            <v>Talara</v>
          </cell>
          <cell r="F72" t="str">
            <v/>
          </cell>
          <cell r="G72">
            <v>0</v>
          </cell>
          <cell r="H72">
            <v>0</v>
          </cell>
          <cell r="I72" t="str">
            <v>267</v>
          </cell>
          <cell r="J72">
            <v>13</v>
          </cell>
          <cell r="K72">
            <v>0</v>
          </cell>
          <cell r="L72">
            <v>0</v>
          </cell>
          <cell r="M72">
            <v>11.021000000000001</v>
          </cell>
          <cell r="N72">
            <v>0</v>
          </cell>
          <cell r="O72">
            <v>3817.07</v>
          </cell>
          <cell r="P72">
            <v>34.630000000000003</v>
          </cell>
          <cell r="Q72">
            <v>687.07</v>
          </cell>
          <cell r="R72">
            <v>7.59</v>
          </cell>
        </row>
        <row r="73">
          <cell r="A73" t="str">
            <v>0201Talara268</v>
          </cell>
          <cell r="B73" t="str">
            <v>02</v>
          </cell>
          <cell r="C73" t="str">
            <v>01</v>
          </cell>
          <cell r="D73" t="str">
            <v>ELNO</v>
          </cell>
          <cell r="E73" t="str">
            <v>Talara</v>
          </cell>
          <cell r="F73" t="str">
            <v/>
          </cell>
          <cell r="G73">
            <v>0</v>
          </cell>
          <cell r="H73">
            <v>0</v>
          </cell>
          <cell r="I73" t="str">
            <v>268</v>
          </cell>
          <cell r="J73">
            <v>14</v>
          </cell>
          <cell r="K73">
            <v>0</v>
          </cell>
          <cell r="L73">
            <v>0</v>
          </cell>
          <cell r="M73">
            <v>24.318999999999999</v>
          </cell>
          <cell r="N73">
            <v>0</v>
          </cell>
          <cell r="O73">
            <v>8395.26</v>
          </cell>
          <cell r="P73">
            <v>34.520000000000003</v>
          </cell>
          <cell r="Q73">
            <v>1511.15</v>
          </cell>
          <cell r="R73">
            <v>8.5500000000000007</v>
          </cell>
        </row>
        <row r="74">
          <cell r="A74" t="str">
            <v>0201Talara282</v>
          </cell>
          <cell r="B74" t="str">
            <v>02</v>
          </cell>
          <cell r="C74" t="str">
            <v>01</v>
          </cell>
          <cell r="D74" t="str">
            <v>ELNO</v>
          </cell>
          <cell r="E74" t="str">
            <v>Talara</v>
          </cell>
          <cell r="F74" t="str">
            <v/>
          </cell>
          <cell r="G74">
            <v>0</v>
          </cell>
          <cell r="H74">
            <v>0</v>
          </cell>
          <cell r="I74" t="str">
            <v>282</v>
          </cell>
          <cell r="J74">
            <v>21</v>
          </cell>
          <cell r="K74">
            <v>0</v>
          </cell>
          <cell r="L74">
            <v>0</v>
          </cell>
          <cell r="M74">
            <v>1.835</v>
          </cell>
          <cell r="N74">
            <v>5.7350000000000003</v>
          </cell>
          <cell r="O74">
            <v>689.38</v>
          </cell>
          <cell r="P74">
            <v>37.57</v>
          </cell>
          <cell r="Q74">
            <v>124.09</v>
          </cell>
          <cell r="R74">
            <v>12.26</v>
          </cell>
        </row>
        <row r="75">
          <cell r="A75" t="str">
            <v>0201Talara122</v>
          </cell>
          <cell r="B75" t="str">
            <v>02</v>
          </cell>
          <cell r="C75" t="str">
            <v>01</v>
          </cell>
          <cell r="D75" t="str">
            <v>ELNO</v>
          </cell>
          <cell r="E75" t="str">
            <v>Talara</v>
          </cell>
          <cell r="F75" t="str">
            <v/>
          </cell>
          <cell r="G75">
            <v>0</v>
          </cell>
          <cell r="H75">
            <v>0</v>
          </cell>
          <cell r="I75" t="str">
            <v>122</v>
          </cell>
          <cell r="J75">
            <v>13</v>
          </cell>
          <cell r="K75">
            <v>27.937999999999999</v>
          </cell>
          <cell r="L75">
            <v>142.40199999999999</v>
          </cell>
          <cell r="M75">
            <v>170.34</v>
          </cell>
          <cell r="N75">
            <v>0.80900000000000005</v>
          </cell>
          <cell r="O75">
            <v>35666.589999999997</v>
          </cell>
          <cell r="P75">
            <v>20.94</v>
          </cell>
          <cell r="Q75">
            <v>6419.99</v>
          </cell>
          <cell r="R75">
            <v>204.29</v>
          </cell>
        </row>
        <row r="76">
          <cell r="A76" t="str">
            <v>0201Talara121</v>
          </cell>
          <cell r="B76" t="str">
            <v>02</v>
          </cell>
          <cell r="C76" t="str">
            <v>01</v>
          </cell>
          <cell r="D76" t="str">
            <v>ELNO</v>
          </cell>
          <cell r="E76" t="str">
            <v>Talara</v>
          </cell>
          <cell r="F76" t="str">
            <v/>
          </cell>
          <cell r="G76">
            <v>0</v>
          </cell>
          <cell r="H76">
            <v>0</v>
          </cell>
          <cell r="I76" t="str">
            <v>121</v>
          </cell>
          <cell r="J76">
            <v>5</v>
          </cell>
          <cell r="K76">
            <v>8.89</v>
          </cell>
          <cell r="L76">
            <v>30.815000000000001</v>
          </cell>
          <cell r="M76">
            <v>39.704999999999998</v>
          </cell>
          <cell r="N76">
            <v>0.14799999999999999</v>
          </cell>
          <cell r="O76">
            <v>6715.36</v>
          </cell>
          <cell r="P76">
            <v>16.91</v>
          </cell>
          <cell r="Q76">
            <v>1208.76</v>
          </cell>
          <cell r="R76">
            <v>78.569999999999993</v>
          </cell>
        </row>
        <row r="77">
          <cell r="A77" t="str">
            <v>0201Talara132</v>
          </cell>
          <cell r="B77" t="str">
            <v>02</v>
          </cell>
          <cell r="C77" t="str">
            <v>01</v>
          </cell>
          <cell r="D77" t="str">
            <v>ELNO</v>
          </cell>
          <cell r="E77" t="str">
            <v>Talara</v>
          </cell>
          <cell r="F77" t="str">
            <v/>
          </cell>
          <cell r="G77">
            <v>0</v>
          </cell>
          <cell r="H77">
            <v>0</v>
          </cell>
          <cell r="I77" t="str">
            <v>132</v>
          </cell>
          <cell r="J77">
            <v>19</v>
          </cell>
          <cell r="K77">
            <v>0</v>
          </cell>
          <cell r="L77">
            <v>0</v>
          </cell>
          <cell r="M77">
            <v>102.49</v>
          </cell>
          <cell r="N77">
            <v>0.78600000000000003</v>
          </cell>
          <cell r="O77">
            <v>23850.080000000002</v>
          </cell>
          <cell r="P77">
            <v>23.27</v>
          </cell>
          <cell r="Q77">
            <v>4293.01</v>
          </cell>
          <cell r="R77">
            <v>281.11</v>
          </cell>
        </row>
        <row r="78">
          <cell r="A78" t="str">
            <v>0201Talara131</v>
          </cell>
          <cell r="B78" t="str">
            <v>02</v>
          </cell>
          <cell r="C78" t="str">
            <v>01</v>
          </cell>
          <cell r="D78" t="str">
            <v>ELNO</v>
          </cell>
          <cell r="E78" t="str">
            <v>Talara</v>
          </cell>
          <cell r="F78" t="str">
            <v/>
          </cell>
          <cell r="G78">
            <v>0</v>
          </cell>
          <cell r="H78">
            <v>0</v>
          </cell>
          <cell r="I78" t="str">
            <v>131</v>
          </cell>
          <cell r="J78">
            <v>8</v>
          </cell>
          <cell r="K78">
            <v>0</v>
          </cell>
          <cell r="L78">
            <v>0</v>
          </cell>
          <cell r="M78">
            <v>183.35300000000001</v>
          </cell>
          <cell r="N78">
            <v>0.68799999999999994</v>
          </cell>
          <cell r="O78">
            <v>37327.21</v>
          </cell>
          <cell r="P78">
            <v>20.36</v>
          </cell>
          <cell r="Q78">
            <v>6718.9</v>
          </cell>
          <cell r="R78">
            <v>117.55</v>
          </cell>
        </row>
        <row r="79">
          <cell r="A79" t="str">
            <v>0201Talara240</v>
          </cell>
          <cell r="B79" t="str">
            <v>02</v>
          </cell>
          <cell r="C79" t="str">
            <v>01</v>
          </cell>
          <cell r="D79" t="str">
            <v>ELNO</v>
          </cell>
          <cell r="E79" t="str">
            <v>Talara</v>
          </cell>
          <cell r="F79" t="str">
            <v/>
          </cell>
          <cell r="G79">
            <v>0</v>
          </cell>
          <cell r="H79">
            <v>0</v>
          </cell>
          <cell r="I79" t="str">
            <v>240</v>
          </cell>
          <cell r="J79">
            <v>0</v>
          </cell>
          <cell r="K79">
            <v>0</v>
          </cell>
          <cell r="L79">
            <v>0</v>
          </cell>
          <cell r="M79">
            <v>275.887</v>
          </cell>
          <cell r="N79">
            <v>0</v>
          </cell>
          <cell r="O79">
            <v>95493.22</v>
          </cell>
          <cell r="P79">
            <v>34.61</v>
          </cell>
          <cell r="Q79">
            <v>0</v>
          </cell>
          <cell r="R79">
            <v>0</v>
          </cell>
        </row>
        <row r="80">
          <cell r="A80" t="str">
            <v>0201Bajo Piura210</v>
          </cell>
          <cell r="B80" t="str">
            <v>02</v>
          </cell>
          <cell r="C80" t="str">
            <v>01</v>
          </cell>
          <cell r="D80" t="str">
            <v>ELNO</v>
          </cell>
          <cell r="E80" t="str">
            <v>Bajo Piura</v>
          </cell>
          <cell r="F80" t="str">
            <v/>
          </cell>
          <cell r="G80">
            <v>0</v>
          </cell>
          <cell r="H80">
            <v>60</v>
          </cell>
          <cell r="I80" t="str">
            <v>210</v>
          </cell>
          <cell r="J80">
            <v>1</v>
          </cell>
          <cell r="K80">
            <v>0.24399999999999999</v>
          </cell>
          <cell r="L80">
            <v>0.64</v>
          </cell>
          <cell r="M80">
            <v>0.88400000000000001</v>
          </cell>
          <cell r="N80">
            <v>0.04</v>
          </cell>
          <cell r="O80">
            <v>1141.25</v>
          </cell>
          <cell r="P80">
            <v>129.1</v>
          </cell>
          <cell r="Q80">
            <v>205.43</v>
          </cell>
          <cell r="R80">
            <v>3.13</v>
          </cell>
        </row>
        <row r="81">
          <cell r="A81" t="str">
            <v>0201Bajo Piura231</v>
          </cell>
          <cell r="B81" t="str">
            <v>02</v>
          </cell>
          <cell r="C81" t="str">
            <v>01</v>
          </cell>
          <cell r="D81" t="str">
            <v>ELNO</v>
          </cell>
          <cell r="E81" t="str">
            <v>Bajo Piura</v>
          </cell>
          <cell r="F81" t="str">
            <v/>
          </cell>
          <cell r="G81">
            <v>0</v>
          </cell>
          <cell r="H81">
            <v>60</v>
          </cell>
          <cell r="I81" t="str">
            <v>231</v>
          </cell>
          <cell r="J81">
            <v>1</v>
          </cell>
          <cell r="K81">
            <v>0</v>
          </cell>
          <cell r="L81">
            <v>0</v>
          </cell>
          <cell r="M81">
            <v>0.84699999999999998</v>
          </cell>
          <cell r="N81">
            <v>3.0000000000000001E-3</v>
          </cell>
          <cell r="O81">
            <v>364.97</v>
          </cell>
          <cell r="P81">
            <v>43.09</v>
          </cell>
          <cell r="Q81">
            <v>65.69</v>
          </cell>
          <cell r="R81">
            <v>2.0699999999999998</v>
          </cell>
        </row>
        <row r="82">
          <cell r="A82" t="str">
            <v>0201Bajo Piura270</v>
          </cell>
          <cell r="B82" t="str">
            <v>02</v>
          </cell>
          <cell r="C82" t="str">
            <v>01</v>
          </cell>
          <cell r="D82" t="str">
            <v>ELNO</v>
          </cell>
          <cell r="E82" t="str">
            <v>Bajo Piura</v>
          </cell>
          <cell r="F82" t="str">
            <v/>
          </cell>
          <cell r="G82">
            <v>0</v>
          </cell>
          <cell r="H82">
            <v>60</v>
          </cell>
          <cell r="I82" t="str">
            <v>270</v>
          </cell>
          <cell r="J82">
            <v>559</v>
          </cell>
          <cell r="K82">
            <v>0</v>
          </cell>
          <cell r="L82">
            <v>0</v>
          </cell>
          <cell r="M82">
            <v>89.856999999999999</v>
          </cell>
          <cell r="N82">
            <v>0</v>
          </cell>
          <cell r="O82">
            <v>34701.5</v>
          </cell>
          <cell r="P82">
            <v>38.619999999999997</v>
          </cell>
          <cell r="Q82">
            <v>6246.27</v>
          </cell>
          <cell r="R82">
            <v>334</v>
          </cell>
        </row>
        <row r="83">
          <cell r="A83" t="str">
            <v>0201Bajo Piura261</v>
          </cell>
          <cell r="B83" t="str">
            <v>02</v>
          </cell>
          <cell r="C83" t="str">
            <v>01</v>
          </cell>
          <cell r="D83" t="str">
            <v>ELNO</v>
          </cell>
          <cell r="E83" t="str">
            <v>Bajo Piura</v>
          </cell>
          <cell r="F83" t="str">
            <v/>
          </cell>
          <cell r="G83">
            <v>0</v>
          </cell>
          <cell r="H83">
            <v>60</v>
          </cell>
          <cell r="I83" t="str">
            <v>261</v>
          </cell>
          <cell r="J83">
            <v>6374</v>
          </cell>
          <cell r="K83">
            <v>0</v>
          </cell>
          <cell r="L83">
            <v>0</v>
          </cell>
          <cell r="M83">
            <v>87.519000000000005</v>
          </cell>
          <cell r="N83">
            <v>0</v>
          </cell>
          <cell r="O83">
            <v>39851.24</v>
          </cell>
          <cell r="P83">
            <v>45.53</v>
          </cell>
          <cell r="Q83">
            <v>7173.22</v>
          </cell>
          <cell r="R83">
            <v>3730.54</v>
          </cell>
        </row>
        <row r="84">
          <cell r="A84" t="str">
            <v>0201Bajo Piura262</v>
          </cell>
          <cell r="B84" t="str">
            <v>02</v>
          </cell>
          <cell r="C84" t="str">
            <v>01</v>
          </cell>
          <cell r="D84" t="str">
            <v>ELNO</v>
          </cell>
          <cell r="E84" t="str">
            <v>Bajo Piura</v>
          </cell>
          <cell r="F84" t="str">
            <v/>
          </cell>
          <cell r="G84">
            <v>0</v>
          </cell>
          <cell r="H84">
            <v>60</v>
          </cell>
          <cell r="I84" t="str">
            <v>262</v>
          </cell>
          <cell r="J84">
            <v>3157</v>
          </cell>
          <cell r="K84">
            <v>0</v>
          </cell>
          <cell r="L84">
            <v>0</v>
          </cell>
          <cell r="M84">
            <v>179.63499999999999</v>
          </cell>
          <cell r="N84">
            <v>0</v>
          </cell>
          <cell r="O84">
            <v>67204.52</v>
          </cell>
          <cell r="P84">
            <v>37.409999999999997</v>
          </cell>
          <cell r="Q84">
            <v>12096.81</v>
          </cell>
          <cell r="R84">
            <v>1846.47</v>
          </cell>
        </row>
        <row r="85">
          <cell r="A85" t="str">
            <v>0201Bajo Piura263</v>
          </cell>
          <cell r="B85" t="str">
            <v>02</v>
          </cell>
          <cell r="C85" t="str">
            <v>01</v>
          </cell>
          <cell r="D85" t="str">
            <v>ELNO</v>
          </cell>
          <cell r="E85" t="str">
            <v>Bajo Piura</v>
          </cell>
          <cell r="F85" t="str">
            <v/>
          </cell>
          <cell r="G85">
            <v>0</v>
          </cell>
          <cell r="H85">
            <v>60</v>
          </cell>
          <cell r="I85" t="str">
            <v>263</v>
          </cell>
          <cell r="J85">
            <v>585</v>
          </cell>
          <cell r="K85">
            <v>0</v>
          </cell>
          <cell r="L85">
            <v>0</v>
          </cell>
          <cell r="M85">
            <v>70.233000000000004</v>
          </cell>
          <cell r="N85">
            <v>0</v>
          </cell>
          <cell r="O85">
            <v>29103.7</v>
          </cell>
          <cell r="P85">
            <v>41.44</v>
          </cell>
          <cell r="Q85">
            <v>5238.67</v>
          </cell>
          <cell r="R85">
            <v>343.61</v>
          </cell>
        </row>
        <row r="86">
          <cell r="A86" t="str">
            <v>0201Bajo Piura264</v>
          </cell>
          <cell r="B86" t="str">
            <v>02</v>
          </cell>
          <cell r="C86" t="str">
            <v>01</v>
          </cell>
          <cell r="D86" t="str">
            <v>ELNO</v>
          </cell>
          <cell r="E86" t="str">
            <v>Bajo Piura</v>
          </cell>
          <cell r="F86" t="str">
            <v/>
          </cell>
          <cell r="G86">
            <v>0</v>
          </cell>
          <cell r="H86">
            <v>60</v>
          </cell>
          <cell r="I86" t="str">
            <v>264</v>
          </cell>
          <cell r="J86">
            <v>190</v>
          </cell>
          <cell r="K86">
            <v>0</v>
          </cell>
          <cell r="L86">
            <v>0</v>
          </cell>
          <cell r="M86">
            <v>36.49</v>
          </cell>
          <cell r="N86">
            <v>0</v>
          </cell>
          <cell r="O86">
            <v>14880.64</v>
          </cell>
          <cell r="P86">
            <v>40.78</v>
          </cell>
          <cell r="Q86">
            <v>2678.52</v>
          </cell>
          <cell r="R86">
            <v>113.22</v>
          </cell>
        </row>
        <row r="87">
          <cell r="A87" t="str">
            <v>0201Bajo Piura265</v>
          </cell>
          <cell r="B87" t="str">
            <v>02</v>
          </cell>
          <cell r="C87" t="str">
            <v>01</v>
          </cell>
          <cell r="D87" t="str">
            <v>ELNO</v>
          </cell>
          <cell r="E87" t="str">
            <v>Bajo Piura</v>
          </cell>
          <cell r="F87" t="str">
            <v/>
          </cell>
          <cell r="G87">
            <v>0</v>
          </cell>
          <cell r="H87">
            <v>60</v>
          </cell>
          <cell r="I87" t="str">
            <v>265</v>
          </cell>
          <cell r="J87">
            <v>34</v>
          </cell>
          <cell r="K87">
            <v>0</v>
          </cell>
          <cell r="L87">
            <v>0</v>
          </cell>
          <cell r="M87">
            <v>12.731</v>
          </cell>
          <cell r="N87">
            <v>0</v>
          </cell>
          <cell r="O87">
            <v>5124.17</v>
          </cell>
          <cell r="P87">
            <v>40.25</v>
          </cell>
          <cell r="Q87">
            <v>922.35</v>
          </cell>
          <cell r="R87">
            <v>20.59</v>
          </cell>
        </row>
        <row r="88">
          <cell r="A88" t="str">
            <v>0201Bajo Piura266</v>
          </cell>
          <cell r="B88" t="str">
            <v>02</v>
          </cell>
          <cell r="C88" t="str">
            <v>01</v>
          </cell>
          <cell r="D88" t="str">
            <v>ELNO</v>
          </cell>
          <cell r="E88" t="str">
            <v>Bajo Piura</v>
          </cell>
          <cell r="F88" t="str">
            <v/>
          </cell>
          <cell r="G88">
            <v>0</v>
          </cell>
          <cell r="H88">
            <v>60</v>
          </cell>
          <cell r="I88" t="str">
            <v>266</v>
          </cell>
          <cell r="J88">
            <v>10</v>
          </cell>
          <cell r="K88">
            <v>0</v>
          </cell>
          <cell r="L88">
            <v>0</v>
          </cell>
          <cell r="M88">
            <v>6.4349999999999996</v>
          </cell>
          <cell r="N88">
            <v>0</v>
          </cell>
          <cell r="O88">
            <v>2576.56</v>
          </cell>
          <cell r="P88">
            <v>40.04</v>
          </cell>
          <cell r="Q88">
            <v>463.78</v>
          </cell>
          <cell r="R88">
            <v>6.58</v>
          </cell>
        </row>
        <row r="89">
          <cell r="A89" t="str">
            <v>0201Bajo Piura267</v>
          </cell>
          <cell r="B89" t="str">
            <v>02</v>
          </cell>
          <cell r="C89" t="str">
            <v>01</v>
          </cell>
          <cell r="D89" t="str">
            <v>ELNO</v>
          </cell>
          <cell r="E89" t="str">
            <v>Bajo Piura</v>
          </cell>
          <cell r="F89" t="str">
            <v/>
          </cell>
          <cell r="G89">
            <v>0</v>
          </cell>
          <cell r="H89">
            <v>60</v>
          </cell>
          <cell r="I89" t="str">
            <v>267</v>
          </cell>
          <cell r="J89">
            <v>1</v>
          </cell>
          <cell r="K89">
            <v>0</v>
          </cell>
          <cell r="L89">
            <v>0</v>
          </cell>
          <cell r="M89">
            <v>0.88</v>
          </cell>
          <cell r="N89">
            <v>0</v>
          </cell>
          <cell r="O89">
            <v>351.69</v>
          </cell>
          <cell r="P89">
            <v>39.96</v>
          </cell>
          <cell r="Q89">
            <v>63.3</v>
          </cell>
          <cell r="R89">
            <v>0.76</v>
          </cell>
        </row>
        <row r="90">
          <cell r="A90" t="str">
            <v>0201Bajo Piura268</v>
          </cell>
          <cell r="B90" t="str">
            <v>02</v>
          </cell>
          <cell r="C90" t="str">
            <v>01</v>
          </cell>
          <cell r="D90" t="str">
            <v>ELNO</v>
          </cell>
          <cell r="E90" t="str">
            <v>Bajo Piura</v>
          </cell>
          <cell r="F90" t="str">
            <v/>
          </cell>
          <cell r="G90">
            <v>0</v>
          </cell>
          <cell r="H90">
            <v>60</v>
          </cell>
          <cell r="I90" t="str">
            <v>268</v>
          </cell>
          <cell r="J90">
            <v>7</v>
          </cell>
          <cell r="K90">
            <v>0</v>
          </cell>
          <cell r="L90">
            <v>0</v>
          </cell>
          <cell r="M90">
            <v>9.2230000000000008</v>
          </cell>
          <cell r="N90">
            <v>0</v>
          </cell>
          <cell r="O90">
            <v>3679.25</v>
          </cell>
          <cell r="P90">
            <v>39.89</v>
          </cell>
          <cell r="Q90">
            <v>662.26</v>
          </cell>
          <cell r="R90">
            <v>4.6100000000000003</v>
          </cell>
        </row>
        <row r="91">
          <cell r="A91" t="str">
            <v>0201Bajo Piura282</v>
          </cell>
          <cell r="B91" t="str">
            <v>02</v>
          </cell>
          <cell r="C91" t="str">
            <v>01</v>
          </cell>
          <cell r="D91" t="str">
            <v>ELNO</v>
          </cell>
          <cell r="E91" t="str">
            <v>Bajo Piura</v>
          </cell>
          <cell r="F91" t="str">
            <v/>
          </cell>
          <cell r="G91">
            <v>0</v>
          </cell>
          <cell r="H91">
            <v>60</v>
          </cell>
          <cell r="I91" t="str">
            <v>282</v>
          </cell>
          <cell r="J91">
            <v>2</v>
          </cell>
          <cell r="K91">
            <v>0</v>
          </cell>
          <cell r="L91">
            <v>0</v>
          </cell>
          <cell r="M91">
            <v>6.4000000000000001E-2</v>
          </cell>
          <cell r="N91">
            <v>0.2</v>
          </cell>
          <cell r="O91">
            <v>27.62</v>
          </cell>
          <cell r="P91">
            <v>43.16</v>
          </cell>
          <cell r="Q91">
            <v>4.97</v>
          </cell>
          <cell r="R91">
            <v>1.17</v>
          </cell>
        </row>
        <row r="92">
          <cell r="A92" t="str">
            <v>0201Bajo Piura100</v>
          </cell>
          <cell r="B92" t="str">
            <v>02</v>
          </cell>
          <cell r="C92" t="str">
            <v>01</v>
          </cell>
          <cell r="D92" t="str">
            <v>ELNO</v>
          </cell>
          <cell r="E92" t="str">
            <v>Bajo Piura</v>
          </cell>
          <cell r="F92" t="str">
            <v/>
          </cell>
          <cell r="G92">
            <v>0</v>
          </cell>
          <cell r="H92">
            <v>60</v>
          </cell>
          <cell r="I92" t="str">
            <v>100</v>
          </cell>
          <cell r="J92">
            <v>16</v>
          </cell>
          <cell r="K92">
            <v>20.751000000000001</v>
          </cell>
          <cell r="L92">
            <v>217.922</v>
          </cell>
          <cell r="M92">
            <v>238.673</v>
          </cell>
          <cell r="N92">
            <v>2.1659999999999999</v>
          </cell>
          <cell r="O92">
            <v>45768.47</v>
          </cell>
          <cell r="P92">
            <v>19.18</v>
          </cell>
          <cell r="Q92">
            <v>8238.32</v>
          </cell>
          <cell r="R92">
            <v>251.44</v>
          </cell>
        </row>
        <row r="93">
          <cell r="A93" t="str">
            <v>0201Bajo Piura122</v>
          </cell>
          <cell r="B93" t="str">
            <v>02</v>
          </cell>
          <cell r="C93" t="str">
            <v>01</v>
          </cell>
          <cell r="D93" t="str">
            <v>ELNO</v>
          </cell>
          <cell r="E93" t="str">
            <v>Bajo Piura</v>
          </cell>
          <cell r="F93" t="str">
            <v/>
          </cell>
          <cell r="G93">
            <v>0</v>
          </cell>
          <cell r="H93">
            <v>60</v>
          </cell>
          <cell r="I93" t="str">
            <v>122</v>
          </cell>
          <cell r="J93">
            <v>6</v>
          </cell>
          <cell r="K93">
            <v>10.241</v>
          </cell>
          <cell r="L93">
            <v>39.585999999999999</v>
          </cell>
          <cell r="M93">
            <v>49.826999999999998</v>
          </cell>
          <cell r="N93">
            <v>0.33100000000000002</v>
          </cell>
          <cell r="O93">
            <v>10860.58</v>
          </cell>
          <cell r="P93">
            <v>21.8</v>
          </cell>
          <cell r="Q93">
            <v>1954.9</v>
          </cell>
          <cell r="R93">
            <v>94.29</v>
          </cell>
        </row>
        <row r="94">
          <cell r="A94" t="str">
            <v>0201Bajo Piura121</v>
          </cell>
          <cell r="B94" t="str">
            <v>02</v>
          </cell>
          <cell r="C94" t="str">
            <v>01</v>
          </cell>
          <cell r="D94" t="str">
            <v>ELNO</v>
          </cell>
          <cell r="E94" t="str">
            <v>Bajo Piura</v>
          </cell>
          <cell r="F94" t="str">
            <v/>
          </cell>
          <cell r="G94">
            <v>0</v>
          </cell>
          <cell r="H94">
            <v>60</v>
          </cell>
          <cell r="I94" t="str">
            <v>121</v>
          </cell>
          <cell r="J94">
            <v>4</v>
          </cell>
          <cell r="K94">
            <v>5.8</v>
          </cell>
          <cell r="L94">
            <v>21.055</v>
          </cell>
          <cell r="M94">
            <v>26.855</v>
          </cell>
          <cell r="N94">
            <v>0.13500000000000001</v>
          </cell>
          <cell r="O94">
            <v>4935.4399999999996</v>
          </cell>
          <cell r="P94">
            <v>18.38</v>
          </cell>
          <cell r="Q94">
            <v>888.38</v>
          </cell>
          <cell r="R94">
            <v>62.86</v>
          </cell>
        </row>
        <row r="95">
          <cell r="A95" t="str">
            <v>0201Bajo Piura132</v>
          </cell>
          <cell r="B95" t="str">
            <v>02</v>
          </cell>
          <cell r="C95" t="str">
            <v>01</v>
          </cell>
          <cell r="D95" t="str">
            <v>ELNO</v>
          </cell>
          <cell r="E95" t="str">
            <v>Bajo Piura</v>
          </cell>
          <cell r="F95" t="str">
            <v/>
          </cell>
          <cell r="G95">
            <v>0</v>
          </cell>
          <cell r="H95">
            <v>60</v>
          </cell>
          <cell r="I95" t="str">
            <v>132</v>
          </cell>
          <cell r="J95">
            <v>4</v>
          </cell>
          <cell r="K95">
            <v>0</v>
          </cell>
          <cell r="L95">
            <v>0</v>
          </cell>
          <cell r="M95">
            <v>4.2190000000000003</v>
          </cell>
          <cell r="N95">
            <v>7.8E-2</v>
          </cell>
          <cell r="O95">
            <v>1314.13</v>
          </cell>
          <cell r="P95">
            <v>31.15</v>
          </cell>
          <cell r="Q95">
            <v>236.54</v>
          </cell>
          <cell r="R95">
            <v>60.7</v>
          </cell>
        </row>
        <row r="96">
          <cell r="A96" t="str">
            <v>0201Bajo Piura131</v>
          </cell>
          <cell r="B96" t="str">
            <v>02</v>
          </cell>
          <cell r="C96" t="str">
            <v>01</v>
          </cell>
          <cell r="D96" t="str">
            <v>ELNO</v>
          </cell>
          <cell r="E96" t="str">
            <v>Bajo Piura</v>
          </cell>
          <cell r="F96" t="str">
            <v/>
          </cell>
          <cell r="G96">
            <v>0</v>
          </cell>
          <cell r="H96">
            <v>60</v>
          </cell>
          <cell r="I96" t="str">
            <v>131</v>
          </cell>
          <cell r="J96">
            <v>12</v>
          </cell>
          <cell r="K96">
            <v>0</v>
          </cell>
          <cell r="L96">
            <v>0</v>
          </cell>
          <cell r="M96">
            <v>16.952000000000002</v>
          </cell>
          <cell r="N96">
            <v>9.7000000000000003E-2</v>
          </cell>
          <cell r="O96">
            <v>5030.91</v>
          </cell>
          <cell r="P96">
            <v>29.68</v>
          </cell>
          <cell r="Q96">
            <v>905.56</v>
          </cell>
          <cell r="R96">
            <v>176.32</v>
          </cell>
        </row>
        <row r="97">
          <cell r="A97" t="str">
            <v>0201Bajo Piura240</v>
          </cell>
          <cell r="B97" t="str">
            <v>02</v>
          </cell>
          <cell r="C97" t="str">
            <v>01</v>
          </cell>
          <cell r="D97" t="str">
            <v>ELNO</v>
          </cell>
          <cell r="E97" t="str">
            <v>Bajo Piura</v>
          </cell>
          <cell r="F97" t="str">
            <v/>
          </cell>
          <cell r="G97">
            <v>0</v>
          </cell>
          <cell r="H97">
            <v>60</v>
          </cell>
          <cell r="I97" t="str">
            <v>240</v>
          </cell>
          <cell r="J97">
            <v>0</v>
          </cell>
          <cell r="K97">
            <v>0</v>
          </cell>
          <cell r="L97">
            <v>0</v>
          </cell>
          <cell r="M97">
            <v>101.571</v>
          </cell>
          <cell r="N97">
            <v>0</v>
          </cell>
          <cell r="O97">
            <v>30714.35</v>
          </cell>
          <cell r="P97">
            <v>30.24</v>
          </cell>
          <cell r="Q97">
            <v>0</v>
          </cell>
          <cell r="R97">
            <v>0</v>
          </cell>
        </row>
        <row r="98">
          <cell r="A98" t="str">
            <v>0201Tumbes222</v>
          </cell>
          <cell r="B98" t="str">
            <v>02</v>
          </cell>
          <cell r="C98" t="str">
            <v>01</v>
          </cell>
          <cell r="D98" t="str">
            <v>ELNO</v>
          </cell>
          <cell r="E98" t="str">
            <v>Tumbes</v>
          </cell>
          <cell r="F98" t="str">
            <v/>
          </cell>
          <cell r="G98">
            <v>0</v>
          </cell>
          <cell r="H98">
            <v>0</v>
          </cell>
          <cell r="I98" t="str">
            <v>222</v>
          </cell>
          <cell r="J98">
            <v>1</v>
          </cell>
          <cell r="K98">
            <v>4.4939999999999998</v>
          </cell>
          <cell r="L98">
            <v>16.236000000000001</v>
          </cell>
          <cell r="M98">
            <v>20.73</v>
          </cell>
          <cell r="N98">
            <v>0.12</v>
          </cell>
          <cell r="O98">
            <v>6412.02</v>
          </cell>
          <cell r="P98">
            <v>30.93</v>
          </cell>
          <cell r="Q98">
            <v>1154.1600000000001</v>
          </cell>
          <cell r="R98">
            <v>5.0999999999999996</v>
          </cell>
        </row>
        <row r="99">
          <cell r="A99" t="str">
            <v>0201Tumbes231</v>
          </cell>
          <cell r="B99" t="str">
            <v>02</v>
          </cell>
          <cell r="C99" t="str">
            <v>01</v>
          </cell>
          <cell r="D99" t="str">
            <v>ELNO</v>
          </cell>
          <cell r="E99" t="str">
            <v>Tumbes</v>
          </cell>
          <cell r="F99" t="str">
            <v/>
          </cell>
          <cell r="G99">
            <v>0</v>
          </cell>
          <cell r="H99">
            <v>0</v>
          </cell>
          <cell r="I99" t="str">
            <v>231</v>
          </cell>
          <cell r="J99">
            <v>2</v>
          </cell>
          <cell r="K99">
            <v>0</v>
          </cell>
          <cell r="L99">
            <v>0</v>
          </cell>
          <cell r="M99">
            <v>0.222</v>
          </cell>
          <cell r="N99">
            <v>1.2E-2</v>
          </cell>
          <cell r="O99">
            <v>770.88</v>
          </cell>
          <cell r="P99">
            <v>347.24</v>
          </cell>
          <cell r="Q99">
            <v>138.76</v>
          </cell>
          <cell r="R99">
            <v>4.1399999999999997</v>
          </cell>
        </row>
        <row r="100">
          <cell r="A100" t="str">
            <v>0201Tumbes270</v>
          </cell>
          <cell r="B100" t="str">
            <v>02</v>
          </cell>
          <cell r="C100" t="str">
            <v>01</v>
          </cell>
          <cell r="D100" t="str">
            <v>ELNO</v>
          </cell>
          <cell r="E100" t="str">
            <v>Tumbes</v>
          </cell>
          <cell r="F100" t="str">
            <v/>
          </cell>
          <cell r="G100">
            <v>0</v>
          </cell>
          <cell r="H100">
            <v>0</v>
          </cell>
          <cell r="I100" t="str">
            <v>270</v>
          </cell>
          <cell r="J100">
            <v>1797</v>
          </cell>
          <cell r="K100">
            <v>0</v>
          </cell>
          <cell r="L100">
            <v>0</v>
          </cell>
          <cell r="M100">
            <v>448.286</v>
          </cell>
          <cell r="N100">
            <v>0</v>
          </cell>
          <cell r="O100">
            <v>167638.06</v>
          </cell>
          <cell r="P100">
            <v>37.4</v>
          </cell>
          <cell r="Q100">
            <v>30174.85</v>
          </cell>
          <cell r="R100">
            <v>1066.71</v>
          </cell>
        </row>
        <row r="101">
          <cell r="A101" t="str">
            <v>0201Tumbes261</v>
          </cell>
          <cell r="B101" t="str">
            <v>02</v>
          </cell>
          <cell r="C101" t="str">
            <v>01</v>
          </cell>
          <cell r="D101" t="str">
            <v>ELNO</v>
          </cell>
          <cell r="E101" t="str">
            <v>Tumbes</v>
          </cell>
          <cell r="F101" t="str">
            <v/>
          </cell>
          <cell r="G101">
            <v>0</v>
          </cell>
          <cell r="H101">
            <v>0</v>
          </cell>
          <cell r="I101" t="str">
            <v>261</v>
          </cell>
          <cell r="J101">
            <v>10274</v>
          </cell>
          <cell r="K101">
            <v>0</v>
          </cell>
          <cell r="L101">
            <v>0</v>
          </cell>
          <cell r="M101">
            <v>158.64400000000001</v>
          </cell>
          <cell r="N101">
            <v>0</v>
          </cell>
          <cell r="O101">
            <v>63685.27</v>
          </cell>
          <cell r="P101">
            <v>40.14</v>
          </cell>
          <cell r="Q101">
            <v>11463.35</v>
          </cell>
          <cell r="R101">
            <v>6008.41</v>
          </cell>
        </row>
        <row r="102">
          <cell r="A102" t="str">
            <v>0201Tumbes262</v>
          </cell>
          <cell r="B102" t="str">
            <v>02</v>
          </cell>
          <cell r="C102" t="str">
            <v>01</v>
          </cell>
          <cell r="D102" t="str">
            <v>ELNO</v>
          </cell>
          <cell r="E102" t="str">
            <v>Tumbes</v>
          </cell>
          <cell r="F102" t="str">
            <v/>
          </cell>
          <cell r="G102">
            <v>0</v>
          </cell>
          <cell r="H102">
            <v>0</v>
          </cell>
          <cell r="I102" t="str">
            <v>262</v>
          </cell>
          <cell r="J102">
            <v>9854</v>
          </cell>
          <cell r="K102">
            <v>0</v>
          </cell>
          <cell r="L102">
            <v>0</v>
          </cell>
          <cell r="M102">
            <v>581.11800000000005</v>
          </cell>
          <cell r="N102">
            <v>0</v>
          </cell>
          <cell r="O102">
            <v>202065.94</v>
          </cell>
          <cell r="P102">
            <v>34.770000000000003</v>
          </cell>
          <cell r="Q102">
            <v>36371.870000000003</v>
          </cell>
          <cell r="R102">
            <v>5763.04</v>
          </cell>
        </row>
        <row r="103">
          <cell r="A103" t="str">
            <v>0201Tumbes263</v>
          </cell>
          <cell r="B103" t="str">
            <v>02</v>
          </cell>
          <cell r="C103" t="str">
            <v>01</v>
          </cell>
          <cell r="D103" t="str">
            <v>ELNO</v>
          </cell>
          <cell r="E103" t="str">
            <v>Tumbes</v>
          </cell>
          <cell r="F103" t="str">
            <v/>
          </cell>
          <cell r="G103">
            <v>0</v>
          </cell>
          <cell r="H103">
            <v>0</v>
          </cell>
          <cell r="I103" t="str">
            <v>263</v>
          </cell>
          <cell r="J103">
            <v>2812</v>
          </cell>
          <cell r="K103">
            <v>0</v>
          </cell>
          <cell r="L103">
            <v>0</v>
          </cell>
          <cell r="M103">
            <v>341.28899999999999</v>
          </cell>
          <cell r="N103">
            <v>0</v>
          </cell>
          <cell r="O103">
            <v>131942.06</v>
          </cell>
          <cell r="P103">
            <v>38.659999999999997</v>
          </cell>
          <cell r="Q103">
            <v>23749.57</v>
          </cell>
          <cell r="R103">
            <v>1646.37</v>
          </cell>
        </row>
        <row r="104">
          <cell r="A104" t="str">
            <v>0201Tumbes264</v>
          </cell>
          <cell r="B104" t="str">
            <v>02</v>
          </cell>
          <cell r="C104" t="str">
            <v>01</v>
          </cell>
          <cell r="D104" t="str">
            <v>ELNO</v>
          </cell>
          <cell r="E104" t="str">
            <v>Tumbes</v>
          </cell>
          <cell r="F104" t="str">
            <v/>
          </cell>
          <cell r="G104">
            <v>0</v>
          </cell>
          <cell r="H104">
            <v>0</v>
          </cell>
          <cell r="I104" t="str">
            <v>264</v>
          </cell>
          <cell r="J104">
            <v>1380</v>
          </cell>
          <cell r="K104">
            <v>0</v>
          </cell>
          <cell r="L104">
            <v>0</v>
          </cell>
          <cell r="M104">
            <v>272.54300000000001</v>
          </cell>
          <cell r="N104">
            <v>0</v>
          </cell>
          <cell r="O104">
            <v>103300.95</v>
          </cell>
          <cell r="P104">
            <v>37.9</v>
          </cell>
          <cell r="Q104">
            <v>18594.169999999998</v>
          </cell>
          <cell r="R104">
            <v>808.24</v>
          </cell>
        </row>
        <row r="105">
          <cell r="A105" t="str">
            <v>0201Tumbes265</v>
          </cell>
          <cell r="B105" t="str">
            <v>02</v>
          </cell>
          <cell r="C105" t="str">
            <v>01</v>
          </cell>
          <cell r="D105" t="str">
            <v>ELNO</v>
          </cell>
          <cell r="E105" t="str">
            <v>Tumbes</v>
          </cell>
          <cell r="F105" t="str">
            <v/>
          </cell>
          <cell r="G105">
            <v>0</v>
          </cell>
          <cell r="H105">
            <v>0</v>
          </cell>
          <cell r="I105" t="str">
            <v>265</v>
          </cell>
          <cell r="J105">
            <v>208</v>
          </cell>
          <cell r="K105">
            <v>0</v>
          </cell>
          <cell r="L105">
            <v>0</v>
          </cell>
          <cell r="M105">
            <v>76.384</v>
          </cell>
          <cell r="N105">
            <v>0</v>
          </cell>
          <cell r="O105">
            <v>28502.400000000001</v>
          </cell>
          <cell r="P105">
            <v>37.31</v>
          </cell>
          <cell r="Q105">
            <v>5130.43</v>
          </cell>
          <cell r="R105">
            <v>122.42</v>
          </cell>
        </row>
        <row r="106">
          <cell r="A106" t="str">
            <v>0201Tumbes266</v>
          </cell>
          <cell r="B106" t="str">
            <v>02</v>
          </cell>
          <cell r="C106" t="str">
            <v>01</v>
          </cell>
          <cell r="D106" t="str">
            <v>ELNO</v>
          </cell>
          <cell r="E106" t="str">
            <v>Tumbes</v>
          </cell>
          <cell r="F106" t="str">
            <v/>
          </cell>
          <cell r="G106">
            <v>0</v>
          </cell>
          <cell r="H106">
            <v>0</v>
          </cell>
          <cell r="I106" t="str">
            <v>266</v>
          </cell>
          <cell r="J106">
            <v>61</v>
          </cell>
          <cell r="K106">
            <v>0</v>
          </cell>
          <cell r="L106">
            <v>0</v>
          </cell>
          <cell r="M106">
            <v>37.219000000000001</v>
          </cell>
          <cell r="N106">
            <v>0</v>
          </cell>
          <cell r="O106">
            <v>13260.47</v>
          </cell>
          <cell r="P106">
            <v>35.630000000000003</v>
          </cell>
          <cell r="Q106">
            <v>2386.89</v>
          </cell>
          <cell r="R106">
            <v>36.32</v>
          </cell>
        </row>
        <row r="107">
          <cell r="A107" t="str">
            <v>0201Tumbes267</v>
          </cell>
          <cell r="B107" t="str">
            <v>02</v>
          </cell>
          <cell r="C107" t="str">
            <v>01</v>
          </cell>
          <cell r="D107" t="str">
            <v>ELNO</v>
          </cell>
          <cell r="E107" t="str">
            <v>Tumbes</v>
          </cell>
          <cell r="F107" t="str">
            <v/>
          </cell>
          <cell r="G107">
            <v>0</v>
          </cell>
          <cell r="H107">
            <v>0</v>
          </cell>
          <cell r="I107" t="str">
            <v>267</v>
          </cell>
          <cell r="J107">
            <v>12</v>
          </cell>
          <cell r="K107">
            <v>0</v>
          </cell>
          <cell r="L107">
            <v>0</v>
          </cell>
          <cell r="M107">
            <v>10.311</v>
          </cell>
          <cell r="N107">
            <v>0</v>
          </cell>
          <cell r="O107">
            <v>3631.84</v>
          </cell>
          <cell r="P107">
            <v>35.22</v>
          </cell>
          <cell r="Q107">
            <v>653.73</v>
          </cell>
          <cell r="R107">
            <v>7.01</v>
          </cell>
        </row>
        <row r="108">
          <cell r="A108" t="str">
            <v>0201Tumbes268</v>
          </cell>
          <cell r="B108" t="str">
            <v>02</v>
          </cell>
          <cell r="C108" t="str">
            <v>01</v>
          </cell>
          <cell r="D108" t="str">
            <v>ELNO</v>
          </cell>
          <cell r="E108" t="str">
            <v>Tumbes</v>
          </cell>
          <cell r="F108" t="str">
            <v/>
          </cell>
          <cell r="G108">
            <v>0</v>
          </cell>
          <cell r="H108">
            <v>0</v>
          </cell>
          <cell r="I108" t="str">
            <v>268</v>
          </cell>
          <cell r="J108">
            <v>28</v>
          </cell>
          <cell r="K108">
            <v>0</v>
          </cell>
          <cell r="L108">
            <v>0</v>
          </cell>
          <cell r="M108">
            <v>47.23</v>
          </cell>
          <cell r="N108">
            <v>0</v>
          </cell>
          <cell r="O108">
            <v>17431.759999999998</v>
          </cell>
          <cell r="P108">
            <v>36.909999999999997</v>
          </cell>
          <cell r="Q108">
            <v>3137.72</v>
          </cell>
          <cell r="R108">
            <v>18.12</v>
          </cell>
        </row>
        <row r="109">
          <cell r="A109" t="str">
            <v>0201Tumbes282</v>
          </cell>
          <cell r="B109" t="str">
            <v>02</v>
          </cell>
          <cell r="C109" t="str">
            <v>01</v>
          </cell>
          <cell r="D109" t="str">
            <v>ELNO</v>
          </cell>
          <cell r="E109" t="str">
            <v>Tumbes</v>
          </cell>
          <cell r="F109" t="str">
            <v/>
          </cell>
          <cell r="G109">
            <v>0</v>
          </cell>
          <cell r="H109">
            <v>0</v>
          </cell>
          <cell r="I109" t="str">
            <v>282</v>
          </cell>
          <cell r="J109">
            <v>51</v>
          </cell>
          <cell r="K109">
            <v>0</v>
          </cell>
          <cell r="L109">
            <v>0</v>
          </cell>
          <cell r="M109">
            <v>3.2770000000000001</v>
          </cell>
          <cell r="N109">
            <v>10.24</v>
          </cell>
          <cell r="O109">
            <v>1355.76</v>
          </cell>
          <cell r="P109">
            <v>41.37</v>
          </cell>
          <cell r="Q109">
            <v>244.04</v>
          </cell>
          <cell r="R109">
            <v>29.78</v>
          </cell>
        </row>
        <row r="110">
          <cell r="A110" t="str">
            <v>0201Tumbes281</v>
          </cell>
          <cell r="B110" t="str">
            <v>02</v>
          </cell>
          <cell r="C110" t="str">
            <v>01</v>
          </cell>
          <cell r="D110" t="str">
            <v>ELNO</v>
          </cell>
          <cell r="E110" t="str">
            <v>Tumbes</v>
          </cell>
          <cell r="F110" t="str">
            <v/>
          </cell>
          <cell r="G110">
            <v>0</v>
          </cell>
          <cell r="H110">
            <v>0</v>
          </cell>
          <cell r="I110" t="str">
            <v>281</v>
          </cell>
          <cell r="J110">
            <v>1</v>
          </cell>
          <cell r="K110">
            <v>0</v>
          </cell>
          <cell r="L110">
            <v>0</v>
          </cell>
          <cell r="M110">
            <v>9.6000000000000002E-2</v>
          </cell>
          <cell r="N110">
            <v>0.3</v>
          </cell>
          <cell r="O110">
            <v>38.549999999999997</v>
          </cell>
          <cell r="P110">
            <v>40.159999999999997</v>
          </cell>
          <cell r="Q110">
            <v>6.94</v>
          </cell>
          <cell r="R110">
            <v>0.57999999999999996</v>
          </cell>
        </row>
        <row r="111">
          <cell r="A111" t="str">
            <v>0201Tumbes100</v>
          </cell>
          <cell r="B111" t="str">
            <v>02</v>
          </cell>
          <cell r="C111" t="str">
            <v>01</v>
          </cell>
          <cell r="D111" t="str">
            <v>ELNO</v>
          </cell>
          <cell r="E111" t="str">
            <v>Tumbes</v>
          </cell>
          <cell r="F111" t="str">
            <v/>
          </cell>
          <cell r="G111">
            <v>0</v>
          </cell>
          <cell r="H111">
            <v>0</v>
          </cell>
          <cell r="I111" t="str">
            <v>100</v>
          </cell>
          <cell r="J111">
            <v>19</v>
          </cell>
          <cell r="K111">
            <v>63.067</v>
          </cell>
          <cell r="L111">
            <v>697.33399999999995</v>
          </cell>
          <cell r="M111">
            <v>760.40099999999995</v>
          </cell>
          <cell r="N111">
            <v>2.766</v>
          </cell>
          <cell r="O111">
            <v>136168.67000000001</v>
          </cell>
          <cell r="P111">
            <v>17.91</v>
          </cell>
          <cell r="Q111">
            <v>24510.36</v>
          </cell>
          <cell r="R111">
            <v>298.58</v>
          </cell>
        </row>
        <row r="112">
          <cell r="A112" t="str">
            <v>0201Tumbes122</v>
          </cell>
          <cell r="B112" t="str">
            <v>02</v>
          </cell>
          <cell r="C112" t="str">
            <v>01</v>
          </cell>
          <cell r="D112" t="str">
            <v>ELNO</v>
          </cell>
          <cell r="E112" t="str">
            <v>Tumbes</v>
          </cell>
          <cell r="F112" t="str">
            <v/>
          </cell>
          <cell r="G112">
            <v>0</v>
          </cell>
          <cell r="H112">
            <v>0</v>
          </cell>
          <cell r="I112" t="str">
            <v>122</v>
          </cell>
          <cell r="J112">
            <v>14</v>
          </cell>
          <cell r="K112">
            <v>60.048000000000002</v>
          </cell>
          <cell r="L112">
            <v>268.14</v>
          </cell>
          <cell r="M112">
            <v>328.18799999999999</v>
          </cell>
          <cell r="N112">
            <v>2.2719999999999998</v>
          </cell>
          <cell r="O112">
            <v>69029.86</v>
          </cell>
          <cell r="P112">
            <v>21.03</v>
          </cell>
          <cell r="Q112">
            <v>12425.38</v>
          </cell>
          <cell r="R112">
            <v>220.01</v>
          </cell>
        </row>
        <row r="113">
          <cell r="A113" t="str">
            <v>0201Tumbes121</v>
          </cell>
          <cell r="B113" t="str">
            <v>02</v>
          </cell>
          <cell r="C113" t="str">
            <v>01</v>
          </cell>
          <cell r="D113" t="str">
            <v>ELNO</v>
          </cell>
          <cell r="E113" t="str">
            <v>Tumbes</v>
          </cell>
          <cell r="F113" t="str">
            <v/>
          </cell>
          <cell r="G113">
            <v>0</v>
          </cell>
          <cell r="H113">
            <v>0</v>
          </cell>
          <cell r="I113" t="str">
            <v>121</v>
          </cell>
          <cell r="J113">
            <v>14</v>
          </cell>
          <cell r="K113">
            <v>207.04400000000001</v>
          </cell>
          <cell r="L113">
            <v>751.94</v>
          </cell>
          <cell r="M113">
            <v>958.98400000000004</v>
          </cell>
          <cell r="N113">
            <v>2.5310000000000001</v>
          </cell>
          <cell r="O113">
            <v>175807.55</v>
          </cell>
          <cell r="P113">
            <v>18.329999999999998</v>
          </cell>
          <cell r="Q113">
            <v>31645.360000000001</v>
          </cell>
          <cell r="R113">
            <v>220.01</v>
          </cell>
        </row>
        <row r="114">
          <cell r="A114" t="str">
            <v>0201Tumbes132</v>
          </cell>
          <cell r="B114" t="str">
            <v>02</v>
          </cell>
          <cell r="C114" t="str">
            <v>01</v>
          </cell>
          <cell r="D114" t="str">
            <v>ELNO</v>
          </cell>
          <cell r="E114" t="str">
            <v>Tumbes</v>
          </cell>
          <cell r="F114" t="str">
            <v/>
          </cell>
          <cell r="G114">
            <v>0</v>
          </cell>
          <cell r="H114">
            <v>0</v>
          </cell>
          <cell r="I114" t="str">
            <v>132</v>
          </cell>
          <cell r="J114">
            <v>25</v>
          </cell>
          <cell r="K114">
            <v>0</v>
          </cell>
          <cell r="L114">
            <v>0</v>
          </cell>
          <cell r="M114">
            <v>154.417</v>
          </cell>
          <cell r="N114">
            <v>0.65900000000000003</v>
          </cell>
          <cell r="O114">
            <v>34417.86</v>
          </cell>
          <cell r="P114">
            <v>22.29</v>
          </cell>
          <cell r="Q114">
            <v>6195.21</v>
          </cell>
          <cell r="R114">
            <v>367.34</v>
          </cell>
        </row>
        <row r="115">
          <cell r="A115" t="str">
            <v>0201Tumbes131</v>
          </cell>
          <cell r="B115" t="str">
            <v>02</v>
          </cell>
          <cell r="C115" t="str">
            <v>01</v>
          </cell>
          <cell r="D115" t="str">
            <v>ELNO</v>
          </cell>
          <cell r="E115" t="str">
            <v>Tumbes</v>
          </cell>
          <cell r="F115" t="str">
            <v/>
          </cell>
          <cell r="G115">
            <v>0</v>
          </cell>
          <cell r="H115">
            <v>0</v>
          </cell>
          <cell r="I115" t="str">
            <v>131</v>
          </cell>
          <cell r="J115">
            <v>16</v>
          </cell>
          <cell r="K115">
            <v>0</v>
          </cell>
          <cell r="L115">
            <v>0</v>
          </cell>
          <cell r="M115">
            <v>124.566</v>
          </cell>
          <cell r="N115">
            <v>0.75</v>
          </cell>
          <cell r="O115">
            <v>29371.919999999998</v>
          </cell>
          <cell r="P115">
            <v>23.58</v>
          </cell>
          <cell r="Q115">
            <v>5286.95</v>
          </cell>
          <cell r="R115">
            <v>235.1</v>
          </cell>
        </row>
        <row r="116">
          <cell r="A116" t="str">
            <v>0201Tumbes240</v>
          </cell>
          <cell r="B116" t="str">
            <v>02</v>
          </cell>
          <cell r="C116" t="str">
            <v>01</v>
          </cell>
          <cell r="D116" t="str">
            <v>ELNO</v>
          </cell>
          <cell r="E116" t="str">
            <v>Tumbes</v>
          </cell>
          <cell r="F116" t="str">
            <v/>
          </cell>
          <cell r="G116">
            <v>0</v>
          </cell>
          <cell r="H116">
            <v>0</v>
          </cell>
          <cell r="I116" t="str">
            <v>240</v>
          </cell>
          <cell r="J116">
            <v>0</v>
          </cell>
          <cell r="K116">
            <v>0</v>
          </cell>
          <cell r="L116">
            <v>0</v>
          </cell>
          <cell r="M116">
            <v>267.43900000000002</v>
          </cell>
          <cell r="N116">
            <v>0</v>
          </cell>
          <cell r="O116">
            <v>114066.28</v>
          </cell>
          <cell r="P116">
            <v>42.65</v>
          </cell>
          <cell r="Q116">
            <v>0</v>
          </cell>
          <cell r="R116">
            <v>0</v>
          </cell>
        </row>
        <row r="117">
          <cell r="A117" t="str">
            <v>0201Canchaque270</v>
          </cell>
          <cell r="B117" t="str">
            <v>02</v>
          </cell>
          <cell r="C117" t="str">
            <v>01</v>
          </cell>
          <cell r="D117" t="str">
            <v>ELNO</v>
          </cell>
          <cell r="E117" t="str">
            <v>Canchaque</v>
          </cell>
          <cell r="F117" t="str">
            <v/>
          </cell>
          <cell r="G117">
            <v>0</v>
          </cell>
          <cell r="H117">
            <v>0</v>
          </cell>
          <cell r="I117" t="str">
            <v>270</v>
          </cell>
          <cell r="J117">
            <v>31</v>
          </cell>
          <cell r="K117">
            <v>0</v>
          </cell>
          <cell r="L117">
            <v>0</v>
          </cell>
          <cell r="M117">
            <v>1.954</v>
          </cell>
          <cell r="N117">
            <v>0</v>
          </cell>
          <cell r="O117">
            <v>847.96</v>
          </cell>
          <cell r="P117">
            <v>43.4</v>
          </cell>
          <cell r="Q117">
            <v>152.63</v>
          </cell>
          <cell r="R117">
            <v>17.87</v>
          </cell>
        </row>
        <row r="118">
          <cell r="A118" t="str">
            <v>0201Canchaque261</v>
          </cell>
          <cell r="B118" t="str">
            <v>02</v>
          </cell>
          <cell r="C118" t="str">
            <v>01</v>
          </cell>
          <cell r="D118" t="str">
            <v>ELNO</v>
          </cell>
          <cell r="E118" t="str">
            <v>Canchaque</v>
          </cell>
          <cell r="F118" t="str">
            <v/>
          </cell>
          <cell r="G118">
            <v>0</v>
          </cell>
          <cell r="H118">
            <v>0</v>
          </cell>
          <cell r="I118" t="str">
            <v>261</v>
          </cell>
          <cell r="J118">
            <v>423</v>
          </cell>
          <cell r="K118">
            <v>0</v>
          </cell>
          <cell r="L118">
            <v>0</v>
          </cell>
          <cell r="M118">
            <v>4.843</v>
          </cell>
          <cell r="N118">
            <v>0</v>
          </cell>
          <cell r="O118">
            <v>1984.78</v>
          </cell>
          <cell r="P118">
            <v>40.98</v>
          </cell>
          <cell r="Q118">
            <v>357.26</v>
          </cell>
          <cell r="R118">
            <v>248.25</v>
          </cell>
        </row>
        <row r="119">
          <cell r="A119" t="str">
            <v>0201Canchaque262</v>
          </cell>
          <cell r="B119" t="str">
            <v>02</v>
          </cell>
          <cell r="C119" t="str">
            <v>01</v>
          </cell>
          <cell r="D119" t="str">
            <v>ELNO</v>
          </cell>
          <cell r="E119" t="str">
            <v>Canchaque</v>
          </cell>
          <cell r="F119" t="str">
            <v/>
          </cell>
          <cell r="G119">
            <v>0</v>
          </cell>
          <cell r="H119">
            <v>0</v>
          </cell>
          <cell r="I119" t="str">
            <v>262</v>
          </cell>
          <cell r="J119">
            <v>104</v>
          </cell>
          <cell r="K119">
            <v>0</v>
          </cell>
          <cell r="L119">
            <v>0</v>
          </cell>
          <cell r="M119">
            <v>5.4180000000000001</v>
          </cell>
          <cell r="N119">
            <v>0</v>
          </cell>
          <cell r="O119">
            <v>2113.5500000000002</v>
          </cell>
          <cell r="P119">
            <v>39.01</v>
          </cell>
          <cell r="Q119">
            <v>380.44</v>
          </cell>
          <cell r="R119">
            <v>61.08</v>
          </cell>
        </row>
        <row r="120">
          <cell r="A120" t="str">
            <v>0201Canchaque263</v>
          </cell>
          <cell r="B120" t="str">
            <v>02</v>
          </cell>
          <cell r="C120" t="str">
            <v>01</v>
          </cell>
          <cell r="D120" t="str">
            <v>ELNO</v>
          </cell>
          <cell r="E120" t="str">
            <v>Canchaque</v>
          </cell>
          <cell r="F120" t="str">
            <v/>
          </cell>
          <cell r="G120">
            <v>0</v>
          </cell>
          <cell r="H120">
            <v>0</v>
          </cell>
          <cell r="I120" t="str">
            <v>263</v>
          </cell>
          <cell r="J120">
            <v>5</v>
          </cell>
          <cell r="K120">
            <v>0</v>
          </cell>
          <cell r="L120">
            <v>0</v>
          </cell>
          <cell r="M120">
            <v>0.60499999999999998</v>
          </cell>
          <cell r="N120">
            <v>0</v>
          </cell>
          <cell r="O120">
            <v>310.56</v>
          </cell>
          <cell r="P120">
            <v>51.33</v>
          </cell>
          <cell r="Q120">
            <v>55.9</v>
          </cell>
          <cell r="R120">
            <v>2.92</v>
          </cell>
        </row>
        <row r="121">
          <cell r="A121" t="str">
            <v>0201Canchaque264</v>
          </cell>
          <cell r="B121" t="str">
            <v>02</v>
          </cell>
          <cell r="C121" t="str">
            <v>01</v>
          </cell>
          <cell r="D121" t="str">
            <v>ELNO</v>
          </cell>
          <cell r="E121" t="str">
            <v>Canchaque</v>
          </cell>
          <cell r="F121" t="str">
            <v/>
          </cell>
          <cell r="G121">
            <v>0</v>
          </cell>
          <cell r="H121">
            <v>0</v>
          </cell>
          <cell r="I121" t="str">
            <v>264</v>
          </cell>
          <cell r="J121">
            <v>3</v>
          </cell>
          <cell r="K121">
            <v>0</v>
          </cell>
          <cell r="L121">
            <v>0</v>
          </cell>
          <cell r="M121">
            <v>0.70499999999999996</v>
          </cell>
          <cell r="N121">
            <v>0</v>
          </cell>
          <cell r="O121">
            <v>356.68</v>
          </cell>
          <cell r="P121">
            <v>50.59</v>
          </cell>
          <cell r="Q121">
            <v>64.2</v>
          </cell>
          <cell r="R121">
            <v>1.75</v>
          </cell>
        </row>
        <row r="122">
          <cell r="A122" t="str">
            <v>0201Canchaque265</v>
          </cell>
          <cell r="B122" t="str">
            <v>02</v>
          </cell>
          <cell r="C122" t="str">
            <v>01</v>
          </cell>
          <cell r="D122" t="str">
            <v>ELNO</v>
          </cell>
          <cell r="E122" t="str">
            <v>Canchaque</v>
          </cell>
          <cell r="F122" t="str">
            <v/>
          </cell>
          <cell r="G122">
            <v>0</v>
          </cell>
          <cell r="H122">
            <v>0</v>
          </cell>
          <cell r="I122" t="str">
            <v>265</v>
          </cell>
          <cell r="J122">
            <v>1</v>
          </cell>
          <cell r="K122">
            <v>0</v>
          </cell>
          <cell r="L122">
            <v>0</v>
          </cell>
          <cell r="M122">
            <v>0.33100000000000002</v>
          </cell>
          <cell r="N122">
            <v>0</v>
          </cell>
          <cell r="O122">
            <v>166.71</v>
          </cell>
          <cell r="P122">
            <v>50.37</v>
          </cell>
          <cell r="Q122">
            <v>30.01</v>
          </cell>
          <cell r="R122">
            <v>0.57999999999999996</v>
          </cell>
        </row>
        <row r="123">
          <cell r="A123" t="str">
            <v>0201Canchaque240</v>
          </cell>
          <cell r="B123" t="str">
            <v>02</v>
          </cell>
          <cell r="C123" t="str">
            <v>01</v>
          </cell>
          <cell r="D123" t="str">
            <v>ELNO</v>
          </cell>
          <cell r="E123" t="str">
            <v>Canchaque</v>
          </cell>
          <cell r="F123" t="str">
            <v/>
          </cell>
          <cell r="G123">
            <v>0</v>
          </cell>
          <cell r="H123">
            <v>0</v>
          </cell>
          <cell r="I123" t="str">
            <v>240</v>
          </cell>
          <cell r="J123">
            <v>0</v>
          </cell>
          <cell r="K123">
            <v>0</v>
          </cell>
          <cell r="L123">
            <v>0</v>
          </cell>
          <cell r="M123">
            <v>8.2729999999999997</v>
          </cell>
          <cell r="N123">
            <v>0</v>
          </cell>
          <cell r="O123">
            <v>946.95</v>
          </cell>
          <cell r="P123">
            <v>11.45</v>
          </cell>
          <cell r="Q123">
            <v>0</v>
          </cell>
          <cell r="R123">
            <v>0</v>
          </cell>
        </row>
        <row r="124">
          <cell r="A124" t="str">
            <v>0201Chalaco270</v>
          </cell>
          <cell r="B124" t="str">
            <v>02</v>
          </cell>
          <cell r="C124" t="str">
            <v>01</v>
          </cell>
          <cell r="D124" t="str">
            <v>ELNO</v>
          </cell>
          <cell r="E124" t="str">
            <v>Chalaco</v>
          </cell>
          <cell r="F124" t="str">
            <v/>
          </cell>
          <cell r="G124">
            <v>0</v>
          </cell>
          <cell r="H124">
            <v>0</v>
          </cell>
          <cell r="I124" t="str">
            <v>270</v>
          </cell>
          <cell r="J124">
            <v>150</v>
          </cell>
          <cell r="K124">
            <v>0</v>
          </cell>
          <cell r="L124">
            <v>0</v>
          </cell>
          <cell r="M124">
            <v>6.7290000000000001</v>
          </cell>
          <cell r="N124">
            <v>0</v>
          </cell>
          <cell r="O124">
            <v>3613.9</v>
          </cell>
          <cell r="P124">
            <v>53.71</v>
          </cell>
          <cell r="Q124">
            <v>650.5</v>
          </cell>
          <cell r="R124">
            <v>86.6</v>
          </cell>
        </row>
        <row r="125">
          <cell r="A125" t="str">
            <v>0201Chalaco261</v>
          </cell>
          <cell r="B125" t="str">
            <v>02</v>
          </cell>
          <cell r="C125" t="str">
            <v>01</v>
          </cell>
          <cell r="D125" t="str">
            <v>ELNO</v>
          </cell>
          <cell r="E125" t="str">
            <v>Chalaco</v>
          </cell>
          <cell r="F125" t="str">
            <v/>
          </cell>
          <cell r="G125">
            <v>0</v>
          </cell>
          <cell r="H125">
            <v>0</v>
          </cell>
          <cell r="I125" t="str">
            <v>261</v>
          </cell>
          <cell r="J125">
            <v>209</v>
          </cell>
          <cell r="K125">
            <v>0</v>
          </cell>
          <cell r="L125">
            <v>0</v>
          </cell>
          <cell r="M125">
            <v>2.4449999999999998</v>
          </cell>
          <cell r="N125">
            <v>0</v>
          </cell>
          <cell r="O125">
            <v>962.59</v>
          </cell>
          <cell r="P125">
            <v>39.369999999999997</v>
          </cell>
          <cell r="Q125">
            <v>173.27</v>
          </cell>
          <cell r="R125">
            <v>122.06</v>
          </cell>
        </row>
        <row r="126">
          <cell r="A126" t="str">
            <v>0201Chalaco262</v>
          </cell>
          <cell r="B126" t="str">
            <v>02</v>
          </cell>
          <cell r="C126" t="str">
            <v>01</v>
          </cell>
          <cell r="D126" t="str">
            <v>ELNO</v>
          </cell>
          <cell r="E126" t="str">
            <v>Chalaco</v>
          </cell>
          <cell r="F126" t="str">
            <v/>
          </cell>
          <cell r="G126">
            <v>0</v>
          </cell>
          <cell r="H126">
            <v>0</v>
          </cell>
          <cell r="I126" t="str">
            <v>262</v>
          </cell>
          <cell r="J126">
            <v>49</v>
          </cell>
          <cell r="K126">
            <v>0</v>
          </cell>
          <cell r="L126">
            <v>0</v>
          </cell>
          <cell r="M126">
            <v>2.3380000000000001</v>
          </cell>
          <cell r="N126">
            <v>0</v>
          </cell>
          <cell r="O126">
            <v>847.98</v>
          </cell>
          <cell r="P126">
            <v>36.270000000000003</v>
          </cell>
          <cell r="Q126">
            <v>152.63999999999999</v>
          </cell>
          <cell r="R126">
            <v>28.62</v>
          </cell>
        </row>
        <row r="127">
          <cell r="A127" t="str">
            <v>0201Chalaco263</v>
          </cell>
          <cell r="B127" t="str">
            <v>02</v>
          </cell>
          <cell r="C127" t="str">
            <v>01</v>
          </cell>
          <cell r="D127" t="str">
            <v>ELNO</v>
          </cell>
          <cell r="E127" t="str">
            <v>Chalaco</v>
          </cell>
          <cell r="F127" t="str">
            <v/>
          </cell>
          <cell r="G127">
            <v>0</v>
          </cell>
          <cell r="H127">
            <v>0</v>
          </cell>
          <cell r="I127" t="str">
            <v>263</v>
          </cell>
          <cell r="J127">
            <v>1</v>
          </cell>
          <cell r="K127">
            <v>0</v>
          </cell>
          <cell r="L127">
            <v>0</v>
          </cell>
          <cell r="M127">
            <v>0.106</v>
          </cell>
          <cell r="N127">
            <v>0</v>
          </cell>
          <cell r="O127">
            <v>51.94</v>
          </cell>
          <cell r="P127">
            <v>49</v>
          </cell>
          <cell r="Q127">
            <v>9.35</v>
          </cell>
          <cell r="R127">
            <v>0.57999999999999996</v>
          </cell>
        </row>
        <row r="128">
          <cell r="A128" t="str">
            <v>0201Chalaco264</v>
          </cell>
          <cell r="B128" t="str">
            <v>02</v>
          </cell>
          <cell r="C128" t="str">
            <v>01</v>
          </cell>
          <cell r="D128" t="str">
            <v>ELNO</v>
          </cell>
          <cell r="E128" t="str">
            <v>Chalaco</v>
          </cell>
          <cell r="F128" t="str">
            <v/>
          </cell>
          <cell r="G128">
            <v>0</v>
          </cell>
          <cell r="H128">
            <v>0</v>
          </cell>
          <cell r="I128" t="str">
            <v>264</v>
          </cell>
          <cell r="J128">
            <v>2</v>
          </cell>
          <cell r="K128">
            <v>0</v>
          </cell>
          <cell r="L128">
            <v>0</v>
          </cell>
          <cell r="M128">
            <v>0.32700000000000001</v>
          </cell>
          <cell r="N128">
            <v>0</v>
          </cell>
          <cell r="O128">
            <v>158.22</v>
          </cell>
          <cell r="P128">
            <v>48.39</v>
          </cell>
          <cell r="Q128">
            <v>28.48</v>
          </cell>
          <cell r="R128">
            <v>1.17</v>
          </cell>
        </row>
        <row r="129">
          <cell r="A129" t="str">
            <v>0201Chalaco240</v>
          </cell>
          <cell r="B129" t="str">
            <v>02</v>
          </cell>
          <cell r="C129" t="str">
            <v>01</v>
          </cell>
          <cell r="D129" t="str">
            <v>ELNO</v>
          </cell>
          <cell r="E129" t="str">
            <v>Chalaco</v>
          </cell>
          <cell r="F129" t="str">
            <v/>
          </cell>
          <cell r="G129">
            <v>0</v>
          </cell>
          <cell r="H129">
            <v>0</v>
          </cell>
          <cell r="I129" t="str">
            <v>240</v>
          </cell>
          <cell r="J129">
            <v>0</v>
          </cell>
          <cell r="K129">
            <v>0</v>
          </cell>
          <cell r="L129">
            <v>0</v>
          </cell>
          <cell r="M129">
            <v>8.2219999999999995</v>
          </cell>
          <cell r="N129">
            <v>0</v>
          </cell>
          <cell r="O129">
            <v>766.12</v>
          </cell>
          <cell r="P129">
            <v>9.32</v>
          </cell>
          <cell r="Q129">
            <v>0</v>
          </cell>
          <cell r="R129">
            <v>0</v>
          </cell>
        </row>
        <row r="130">
          <cell r="A130" t="str">
            <v>0201Huancabamba270</v>
          </cell>
          <cell r="B130" t="str">
            <v>02</v>
          </cell>
          <cell r="C130" t="str">
            <v>01</v>
          </cell>
          <cell r="D130" t="str">
            <v>ELNO</v>
          </cell>
          <cell r="E130" t="str">
            <v>Huancabamba</v>
          </cell>
          <cell r="F130" t="str">
            <v/>
          </cell>
          <cell r="G130">
            <v>0</v>
          </cell>
          <cell r="H130">
            <v>0</v>
          </cell>
          <cell r="I130" t="str">
            <v>270</v>
          </cell>
          <cell r="J130">
            <v>100</v>
          </cell>
          <cell r="K130">
            <v>0</v>
          </cell>
          <cell r="L130">
            <v>0</v>
          </cell>
          <cell r="M130">
            <v>15.37</v>
          </cell>
          <cell r="N130">
            <v>0</v>
          </cell>
          <cell r="O130">
            <v>6817.63</v>
          </cell>
          <cell r="P130">
            <v>44.36</v>
          </cell>
          <cell r="Q130">
            <v>1227.17</v>
          </cell>
          <cell r="R130">
            <v>58.24</v>
          </cell>
        </row>
        <row r="131">
          <cell r="A131" t="str">
            <v>0201Huancabamba261</v>
          </cell>
          <cell r="B131" t="str">
            <v>02</v>
          </cell>
          <cell r="C131" t="str">
            <v>01</v>
          </cell>
          <cell r="D131" t="str">
            <v>ELNO</v>
          </cell>
          <cell r="E131" t="str">
            <v>Huancabamba</v>
          </cell>
          <cell r="F131" t="str">
            <v/>
          </cell>
          <cell r="G131">
            <v>0</v>
          </cell>
          <cell r="H131">
            <v>0</v>
          </cell>
          <cell r="I131" t="str">
            <v>261</v>
          </cell>
          <cell r="J131">
            <v>811</v>
          </cell>
          <cell r="K131">
            <v>0</v>
          </cell>
          <cell r="L131">
            <v>0</v>
          </cell>
          <cell r="M131">
            <v>11.06</v>
          </cell>
          <cell r="N131">
            <v>0</v>
          </cell>
          <cell r="O131">
            <v>4247.24</v>
          </cell>
          <cell r="P131">
            <v>38.4</v>
          </cell>
          <cell r="Q131">
            <v>764.5</v>
          </cell>
          <cell r="R131">
            <v>474.94</v>
          </cell>
        </row>
        <row r="132">
          <cell r="A132" t="str">
            <v>0201Huancabamba262</v>
          </cell>
          <cell r="B132" t="str">
            <v>02</v>
          </cell>
          <cell r="C132" t="str">
            <v>01</v>
          </cell>
          <cell r="D132" t="str">
            <v>ELNO</v>
          </cell>
          <cell r="E132" t="str">
            <v>Huancabamba</v>
          </cell>
          <cell r="F132" t="str">
            <v/>
          </cell>
          <cell r="G132">
            <v>0</v>
          </cell>
          <cell r="H132">
            <v>0</v>
          </cell>
          <cell r="I132" t="str">
            <v>262</v>
          </cell>
          <cell r="J132">
            <v>474</v>
          </cell>
          <cell r="K132">
            <v>0</v>
          </cell>
          <cell r="L132">
            <v>0</v>
          </cell>
          <cell r="M132">
            <v>25.457999999999998</v>
          </cell>
          <cell r="N132">
            <v>0</v>
          </cell>
          <cell r="O132">
            <v>10013.67</v>
          </cell>
          <cell r="P132">
            <v>39.33</v>
          </cell>
          <cell r="Q132">
            <v>1802.46</v>
          </cell>
          <cell r="R132">
            <v>277.20999999999998</v>
          </cell>
        </row>
        <row r="133">
          <cell r="A133" t="str">
            <v>0201Huancabamba263</v>
          </cell>
          <cell r="B133" t="str">
            <v>02</v>
          </cell>
          <cell r="C133" t="str">
            <v>01</v>
          </cell>
          <cell r="D133" t="str">
            <v>ELNO</v>
          </cell>
          <cell r="E133" t="str">
            <v>Huancabamba</v>
          </cell>
          <cell r="F133" t="str">
            <v/>
          </cell>
          <cell r="G133">
            <v>0</v>
          </cell>
          <cell r="H133">
            <v>0</v>
          </cell>
          <cell r="I133" t="str">
            <v>263</v>
          </cell>
          <cell r="J133">
            <v>66</v>
          </cell>
          <cell r="K133">
            <v>0</v>
          </cell>
          <cell r="L133">
            <v>0</v>
          </cell>
          <cell r="M133">
            <v>8.01</v>
          </cell>
          <cell r="N133">
            <v>0</v>
          </cell>
          <cell r="O133">
            <v>4111.3100000000004</v>
          </cell>
          <cell r="P133">
            <v>51.33</v>
          </cell>
          <cell r="Q133">
            <v>740.04</v>
          </cell>
          <cell r="R133">
            <v>38.74</v>
          </cell>
        </row>
        <row r="134">
          <cell r="A134" t="str">
            <v>0201Huancabamba264</v>
          </cell>
          <cell r="B134" t="str">
            <v>02</v>
          </cell>
          <cell r="C134" t="str">
            <v>01</v>
          </cell>
          <cell r="D134" t="str">
            <v>ELNO</v>
          </cell>
          <cell r="E134" t="str">
            <v>Huancabamba</v>
          </cell>
          <cell r="F134" t="str">
            <v/>
          </cell>
          <cell r="G134">
            <v>0</v>
          </cell>
          <cell r="H134">
            <v>0</v>
          </cell>
          <cell r="I134" t="str">
            <v>264</v>
          </cell>
          <cell r="J134">
            <v>21</v>
          </cell>
          <cell r="K134">
            <v>0</v>
          </cell>
          <cell r="L134">
            <v>0</v>
          </cell>
          <cell r="M134">
            <v>4.266</v>
          </cell>
          <cell r="N134">
            <v>0</v>
          </cell>
          <cell r="O134">
            <v>2163.56</v>
          </cell>
          <cell r="P134">
            <v>50.72</v>
          </cell>
          <cell r="Q134">
            <v>389.44</v>
          </cell>
          <cell r="R134">
            <v>12.29</v>
          </cell>
        </row>
        <row r="135">
          <cell r="A135" t="str">
            <v>0201Huancabamba265</v>
          </cell>
          <cell r="B135" t="str">
            <v>02</v>
          </cell>
          <cell r="C135" t="str">
            <v>01</v>
          </cell>
          <cell r="D135" t="str">
            <v>ELNO</v>
          </cell>
          <cell r="E135" t="str">
            <v>Huancabamba</v>
          </cell>
          <cell r="F135" t="str">
            <v/>
          </cell>
          <cell r="G135">
            <v>0</v>
          </cell>
          <cell r="H135">
            <v>0</v>
          </cell>
          <cell r="I135" t="str">
            <v>265</v>
          </cell>
          <cell r="J135">
            <v>4</v>
          </cell>
          <cell r="K135">
            <v>0</v>
          </cell>
          <cell r="L135">
            <v>0</v>
          </cell>
          <cell r="M135">
            <v>1.3009999999999999</v>
          </cell>
          <cell r="N135">
            <v>0</v>
          </cell>
          <cell r="O135">
            <v>655.39</v>
          </cell>
          <cell r="P135">
            <v>50.38</v>
          </cell>
          <cell r="Q135">
            <v>117.97</v>
          </cell>
          <cell r="R135">
            <v>2.36</v>
          </cell>
        </row>
        <row r="136">
          <cell r="A136" t="str">
            <v>0201Huancabamba266</v>
          </cell>
          <cell r="B136" t="str">
            <v>02</v>
          </cell>
          <cell r="C136" t="str">
            <v>01</v>
          </cell>
          <cell r="D136" t="str">
            <v>ELNO</v>
          </cell>
          <cell r="E136" t="str">
            <v>Huancabamba</v>
          </cell>
          <cell r="F136" t="str">
            <v/>
          </cell>
          <cell r="G136">
            <v>0</v>
          </cell>
          <cell r="H136">
            <v>0</v>
          </cell>
          <cell r="I136" t="str">
            <v>266</v>
          </cell>
          <cell r="J136">
            <v>1</v>
          </cell>
          <cell r="K136">
            <v>0</v>
          </cell>
          <cell r="L136">
            <v>0</v>
          </cell>
          <cell r="M136">
            <v>0.53900000000000003</v>
          </cell>
          <cell r="N136">
            <v>0</v>
          </cell>
          <cell r="O136">
            <v>270.32</v>
          </cell>
          <cell r="P136">
            <v>50.15</v>
          </cell>
          <cell r="Q136">
            <v>48.66</v>
          </cell>
          <cell r="R136">
            <v>0.57999999999999996</v>
          </cell>
        </row>
        <row r="137">
          <cell r="A137" t="str">
            <v>0201Huancabamba267</v>
          </cell>
          <cell r="B137" t="str">
            <v>02</v>
          </cell>
          <cell r="C137" t="str">
            <v>01</v>
          </cell>
          <cell r="D137" t="str">
            <v>ELNO</v>
          </cell>
          <cell r="E137" t="str">
            <v>Huancabamba</v>
          </cell>
          <cell r="F137" t="str">
            <v/>
          </cell>
          <cell r="G137">
            <v>0</v>
          </cell>
          <cell r="H137">
            <v>0</v>
          </cell>
          <cell r="I137" t="str">
            <v>267</v>
          </cell>
          <cell r="J137">
            <v>1</v>
          </cell>
          <cell r="K137">
            <v>0</v>
          </cell>
          <cell r="L137">
            <v>0</v>
          </cell>
          <cell r="M137">
            <v>0.95799999999999996</v>
          </cell>
          <cell r="N137">
            <v>0</v>
          </cell>
          <cell r="O137">
            <v>479.02</v>
          </cell>
          <cell r="P137">
            <v>50</v>
          </cell>
          <cell r="Q137">
            <v>86.22</v>
          </cell>
          <cell r="R137">
            <v>0.76</v>
          </cell>
        </row>
        <row r="138">
          <cell r="A138" t="str">
            <v>0201Huancabamba100</v>
          </cell>
          <cell r="B138" t="str">
            <v>02</v>
          </cell>
          <cell r="C138" t="str">
            <v>01</v>
          </cell>
          <cell r="D138" t="str">
            <v>ELNO</v>
          </cell>
          <cell r="E138" t="str">
            <v>Huancabamba</v>
          </cell>
          <cell r="F138" t="str">
            <v/>
          </cell>
          <cell r="G138">
            <v>0</v>
          </cell>
          <cell r="H138">
            <v>0</v>
          </cell>
          <cell r="I138" t="str">
            <v>100</v>
          </cell>
          <cell r="J138">
            <v>1</v>
          </cell>
          <cell r="K138">
            <v>0.129</v>
          </cell>
          <cell r="L138">
            <v>0.24399999999999999</v>
          </cell>
          <cell r="M138">
            <v>0.373</v>
          </cell>
          <cell r="N138">
            <v>2.1000000000000001E-2</v>
          </cell>
          <cell r="O138">
            <v>252.31</v>
          </cell>
          <cell r="P138">
            <v>67.64</v>
          </cell>
          <cell r="Q138">
            <v>45.42</v>
          </cell>
          <cell r="R138">
            <v>15.71</v>
          </cell>
        </row>
        <row r="139">
          <cell r="A139" t="str">
            <v>0201Huancabamba240</v>
          </cell>
          <cell r="B139" t="str">
            <v>02</v>
          </cell>
          <cell r="C139" t="str">
            <v>01</v>
          </cell>
          <cell r="D139" t="str">
            <v>ELNO</v>
          </cell>
          <cell r="E139" t="str">
            <v>Huancabamba</v>
          </cell>
          <cell r="F139" t="str">
            <v/>
          </cell>
          <cell r="G139">
            <v>0</v>
          </cell>
          <cell r="H139">
            <v>0</v>
          </cell>
          <cell r="I139" t="str">
            <v>240</v>
          </cell>
          <cell r="J139">
            <v>0</v>
          </cell>
          <cell r="K139">
            <v>0</v>
          </cell>
          <cell r="L139">
            <v>0</v>
          </cell>
          <cell r="M139">
            <v>30.390999999999998</v>
          </cell>
          <cell r="N139">
            <v>0</v>
          </cell>
          <cell r="O139">
            <v>3708.62</v>
          </cell>
          <cell r="P139">
            <v>12.2</v>
          </cell>
          <cell r="Q139">
            <v>0</v>
          </cell>
          <cell r="R139">
            <v>0</v>
          </cell>
        </row>
        <row r="140">
          <cell r="A140" t="str">
            <v>0201Santo Domingo231</v>
          </cell>
          <cell r="B140" t="str">
            <v>02</v>
          </cell>
          <cell r="C140" t="str">
            <v>01</v>
          </cell>
          <cell r="D140" t="str">
            <v>ELNO</v>
          </cell>
          <cell r="E140" t="str">
            <v>Santo Domingo</v>
          </cell>
          <cell r="F140" t="str">
            <v/>
          </cell>
          <cell r="G140">
            <v>0</v>
          </cell>
          <cell r="H140">
            <v>0</v>
          </cell>
          <cell r="I140" t="str">
            <v>231</v>
          </cell>
          <cell r="J140">
            <v>1</v>
          </cell>
          <cell r="K140">
            <v>0</v>
          </cell>
          <cell r="L140">
            <v>0</v>
          </cell>
          <cell r="M140">
            <v>0.33100000000000002</v>
          </cell>
          <cell r="N140">
            <v>2E-3</v>
          </cell>
          <cell r="O140">
            <v>228.58</v>
          </cell>
          <cell r="P140">
            <v>69.06</v>
          </cell>
          <cell r="Q140">
            <v>41.14</v>
          </cell>
          <cell r="R140">
            <v>2.0699999999999998</v>
          </cell>
        </row>
        <row r="141">
          <cell r="A141" t="str">
            <v>0201Santo Domingo270</v>
          </cell>
          <cell r="B141" t="str">
            <v>02</v>
          </cell>
          <cell r="C141" t="str">
            <v>01</v>
          </cell>
          <cell r="D141" t="str">
            <v>ELNO</v>
          </cell>
          <cell r="E141" t="str">
            <v>Santo Domingo</v>
          </cell>
          <cell r="F141" t="str">
            <v/>
          </cell>
          <cell r="G141">
            <v>0</v>
          </cell>
          <cell r="H141">
            <v>0</v>
          </cell>
          <cell r="I141" t="str">
            <v>270</v>
          </cell>
          <cell r="J141">
            <v>24</v>
          </cell>
          <cell r="K141">
            <v>0</v>
          </cell>
          <cell r="L141">
            <v>0</v>
          </cell>
          <cell r="M141">
            <v>1.718</v>
          </cell>
          <cell r="N141">
            <v>0</v>
          </cell>
          <cell r="O141">
            <v>617.16</v>
          </cell>
          <cell r="P141">
            <v>35.92</v>
          </cell>
          <cell r="Q141">
            <v>111.09</v>
          </cell>
          <cell r="R141">
            <v>13.43</v>
          </cell>
        </row>
        <row r="142">
          <cell r="A142" t="str">
            <v>0201Santo Domingo261</v>
          </cell>
          <cell r="B142" t="str">
            <v>02</v>
          </cell>
          <cell r="C142" t="str">
            <v>01</v>
          </cell>
          <cell r="D142" t="str">
            <v>ELNO</v>
          </cell>
          <cell r="E142" t="str">
            <v>Santo Domingo</v>
          </cell>
          <cell r="F142" t="str">
            <v/>
          </cell>
          <cell r="G142">
            <v>0</v>
          </cell>
          <cell r="H142">
            <v>0</v>
          </cell>
          <cell r="I142" t="str">
            <v>261</v>
          </cell>
          <cell r="J142">
            <v>195</v>
          </cell>
          <cell r="K142">
            <v>0</v>
          </cell>
          <cell r="L142">
            <v>0</v>
          </cell>
          <cell r="M142">
            <v>2.12</v>
          </cell>
          <cell r="N142">
            <v>0</v>
          </cell>
          <cell r="O142">
            <v>886.93</v>
          </cell>
          <cell r="P142">
            <v>41.84</v>
          </cell>
          <cell r="Q142">
            <v>159.65</v>
          </cell>
          <cell r="R142">
            <v>114.05</v>
          </cell>
        </row>
        <row r="143">
          <cell r="A143" t="str">
            <v>0201Santo Domingo262</v>
          </cell>
          <cell r="B143" t="str">
            <v>02</v>
          </cell>
          <cell r="C143" t="str">
            <v>01</v>
          </cell>
          <cell r="D143" t="str">
            <v>ELNO</v>
          </cell>
          <cell r="E143" t="str">
            <v>Santo Domingo</v>
          </cell>
          <cell r="F143" t="str">
            <v/>
          </cell>
          <cell r="G143">
            <v>0</v>
          </cell>
          <cell r="H143">
            <v>0</v>
          </cell>
          <cell r="I143" t="str">
            <v>262</v>
          </cell>
          <cell r="J143">
            <v>40</v>
          </cell>
          <cell r="K143">
            <v>0</v>
          </cell>
          <cell r="L143">
            <v>0</v>
          </cell>
          <cell r="M143">
            <v>1.903</v>
          </cell>
          <cell r="N143">
            <v>0</v>
          </cell>
          <cell r="O143">
            <v>722.82</v>
          </cell>
          <cell r="P143">
            <v>37.979999999999997</v>
          </cell>
          <cell r="Q143">
            <v>130.11000000000001</v>
          </cell>
          <cell r="R143">
            <v>23.53</v>
          </cell>
        </row>
        <row r="144">
          <cell r="A144" t="str">
            <v>0201Santo Domingo263</v>
          </cell>
          <cell r="B144" t="str">
            <v>02</v>
          </cell>
          <cell r="C144" t="str">
            <v>01</v>
          </cell>
          <cell r="D144" t="str">
            <v>ELNO</v>
          </cell>
          <cell r="E144" t="str">
            <v>Santo Domingo</v>
          </cell>
          <cell r="F144" t="str">
            <v/>
          </cell>
          <cell r="G144">
            <v>0</v>
          </cell>
          <cell r="H144">
            <v>0</v>
          </cell>
          <cell r="I144" t="str">
            <v>263</v>
          </cell>
          <cell r="J144">
            <v>2</v>
          </cell>
          <cell r="K144">
            <v>0</v>
          </cell>
          <cell r="L144">
            <v>0</v>
          </cell>
          <cell r="M144">
            <v>0.216</v>
          </cell>
          <cell r="N144">
            <v>0</v>
          </cell>
          <cell r="O144">
            <v>111.27</v>
          </cell>
          <cell r="P144">
            <v>51.51</v>
          </cell>
          <cell r="Q144">
            <v>20.03</v>
          </cell>
          <cell r="R144">
            <v>1.17</v>
          </cell>
        </row>
        <row r="145">
          <cell r="A145" t="str">
            <v>0201Santo Domingo264</v>
          </cell>
          <cell r="B145" t="str">
            <v>02</v>
          </cell>
          <cell r="C145" t="str">
            <v>01</v>
          </cell>
          <cell r="D145" t="str">
            <v>ELNO</v>
          </cell>
          <cell r="E145" t="str">
            <v>Santo Domingo</v>
          </cell>
          <cell r="F145" t="str">
            <v/>
          </cell>
          <cell r="G145">
            <v>0</v>
          </cell>
          <cell r="H145">
            <v>0</v>
          </cell>
          <cell r="I145" t="str">
            <v>264</v>
          </cell>
          <cell r="J145">
            <v>1</v>
          </cell>
          <cell r="K145">
            <v>0</v>
          </cell>
          <cell r="L145">
            <v>0</v>
          </cell>
          <cell r="M145">
            <v>0.26700000000000002</v>
          </cell>
          <cell r="N145">
            <v>0</v>
          </cell>
          <cell r="O145">
            <v>134.83000000000001</v>
          </cell>
          <cell r="P145">
            <v>50.5</v>
          </cell>
          <cell r="Q145">
            <v>24.27</v>
          </cell>
          <cell r="R145">
            <v>0.57999999999999996</v>
          </cell>
        </row>
        <row r="146">
          <cell r="A146" t="str">
            <v>0201Santo Domingo240</v>
          </cell>
          <cell r="B146" t="str">
            <v>02</v>
          </cell>
          <cell r="C146" t="str">
            <v>01</v>
          </cell>
          <cell r="D146" t="str">
            <v>ELNO</v>
          </cell>
          <cell r="E146" t="str">
            <v>Santo Domingo</v>
          </cell>
          <cell r="F146" t="str">
            <v/>
          </cell>
          <cell r="G146">
            <v>0</v>
          </cell>
          <cell r="H146">
            <v>0</v>
          </cell>
          <cell r="I146" t="str">
            <v>240</v>
          </cell>
          <cell r="J146">
            <v>0</v>
          </cell>
          <cell r="K146">
            <v>0</v>
          </cell>
          <cell r="L146">
            <v>0</v>
          </cell>
          <cell r="M146">
            <v>4.3529999999999998</v>
          </cell>
          <cell r="N146">
            <v>0</v>
          </cell>
          <cell r="O146">
            <v>422.65</v>
          </cell>
          <cell r="P146">
            <v>9.7100000000000009</v>
          </cell>
          <cell r="Q146">
            <v>0</v>
          </cell>
          <cell r="R146">
            <v>0</v>
          </cell>
        </row>
        <row r="147">
          <cell r="A147" t="str">
            <v>0201Morropon231</v>
          </cell>
          <cell r="B147" t="str">
            <v>02</v>
          </cell>
          <cell r="C147" t="str">
            <v>01</v>
          </cell>
          <cell r="D147" t="str">
            <v>ELNO</v>
          </cell>
          <cell r="E147" t="str">
            <v>Morropon</v>
          </cell>
          <cell r="F147" t="str">
            <v/>
          </cell>
          <cell r="G147">
            <v>0</v>
          </cell>
          <cell r="H147">
            <v>0</v>
          </cell>
          <cell r="I147" t="str">
            <v>231</v>
          </cell>
          <cell r="J147">
            <v>3</v>
          </cell>
          <cell r="K147">
            <v>0</v>
          </cell>
          <cell r="L147">
            <v>0</v>
          </cell>
          <cell r="M147">
            <v>1.2470000000000001</v>
          </cell>
          <cell r="N147">
            <v>5.0000000000000001E-3</v>
          </cell>
          <cell r="O147">
            <v>698.32</v>
          </cell>
          <cell r="P147">
            <v>56</v>
          </cell>
          <cell r="Q147">
            <v>125.7</v>
          </cell>
          <cell r="R147">
            <v>6.2</v>
          </cell>
        </row>
        <row r="148">
          <cell r="A148" t="str">
            <v>0201Morropon270</v>
          </cell>
          <cell r="B148" t="str">
            <v>02</v>
          </cell>
          <cell r="C148" t="str">
            <v>01</v>
          </cell>
          <cell r="D148" t="str">
            <v>ELNO</v>
          </cell>
          <cell r="E148" t="str">
            <v>Morropon</v>
          </cell>
          <cell r="F148" t="str">
            <v/>
          </cell>
          <cell r="G148">
            <v>0</v>
          </cell>
          <cell r="H148">
            <v>0</v>
          </cell>
          <cell r="I148" t="str">
            <v>270</v>
          </cell>
          <cell r="J148">
            <v>125</v>
          </cell>
          <cell r="K148">
            <v>0</v>
          </cell>
          <cell r="L148">
            <v>0</v>
          </cell>
          <cell r="M148">
            <v>13.865</v>
          </cell>
          <cell r="N148">
            <v>0</v>
          </cell>
          <cell r="O148">
            <v>6606.59</v>
          </cell>
          <cell r="P148">
            <v>47.65</v>
          </cell>
          <cell r="Q148">
            <v>1189.19</v>
          </cell>
          <cell r="R148">
            <v>72.52</v>
          </cell>
        </row>
        <row r="149">
          <cell r="A149" t="str">
            <v>0201Morropon261</v>
          </cell>
          <cell r="B149" t="str">
            <v>02</v>
          </cell>
          <cell r="C149" t="str">
            <v>01</v>
          </cell>
          <cell r="D149" t="str">
            <v>ELNO</v>
          </cell>
          <cell r="E149" t="str">
            <v>Morropon</v>
          </cell>
          <cell r="F149" t="str">
            <v/>
          </cell>
          <cell r="G149">
            <v>0</v>
          </cell>
          <cell r="H149">
            <v>0</v>
          </cell>
          <cell r="I149" t="str">
            <v>261</v>
          </cell>
          <cell r="J149">
            <v>1571</v>
          </cell>
          <cell r="K149">
            <v>0</v>
          </cell>
          <cell r="L149">
            <v>0</v>
          </cell>
          <cell r="M149">
            <v>21.27</v>
          </cell>
          <cell r="N149">
            <v>0</v>
          </cell>
          <cell r="O149">
            <v>9834.76</v>
          </cell>
          <cell r="P149">
            <v>46.24</v>
          </cell>
          <cell r="Q149">
            <v>1770.26</v>
          </cell>
          <cell r="R149">
            <v>920.33</v>
          </cell>
        </row>
        <row r="150">
          <cell r="A150" t="str">
            <v>0201Morropon262</v>
          </cell>
          <cell r="B150" t="str">
            <v>02</v>
          </cell>
          <cell r="C150" t="str">
            <v>01</v>
          </cell>
          <cell r="D150" t="str">
            <v>ELNO</v>
          </cell>
          <cell r="E150" t="str">
            <v>Morropon</v>
          </cell>
          <cell r="F150" t="str">
            <v/>
          </cell>
          <cell r="G150">
            <v>0</v>
          </cell>
          <cell r="H150">
            <v>0</v>
          </cell>
          <cell r="I150" t="str">
            <v>262</v>
          </cell>
          <cell r="J150">
            <v>439</v>
          </cell>
          <cell r="K150">
            <v>0</v>
          </cell>
          <cell r="L150">
            <v>0</v>
          </cell>
          <cell r="M150">
            <v>23.286000000000001</v>
          </cell>
          <cell r="N150">
            <v>0</v>
          </cell>
          <cell r="O150">
            <v>9323.76</v>
          </cell>
          <cell r="P150">
            <v>40.04</v>
          </cell>
          <cell r="Q150">
            <v>1678.28</v>
          </cell>
          <cell r="R150">
            <v>257.19</v>
          </cell>
        </row>
        <row r="151">
          <cell r="A151" t="str">
            <v>0201Morropon263</v>
          </cell>
          <cell r="B151" t="str">
            <v>02</v>
          </cell>
          <cell r="C151" t="str">
            <v>01</v>
          </cell>
          <cell r="D151" t="str">
            <v>ELNO</v>
          </cell>
          <cell r="E151" t="str">
            <v>Morropon</v>
          </cell>
          <cell r="F151" t="str">
            <v/>
          </cell>
          <cell r="G151">
            <v>0</v>
          </cell>
          <cell r="H151">
            <v>0</v>
          </cell>
          <cell r="I151" t="str">
            <v>263</v>
          </cell>
          <cell r="J151">
            <v>60</v>
          </cell>
          <cell r="K151">
            <v>0</v>
          </cell>
          <cell r="L151">
            <v>0</v>
          </cell>
          <cell r="M151">
            <v>7.0919999999999996</v>
          </cell>
          <cell r="N151">
            <v>0</v>
          </cell>
          <cell r="O151">
            <v>3667.01</v>
          </cell>
          <cell r="P151">
            <v>51.71</v>
          </cell>
          <cell r="Q151">
            <v>660.06</v>
          </cell>
          <cell r="R151">
            <v>35.03</v>
          </cell>
        </row>
        <row r="152">
          <cell r="A152" t="str">
            <v>0201Morropon264</v>
          </cell>
          <cell r="B152" t="str">
            <v>02</v>
          </cell>
          <cell r="C152" t="str">
            <v>01</v>
          </cell>
          <cell r="D152" t="str">
            <v>ELNO</v>
          </cell>
          <cell r="E152" t="str">
            <v>Morropon</v>
          </cell>
          <cell r="F152" t="str">
            <v/>
          </cell>
          <cell r="G152">
            <v>0</v>
          </cell>
          <cell r="H152">
            <v>0</v>
          </cell>
          <cell r="I152" t="str">
            <v>264</v>
          </cell>
          <cell r="J152">
            <v>10</v>
          </cell>
          <cell r="K152">
            <v>0</v>
          </cell>
          <cell r="L152">
            <v>0</v>
          </cell>
          <cell r="M152">
            <v>1.7050000000000001</v>
          </cell>
          <cell r="N152">
            <v>0</v>
          </cell>
          <cell r="O152">
            <v>868.41</v>
          </cell>
          <cell r="P152">
            <v>50.93</v>
          </cell>
          <cell r="Q152">
            <v>156.31</v>
          </cell>
          <cell r="R152">
            <v>5.84</v>
          </cell>
        </row>
        <row r="153">
          <cell r="A153" t="str">
            <v>0201Morropon265</v>
          </cell>
          <cell r="B153" t="str">
            <v>02</v>
          </cell>
          <cell r="C153" t="str">
            <v>01</v>
          </cell>
          <cell r="D153" t="str">
            <v>ELNO</v>
          </cell>
          <cell r="E153" t="str">
            <v>Morropon</v>
          </cell>
          <cell r="F153" t="str">
            <v/>
          </cell>
          <cell r="G153">
            <v>0</v>
          </cell>
          <cell r="H153">
            <v>0</v>
          </cell>
          <cell r="I153" t="str">
            <v>265</v>
          </cell>
          <cell r="J153">
            <v>3</v>
          </cell>
          <cell r="K153">
            <v>0</v>
          </cell>
          <cell r="L153">
            <v>0</v>
          </cell>
          <cell r="M153">
            <v>1.296</v>
          </cell>
          <cell r="N153">
            <v>0</v>
          </cell>
          <cell r="O153">
            <v>650.02</v>
          </cell>
          <cell r="P153">
            <v>50.16</v>
          </cell>
          <cell r="Q153">
            <v>117</v>
          </cell>
          <cell r="R153">
            <v>1.75</v>
          </cell>
        </row>
        <row r="154">
          <cell r="A154" t="str">
            <v>0201Morropon240</v>
          </cell>
          <cell r="B154" t="str">
            <v>02</v>
          </cell>
          <cell r="C154" t="str">
            <v>01</v>
          </cell>
          <cell r="D154" t="str">
            <v>ELNO</v>
          </cell>
          <cell r="E154" t="str">
            <v>Morropon</v>
          </cell>
          <cell r="F154" t="str">
            <v/>
          </cell>
          <cell r="G154">
            <v>0</v>
          </cell>
          <cell r="H154">
            <v>0</v>
          </cell>
          <cell r="I154" t="str">
            <v>240</v>
          </cell>
          <cell r="J154">
            <v>0</v>
          </cell>
          <cell r="K154">
            <v>0</v>
          </cell>
          <cell r="L154">
            <v>0</v>
          </cell>
          <cell r="M154">
            <v>25.158999999999999</v>
          </cell>
          <cell r="N154">
            <v>0</v>
          </cell>
          <cell r="O154">
            <v>4170.8599999999997</v>
          </cell>
          <cell r="P154">
            <v>16.579999999999998</v>
          </cell>
          <cell r="Q154">
            <v>0</v>
          </cell>
          <cell r="R154">
            <v>0</v>
          </cell>
        </row>
        <row r="155">
          <cell r="A155" t="str">
            <v>0201Malacasi231</v>
          </cell>
          <cell r="B155" t="str">
            <v>02</v>
          </cell>
          <cell r="C155" t="str">
            <v>01</v>
          </cell>
          <cell r="D155" t="str">
            <v>ELNO</v>
          </cell>
          <cell r="E155" t="str">
            <v>Malacasi</v>
          </cell>
          <cell r="F155" t="str">
            <v/>
          </cell>
          <cell r="G155">
            <v>0</v>
          </cell>
          <cell r="H155">
            <v>0</v>
          </cell>
          <cell r="I155" t="str">
            <v>231</v>
          </cell>
          <cell r="J155">
            <v>1</v>
          </cell>
          <cell r="K155">
            <v>0</v>
          </cell>
          <cell r="L155">
            <v>0</v>
          </cell>
          <cell r="M155">
            <v>6.9000000000000006E-2</v>
          </cell>
          <cell r="N155">
            <v>1E-3</v>
          </cell>
          <cell r="O155">
            <v>86.99</v>
          </cell>
          <cell r="P155">
            <v>126.07</v>
          </cell>
          <cell r="Q155">
            <v>15.66</v>
          </cell>
          <cell r="R155">
            <v>2.0699999999999998</v>
          </cell>
        </row>
        <row r="156">
          <cell r="A156" t="str">
            <v>0201Malacasi270</v>
          </cell>
          <cell r="B156" t="str">
            <v>02</v>
          </cell>
          <cell r="C156" t="str">
            <v>01</v>
          </cell>
          <cell r="D156" t="str">
            <v>ELNO</v>
          </cell>
          <cell r="E156" t="str">
            <v>Malacasi</v>
          </cell>
          <cell r="F156" t="str">
            <v/>
          </cell>
          <cell r="G156">
            <v>0</v>
          </cell>
          <cell r="H156">
            <v>0</v>
          </cell>
          <cell r="I156" t="str">
            <v>270</v>
          </cell>
          <cell r="J156">
            <v>26</v>
          </cell>
          <cell r="K156">
            <v>0</v>
          </cell>
          <cell r="L156">
            <v>0</v>
          </cell>
          <cell r="M156">
            <v>4.4409999999999998</v>
          </cell>
          <cell r="N156">
            <v>0</v>
          </cell>
          <cell r="O156">
            <v>2236.3000000000002</v>
          </cell>
          <cell r="P156">
            <v>50.36</v>
          </cell>
          <cell r="Q156">
            <v>402.53</v>
          </cell>
          <cell r="R156">
            <v>15.12</v>
          </cell>
        </row>
        <row r="157">
          <cell r="A157" t="str">
            <v>0201Malacasi261</v>
          </cell>
          <cell r="B157" t="str">
            <v>02</v>
          </cell>
          <cell r="C157" t="str">
            <v>01</v>
          </cell>
          <cell r="D157" t="str">
            <v>ELNO</v>
          </cell>
          <cell r="E157" t="str">
            <v>Malacasi</v>
          </cell>
          <cell r="F157" t="str">
            <v/>
          </cell>
          <cell r="G157">
            <v>0</v>
          </cell>
          <cell r="H157">
            <v>0</v>
          </cell>
          <cell r="I157" t="str">
            <v>261</v>
          </cell>
          <cell r="J157">
            <v>789</v>
          </cell>
          <cell r="K157">
            <v>0</v>
          </cell>
          <cell r="L157">
            <v>0</v>
          </cell>
          <cell r="M157">
            <v>9.5180000000000007</v>
          </cell>
          <cell r="N157">
            <v>0</v>
          </cell>
          <cell r="O157">
            <v>5519.12</v>
          </cell>
          <cell r="P157">
            <v>57.99</v>
          </cell>
          <cell r="Q157">
            <v>993.44</v>
          </cell>
          <cell r="R157">
            <v>461.51</v>
          </cell>
        </row>
        <row r="158">
          <cell r="A158" t="str">
            <v>0201Malacasi262</v>
          </cell>
          <cell r="B158" t="str">
            <v>02</v>
          </cell>
          <cell r="C158" t="str">
            <v>01</v>
          </cell>
          <cell r="D158" t="str">
            <v>ELNO</v>
          </cell>
          <cell r="E158" t="str">
            <v>Malacasi</v>
          </cell>
          <cell r="F158" t="str">
            <v/>
          </cell>
          <cell r="G158">
            <v>0</v>
          </cell>
          <cell r="H158">
            <v>0</v>
          </cell>
          <cell r="I158" t="str">
            <v>262</v>
          </cell>
          <cell r="J158">
            <v>85</v>
          </cell>
          <cell r="K158">
            <v>0</v>
          </cell>
          <cell r="L158">
            <v>0</v>
          </cell>
          <cell r="M158">
            <v>3.94</v>
          </cell>
          <cell r="N158">
            <v>0</v>
          </cell>
          <cell r="O158">
            <v>1666.33</v>
          </cell>
          <cell r="P158">
            <v>42.29</v>
          </cell>
          <cell r="Q158">
            <v>299.94</v>
          </cell>
          <cell r="R158">
            <v>49.81</v>
          </cell>
        </row>
        <row r="159">
          <cell r="A159" t="str">
            <v>0201Malacasi263</v>
          </cell>
          <cell r="B159" t="str">
            <v>02</v>
          </cell>
          <cell r="C159" t="str">
            <v>01</v>
          </cell>
          <cell r="D159" t="str">
            <v>ELNO</v>
          </cell>
          <cell r="E159" t="str">
            <v>Malacasi</v>
          </cell>
          <cell r="F159" t="str">
            <v/>
          </cell>
          <cell r="G159">
            <v>0</v>
          </cell>
          <cell r="H159">
            <v>0</v>
          </cell>
          <cell r="I159" t="str">
            <v>263</v>
          </cell>
          <cell r="J159">
            <v>4</v>
          </cell>
          <cell r="K159">
            <v>0</v>
          </cell>
          <cell r="L159">
            <v>0</v>
          </cell>
          <cell r="M159">
            <v>0.5</v>
          </cell>
          <cell r="N159">
            <v>0</v>
          </cell>
          <cell r="O159">
            <v>265.51</v>
          </cell>
          <cell r="P159">
            <v>53.1</v>
          </cell>
          <cell r="Q159">
            <v>47.79</v>
          </cell>
          <cell r="R159">
            <v>2.34</v>
          </cell>
        </row>
        <row r="160">
          <cell r="A160" t="str">
            <v>0201Malacasi240</v>
          </cell>
          <cell r="B160" t="str">
            <v>02</v>
          </cell>
          <cell r="C160" t="str">
            <v>01</v>
          </cell>
          <cell r="D160" t="str">
            <v>ELNO</v>
          </cell>
          <cell r="E160" t="str">
            <v>Malacasi</v>
          </cell>
          <cell r="F160" t="str">
            <v/>
          </cell>
          <cell r="G160">
            <v>0</v>
          </cell>
          <cell r="H160">
            <v>0</v>
          </cell>
          <cell r="I160" t="str">
            <v>240</v>
          </cell>
          <cell r="J160">
            <v>0</v>
          </cell>
          <cell r="K160">
            <v>0</v>
          </cell>
          <cell r="L160">
            <v>0</v>
          </cell>
          <cell r="M160">
            <v>7.2779999999999996</v>
          </cell>
          <cell r="N160">
            <v>0</v>
          </cell>
          <cell r="O160">
            <v>1308.6099999999999</v>
          </cell>
          <cell r="P160">
            <v>17.98</v>
          </cell>
          <cell r="Q160">
            <v>0</v>
          </cell>
          <cell r="R160">
            <v>0</v>
          </cell>
        </row>
        <row r="161">
          <cell r="A161" t="str">
            <v>0201Cancas270</v>
          </cell>
          <cell r="B161" t="str">
            <v>02</v>
          </cell>
          <cell r="C161" t="str">
            <v>01</v>
          </cell>
          <cell r="D161" t="str">
            <v>ELNO</v>
          </cell>
          <cell r="E161" t="str">
            <v>Cancas</v>
          </cell>
          <cell r="F161" t="str">
            <v/>
          </cell>
          <cell r="G161">
            <v>0</v>
          </cell>
          <cell r="H161">
            <v>0</v>
          </cell>
          <cell r="I161" t="str">
            <v>270</v>
          </cell>
          <cell r="J161">
            <v>18</v>
          </cell>
          <cell r="K161">
            <v>0</v>
          </cell>
          <cell r="L161">
            <v>0</v>
          </cell>
          <cell r="M161">
            <v>1.3560000000000001</v>
          </cell>
          <cell r="N161">
            <v>0</v>
          </cell>
          <cell r="O161">
            <v>656.49</v>
          </cell>
          <cell r="P161">
            <v>48.41</v>
          </cell>
          <cell r="Q161">
            <v>118.17</v>
          </cell>
          <cell r="R161">
            <v>10.27</v>
          </cell>
        </row>
        <row r="162">
          <cell r="A162" t="str">
            <v>0201Cancas261</v>
          </cell>
          <cell r="B162" t="str">
            <v>02</v>
          </cell>
          <cell r="C162" t="str">
            <v>01</v>
          </cell>
          <cell r="D162" t="str">
            <v>ELNO</v>
          </cell>
          <cell r="E162" t="str">
            <v>Cancas</v>
          </cell>
          <cell r="F162" t="str">
            <v/>
          </cell>
          <cell r="G162">
            <v>0</v>
          </cell>
          <cell r="H162">
            <v>0</v>
          </cell>
          <cell r="I162" t="str">
            <v>261</v>
          </cell>
          <cell r="J162">
            <v>283</v>
          </cell>
          <cell r="K162">
            <v>0</v>
          </cell>
          <cell r="L162">
            <v>0</v>
          </cell>
          <cell r="M162">
            <v>4.1550000000000002</v>
          </cell>
          <cell r="N162">
            <v>0</v>
          </cell>
          <cell r="O162">
            <v>1550.83</v>
          </cell>
          <cell r="P162">
            <v>37.32</v>
          </cell>
          <cell r="Q162">
            <v>279.14999999999998</v>
          </cell>
          <cell r="R162">
            <v>165.56</v>
          </cell>
        </row>
        <row r="163">
          <cell r="A163" t="str">
            <v>0201Cancas262</v>
          </cell>
          <cell r="B163" t="str">
            <v>02</v>
          </cell>
          <cell r="C163" t="str">
            <v>01</v>
          </cell>
          <cell r="D163" t="str">
            <v>ELNO</v>
          </cell>
          <cell r="E163" t="str">
            <v>Cancas</v>
          </cell>
          <cell r="F163" t="str">
            <v/>
          </cell>
          <cell r="G163">
            <v>0</v>
          </cell>
          <cell r="H163">
            <v>0</v>
          </cell>
          <cell r="I163" t="str">
            <v>262</v>
          </cell>
          <cell r="J163">
            <v>129</v>
          </cell>
          <cell r="K163">
            <v>0</v>
          </cell>
          <cell r="L163">
            <v>0</v>
          </cell>
          <cell r="M163">
            <v>7.0179999999999998</v>
          </cell>
          <cell r="N163">
            <v>0</v>
          </cell>
          <cell r="O163">
            <v>2758.16</v>
          </cell>
          <cell r="P163">
            <v>39.299999999999997</v>
          </cell>
          <cell r="Q163">
            <v>496.47</v>
          </cell>
          <cell r="R163">
            <v>75.66</v>
          </cell>
        </row>
        <row r="164">
          <cell r="A164" t="str">
            <v>0201Cancas263</v>
          </cell>
          <cell r="B164" t="str">
            <v>02</v>
          </cell>
          <cell r="C164" t="str">
            <v>01</v>
          </cell>
          <cell r="D164" t="str">
            <v>ELNO</v>
          </cell>
          <cell r="E164" t="str">
            <v>Cancas</v>
          </cell>
          <cell r="F164" t="str">
            <v/>
          </cell>
          <cell r="G164">
            <v>0</v>
          </cell>
          <cell r="H164">
            <v>0</v>
          </cell>
          <cell r="I164" t="str">
            <v>263</v>
          </cell>
          <cell r="J164">
            <v>10</v>
          </cell>
          <cell r="K164">
            <v>0</v>
          </cell>
          <cell r="L164">
            <v>0</v>
          </cell>
          <cell r="M164">
            <v>1.1719999999999999</v>
          </cell>
          <cell r="N164">
            <v>0</v>
          </cell>
          <cell r="O164">
            <v>599.48</v>
          </cell>
          <cell r="P164">
            <v>51.15</v>
          </cell>
          <cell r="Q164">
            <v>107.91</v>
          </cell>
          <cell r="R164">
            <v>5.84</v>
          </cell>
        </row>
        <row r="165">
          <cell r="A165" t="str">
            <v>0201Cancas264</v>
          </cell>
          <cell r="B165" t="str">
            <v>02</v>
          </cell>
          <cell r="C165" t="str">
            <v>01</v>
          </cell>
          <cell r="D165" t="str">
            <v>ELNO</v>
          </cell>
          <cell r="E165" t="str">
            <v>Cancas</v>
          </cell>
          <cell r="F165" t="str">
            <v/>
          </cell>
          <cell r="G165">
            <v>0</v>
          </cell>
          <cell r="H165">
            <v>0</v>
          </cell>
          <cell r="I165" t="str">
            <v>264</v>
          </cell>
          <cell r="J165">
            <v>3</v>
          </cell>
          <cell r="K165">
            <v>0</v>
          </cell>
          <cell r="L165">
            <v>0</v>
          </cell>
          <cell r="M165">
            <v>0.53200000000000003</v>
          </cell>
          <cell r="N165">
            <v>0</v>
          </cell>
          <cell r="O165">
            <v>269.29000000000002</v>
          </cell>
          <cell r="P165">
            <v>50.62</v>
          </cell>
          <cell r="Q165">
            <v>48.47</v>
          </cell>
          <cell r="R165">
            <v>1.75</v>
          </cell>
        </row>
        <row r="166">
          <cell r="A166" t="str">
            <v>0201Cancas265</v>
          </cell>
          <cell r="B166" t="str">
            <v>02</v>
          </cell>
          <cell r="C166" t="str">
            <v>01</v>
          </cell>
          <cell r="D166" t="str">
            <v>ELNO</v>
          </cell>
          <cell r="E166" t="str">
            <v>Cancas</v>
          </cell>
          <cell r="F166" t="str">
            <v/>
          </cell>
          <cell r="G166">
            <v>0</v>
          </cell>
          <cell r="H166">
            <v>0</v>
          </cell>
          <cell r="I166" t="str">
            <v>265</v>
          </cell>
          <cell r="J166">
            <v>3</v>
          </cell>
          <cell r="K166">
            <v>0</v>
          </cell>
          <cell r="L166">
            <v>0</v>
          </cell>
          <cell r="M166">
            <v>1.2</v>
          </cell>
          <cell r="N166">
            <v>0</v>
          </cell>
          <cell r="O166">
            <v>600.48</v>
          </cell>
          <cell r="P166">
            <v>50.04</v>
          </cell>
          <cell r="Q166">
            <v>108.09</v>
          </cell>
          <cell r="R166">
            <v>1.93</v>
          </cell>
        </row>
        <row r="167">
          <cell r="A167" t="str">
            <v>0201Cancas266</v>
          </cell>
          <cell r="B167" t="str">
            <v>02</v>
          </cell>
          <cell r="C167" t="str">
            <v>01</v>
          </cell>
          <cell r="D167" t="str">
            <v>ELNO</v>
          </cell>
          <cell r="E167" t="str">
            <v>Cancas</v>
          </cell>
          <cell r="F167" t="str">
            <v/>
          </cell>
          <cell r="G167">
            <v>0</v>
          </cell>
          <cell r="H167">
            <v>0</v>
          </cell>
          <cell r="I167" t="str">
            <v>266</v>
          </cell>
          <cell r="J167">
            <v>1</v>
          </cell>
          <cell r="K167">
            <v>0</v>
          </cell>
          <cell r="L167">
            <v>0</v>
          </cell>
          <cell r="M167">
            <v>0.58099999999999996</v>
          </cell>
          <cell r="N167">
            <v>0</v>
          </cell>
          <cell r="O167">
            <v>289.89999999999998</v>
          </cell>
          <cell r="P167">
            <v>49.9</v>
          </cell>
          <cell r="Q167">
            <v>52.18</v>
          </cell>
          <cell r="R167">
            <v>0.76</v>
          </cell>
        </row>
        <row r="168">
          <cell r="A168" t="str">
            <v>0201Cancas121</v>
          </cell>
          <cell r="B168" t="str">
            <v>02</v>
          </cell>
          <cell r="C168" t="str">
            <v>01</v>
          </cell>
          <cell r="D168" t="str">
            <v>ELNO</v>
          </cell>
          <cell r="E168" t="str">
            <v>Cancas</v>
          </cell>
          <cell r="F168" t="str">
            <v/>
          </cell>
          <cell r="G168">
            <v>0</v>
          </cell>
          <cell r="H168">
            <v>0</v>
          </cell>
          <cell r="I168" t="str">
            <v>121</v>
          </cell>
          <cell r="J168">
            <v>1</v>
          </cell>
          <cell r="K168">
            <v>0.26200000000000001</v>
          </cell>
          <cell r="L168">
            <v>0.33</v>
          </cell>
          <cell r="M168">
            <v>0.59199999999999997</v>
          </cell>
          <cell r="N168">
            <v>0.05</v>
          </cell>
          <cell r="O168">
            <v>209.38</v>
          </cell>
          <cell r="P168">
            <v>35.369999999999997</v>
          </cell>
          <cell r="Q168">
            <v>37.69</v>
          </cell>
          <cell r="R168">
            <v>15.71</v>
          </cell>
        </row>
        <row r="169">
          <cell r="A169" t="str">
            <v>0201Cancas131</v>
          </cell>
          <cell r="B169" t="str">
            <v>02</v>
          </cell>
          <cell r="C169" t="str">
            <v>01</v>
          </cell>
          <cell r="D169" t="str">
            <v>ELNO</v>
          </cell>
          <cell r="E169" t="str">
            <v>Cancas</v>
          </cell>
          <cell r="F169" t="str">
            <v/>
          </cell>
          <cell r="G169">
            <v>0</v>
          </cell>
          <cell r="H169">
            <v>0</v>
          </cell>
          <cell r="I169" t="str">
            <v>131</v>
          </cell>
          <cell r="J169">
            <v>1</v>
          </cell>
          <cell r="K169">
            <v>0</v>
          </cell>
          <cell r="L169">
            <v>0</v>
          </cell>
          <cell r="M169">
            <v>0.27700000000000002</v>
          </cell>
          <cell r="N169">
            <v>0.06</v>
          </cell>
          <cell r="O169">
            <v>122.61</v>
          </cell>
          <cell r="P169">
            <v>44.26</v>
          </cell>
          <cell r="Q169">
            <v>22.07</v>
          </cell>
          <cell r="R169">
            <v>14.69</v>
          </cell>
        </row>
        <row r="170">
          <cell r="A170" t="str">
            <v>0201Cancas240</v>
          </cell>
          <cell r="B170" t="str">
            <v>02</v>
          </cell>
          <cell r="C170" t="str">
            <v>01</v>
          </cell>
          <cell r="D170" t="str">
            <v>ELNO</v>
          </cell>
          <cell r="E170" t="str">
            <v>Cancas</v>
          </cell>
          <cell r="F170" t="str">
            <v/>
          </cell>
          <cell r="G170">
            <v>0</v>
          </cell>
          <cell r="H170">
            <v>0</v>
          </cell>
          <cell r="I170" t="str">
            <v>240</v>
          </cell>
          <cell r="J170">
            <v>0</v>
          </cell>
          <cell r="K170">
            <v>0</v>
          </cell>
          <cell r="L170">
            <v>0</v>
          </cell>
          <cell r="M170">
            <v>2</v>
          </cell>
          <cell r="N170">
            <v>0</v>
          </cell>
          <cell r="O170">
            <v>986.54</v>
          </cell>
          <cell r="P170">
            <v>49.33</v>
          </cell>
          <cell r="Q170">
            <v>0</v>
          </cell>
          <cell r="R170">
            <v>0</v>
          </cell>
        </row>
        <row r="171">
          <cell r="A171" t="str">
            <v>0201Tumbes Rural270</v>
          </cell>
          <cell r="B171" t="str">
            <v>02</v>
          </cell>
          <cell r="C171" t="str">
            <v>01</v>
          </cell>
          <cell r="D171" t="str">
            <v>ELNO</v>
          </cell>
          <cell r="E171" t="str">
            <v>Tumbes Rural</v>
          </cell>
          <cell r="F171" t="str">
            <v/>
          </cell>
          <cell r="G171">
            <v>0</v>
          </cell>
          <cell r="H171">
            <v>0</v>
          </cell>
          <cell r="I171" t="str">
            <v>270</v>
          </cell>
          <cell r="J171">
            <v>122</v>
          </cell>
          <cell r="K171">
            <v>0</v>
          </cell>
          <cell r="L171">
            <v>0</v>
          </cell>
          <cell r="M171">
            <v>18.593</v>
          </cell>
          <cell r="N171">
            <v>0</v>
          </cell>
          <cell r="O171">
            <v>7639.18</v>
          </cell>
          <cell r="P171">
            <v>41.09</v>
          </cell>
          <cell r="Q171">
            <v>1375.05</v>
          </cell>
          <cell r="R171">
            <v>73.430000000000007</v>
          </cell>
        </row>
        <row r="172">
          <cell r="A172" t="str">
            <v>0201Tumbes Rural261</v>
          </cell>
          <cell r="B172" t="str">
            <v>02</v>
          </cell>
          <cell r="C172" t="str">
            <v>01</v>
          </cell>
          <cell r="D172" t="str">
            <v>ELNO</v>
          </cell>
          <cell r="E172" t="str">
            <v>Tumbes Rural</v>
          </cell>
          <cell r="F172" t="str">
            <v/>
          </cell>
          <cell r="G172">
            <v>0</v>
          </cell>
          <cell r="H172">
            <v>0</v>
          </cell>
          <cell r="I172" t="str">
            <v>261</v>
          </cell>
          <cell r="J172">
            <v>1014</v>
          </cell>
          <cell r="K172">
            <v>0</v>
          </cell>
          <cell r="L172">
            <v>0</v>
          </cell>
          <cell r="M172">
            <v>14.441000000000001</v>
          </cell>
          <cell r="N172">
            <v>0</v>
          </cell>
          <cell r="O172">
            <v>6124.72</v>
          </cell>
          <cell r="P172">
            <v>42.41</v>
          </cell>
          <cell r="Q172">
            <v>1102.45</v>
          </cell>
          <cell r="R172">
            <v>595.99</v>
          </cell>
        </row>
        <row r="173">
          <cell r="A173" t="str">
            <v>0201Tumbes Rural262</v>
          </cell>
          <cell r="B173" t="str">
            <v>02</v>
          </cell>
          <cell r="C173" t="str">
            <v>01</v>
          </cell>
          <cell r="D173" t="str">
            <v>ELNO</v>
          </cell>
          <cell r="E173" t="str">
            <v>Tumbes Rural</v>
          </cell>
          <cell r="F173" t="str">
            <v/>
          </cell>
          <cell r="G173">
            <v>0</v>
          </cell>
          <cell r="H173">
            <v>0</v>
          </cell>
          <cell r="I173" t="str">
            <v>262</v>
          </cell>
          <cell r="J173">
            <v>676</v>
          </cell>
          <cell r="K173">
            <v>0</v>
          </cell>
          <cell r="L173">
            <v>0</v>
          </cell>
          <cell r="M173">
            <v>40.136000000000003</v>
          </cell>
          <cell r="N173">
            <v>0</v>
          </cell>
          <cell r="O173">
            <v>15034.22</v>
          </cell>
          <cell r="P173">
            <v>37.46</v>
          </cell>
          <cell r="Q173">
            <v>2706.16</v>
          </cell>
          <cell r="R173">
            <v>399.36</v>
          </cell>
        </row>
        <row r="174">
          <cell r="A174" t="str">
            <v>0201Tumbes Rural263</v>
          </cell>
          <cell r="B174" t="str">
            <v>02</v>
          </cell>
          <cell r="C174" t="str">
            <v>01</v>
          </cell>
          <cell r="D174" t="str">
            <v>ELNO</v>
          </cell>
          <cell r="E174" t="str">
            <v>Tumbes Rural</v>
          </cell>
          <cell r="F174" t="str">
            <v/>
          </cell>
          <cell r="G174">
            <v>0</v>
          </cell>
          <cell r="H174">
            <v>0</v>
          </cell>
          <cell r="I174" t="str">
            <v>263</v>
          </cell>
          <cell r="J174">
            <v>131</v>
          </cell>
          <cell r="K174">
            <v>0</v>
          </cell>
          <cell r="L174">
            <v>0</v>
          </cell>
          <cell r="M174">
            <v>15.646000000000001</v>
          </cell>
          <cell r="N174">
            <v>0</v>
          </cell>
          <cell r="O174">
            <v>6571.74</v>
          </cell>
          <cell r="P174">
            <v>42</v>
          </cell>
          <cell r="Q174">
            <v>1182.9100000000001</v>
          </cell>
          <cell r="R174">
            <v>77.52</v>
          </cell>
        </row>
        <row r="175">
          <cell r="A175" t="str">
            <v>0201Tumbes Rural264</v>
          </cell>
          <cell r="B175" t="str">
            <v>02</v>
          </cell>
          <cell r="C175" t="str">
            <v>01</v>
          </cell>
          <cell r="D175" t="str">
            <v>ELNO</v>
          </cell>
          <cell r="E175" t="str">
            <v>Tumbes Rural</v>
          </cell>
          <cell r="F175" t="str">
            <v/>
          </cell>
          <cell r="G175">
            <v>0</v>
          </cell>
          <cell r="H175">
            <v>0</v>
          </cell>
          <cell r="I175" t="str">
            <v>264</v>
          </cell>
          <cell r="J175">
            <v>48</v>
          </cell>
          <cell r="K175">
            <v>0</v>
          </cell>
          <cell r="L175">
            <v>0</v>
          </cell>
          <cell r="M175">
            <v>9.5730000000000004</v>
          </cell>
          <cell r="N175">
            <v>0</v>
          </cell>
          <cell r="O175">
            <v>3960.14</v>
          </cell>
          <cell r="P175">
            <v>41.37</v>
          </cell>
          <cell r="Q175">
            <v>712.83</v>
          </cell>
          <cell r="R175">
            <v>28.72</v>
          </cell>
        </row>
        <row r="176">
          <cell r="A176" t="str">
            <v>0201Tumbes Rural265</v>
          </cell>
          <cell r="B176" t="str">
            <v>02</v>
          </cell>
          <cell r="C176" t="str">
            <v>01</v>
          </cell>
          <cell r="D176" t="str">
            <v>ELNO</v>
          </cell>
          <cell r="E176" t="str">
            <v>Tumbes Rural</v>
          </cell>
          <cell r="F176" t="str">
            <v/>
          </cell>
          <cell r="G176">
            <v>0</v>
          </cell>
          <cell r="H176">
            <v>0</v>
          </cell>
          <cell r="I176" t="str">
            <v>265</v>
          </cell>
          <cell r="J176">
            <v>5</v>
          </cell>
          <cell r="K176">
            <v>0</v>
          </cell>
          <cell r="L176">
            <v>0</v>
          </cell>
          <cell r="M176">
            <v>1.8240000000000001</v>
          </cell>
          <cell r="N176">
            <v>0</v>
          </cell>
          <cell r="O176">
            <v>746.71</v>
          </cell>
          <cell r="P176">
            <v>40.94</v>
          </cell>
          <cell r="Q176">
            <v>134.41</v>
          </cell>
          <cell r="R176">
            <v>3.09</v>
          </cell>
        </row>
        <row r="177">
          <cell r="A177" t="str">
            <v>0201Tumbes Rural266</v>
          </cell>
          <cell r="B177" t="str">
            <v>02</v>
          </cell>
          <cell r="C177" t="str">
            <v>01</v>
          </cell>
          <cell r="D177" t="str">
            <v>ELNO</v>
          </cell>
          <cell r="E177" t="str">
            <v>Tumbes Rural</v>
          </cell>
          <cell r="F177" t="str">
            <v/>
          </cell>
          <cell r="G177">
            <v>0</v>
          </cell>
          <cell r="H177">
            <v>0</v>
          </cell>
          <cell r="I177" t="str">
            <v>266</v>
          </cell>
          <cell r="J177">
            <v>3</v>
          </cell>
          <cell r="K177">
            <v>0</v>
          </cell>
          <cell r="L177">
            <v>0</v>
          </cell>
          <cell r="M177">
            <v>1.82</v>
          </cell>
          <cell r="N177">
            <v>0</v>
          </cell>
          <cell r="O177">
            <v>741.31</v>
          </cell>
          <cell r="P177">
            <v>40.729999999999997</v>
          </cell>
          <cell r="Q177">
            <v>133.44</v>
          </cell>
          <cell r="R177">
            <v>1.93</v>
          </cell>
        </row>
        <row r="178">
          <cell r="A178" t="str">
            <v>0201Tumbes Rural282</v>
          </cell>
          <cell r="B178" t="str">
            <v>02</v>
          </cell>
          <cell r="C178" t="str">
            <v>01</v>
          </cell>
          <cell r="D178" t="str">
            <v>ELNO</v>
          </cell>
          <cell r="E178" t="str">
            <v>Tumbes Rural</v>
          </cell>
          <cell r="F178" t="str">
            <v/>
          </cell>
          <cell r="G178">
            <v>0</v>
          </cell>
          <cell r="H178">
            <v>0</v>
          </cell>
          <cell r="I178" t="str">
            <v>282</v>
          </cell>
          <cell r="J178">
            <v>5</v>
          </cell>
          <cell r="K178">
            <v>0</v>
          </cell>
          <cell r="L178">
            <v>0</v>
          </cell>
          <cell r="M178">
            <v>0.51200000000000001</v>
          </cell>
          <cell r="N178">
            <v>1.6</v>
          </cell>
          <cell r="O178">
            <v>203.53</v>
          </cell>
          <cell r="P178">
            <v>39.75</v>
          </cell>
          <cell r="Q178">
            <v>36.64</v>
          </cell>
          <cell r="R178">
            <v>2.92</v>
          </cell>
        </row>
        <row r="179">
          <cell r="A179" t="str">
            <v>0201Tumbes Rural100</v>
          </cell>
          <cell r="B179" t="str">
            <v>02</v>
          </cell>
          <cell r="C179" t="str">
            <v>01</v>
          </cell>
          <cell r="D179" t="str">
            <v>ELNO</v>
          </cell>
          <cell r="E179" t="str">
            <v>Tumbes Rural</v>
          </cell>
          <cell r="F179" t="str">
            <v/>
          </cell>
          <cell r="G179">
            <v>0</v>
          </cell>
          <cell r="H179">
            <v>0</v>
          </cell>
          <cell r="I179" t="str">
            <v>100</v>
          </cell>
          <cell r="J179">
            <v>2</v>
          </cell>
          <cell r="K179">
            <v>2.6539999999999999</v>
          </cell>
          <cell r="L179">
            <v>31.081</v>
          </cell>
          <cell r="M179">
            <v>33.734999999999999</v>
          </cell>
          <cell r="N179">
            <v>0.57999999999999996</v>
          </cell>
          <cell r="O179">
            <v>6265.27</v>
          </cell>
          <cell r="P179">
            <v>18.57</v>
          </cell>
          <cell r="Q179">
            <v>1127.75</v>
          </cell>
          <cell r="R179">
            <v>31.43</v>
          </cell>
        </row>
        <row r="180">
          <cell r="A180" t="str">
            <v>0201Tumbes Rural122</v>
          </cell>
          <cell r="B180" t="str">
            <v>02</v>
          </cell>
          <cell r="C180" t="str">
            <v>01</v>
          </cell>
          <cell r="D180" t="str">
            <v>ELNO</v>
          </cell>
          <cell r="E180" t="str">
            <v>Tumbes Rural</v>
          </cell>
          <cell r="F180" t="str">
            <v/>
          </cell>
          <cell r="G180">
            <v>0</v>
          </cell>
          <cell r="H180">
            <v>0</v>
          </cell>
          <cell r="I180" t="str">
            <v>122</v>
          </cell>
          <cell r="J180">
            <v>1</v>
          </cell>
          <cell r="K180">
            <v>0.70799999999999996</v>
          </cell>
          <cell r="L180">
            <v>36.307000000000002</v>
          </cell>
          <cell r="M180">
            <v>37.015000000000001</v>
          </cell>
          <cell r="N180">
            <v>0.17699999999999999</v>
          </cell>
          <cell r="O180">
            <v>7536.88</v>
          </cell>
          <cell r="P180">
            <v>20.36</v>
          </cell>
          <cell r="Q180">
            <v>1356.64</v>
          </cell>
          <cell r="R180">
            <v>15.71</v>
          </cell>
        </row>
        <row r="181">
          <cell r="A181" t="str">
            <v>0201Tumbes Rural132</v>
          </cell>
          <cell r="B181" t="str">
            <v>02</v>
          </cell>
          <cell r="C181" t="str">
            <v>01</v>
          </cell>
          <cell r="D181" t="str">
            <v>ELNO</v>
          </cell>
          <cell r="E181" t="str">
            <v>Tumbes Rural</v>
          </cell>
          <cell r="F181" t="str">
            <v/>
          </cell>
          <cell r="G181">
            <v>0</v>
          </cell>
          <cell r="H181">
            <v>0</v>
          </cell>
          <cell r="I181" t="str">
            <v>132</v>
          </cell>
          <cell r="J181">
            <v>4</v>
          </cell>
          <cell r="K181">
            <v>0</v>
          </cell>
          <cell r="L181">
            <v>0</v>
          </cell>
          <cell r="M181">
            <v>7.077</v>
          </cell>
          <cell r="N181">
            <v>8.5000000000000006E-2</v>
          </cell>
          <cell r="O181">
            <v>2488.77</v>
          </cell>
          <cell r="P181">
            <v>35.17</v>
          </cell>
          <cell r="Q181">
            <v>447.98</v>
          </cell>
          <cell r="R181">
            <v>58.77</v>
          </cell>
        </row>
        <row r="182">
          <cell r="A182" t="str">
            <v>0201Tumbes Rural131</v>
          </cell>
          <cell r="B182" t="str">
            <v>02</v>
          </cell>
          <cell r="C182" t="str">
            <v>01</v>
          </cell>
          <cell r="D182" t="str">
            <v>ELNO</v>
          </cell>
          <cell r="E182" t="str">
            <v>Tumbes Rural</v>
          </cell>
          <cell r="F182" t="str">
            <v/>
          </cell>
          <cell r="G182">
            <v>0</v>
          </cell>
          <cell r="H182">
            <v>0</v>
          </cell>
          <cell r="I182" t="str">
            <v>131</v>
          </cell>
          <cell r="J182">
            <v>4</v>
          </cell>
          <cell r="K182">
            <v>0</v>
          </cell>
          <cell r="L182">
            <v>0</v>
          </cell>
          <cell r="M182">
            <v>2.6629999999999998</v>
          </cell>
          <cell r="N182">
            <v>3.1E-2</v>
          </cell>
          <cell r="O182">
            <v>1257.33</v>
          </cell>
          <cell r="P182">
            <v>47.21</v>
          </cell>
          <cell r="Q182">
            <v>226.32</v>
          </cell>
          <cell r="R182">
            <v>58.77</v>
          </cell>
        </row>
        <row r="183">
          <cell r="A183" t="str">
            <v>0201Tumbes Rural240</v>
          </cell>
          <cell r="B183" t="str">
            <v>02</v>
          </cell>
          <cell r="C183" t="str">
            <v>01</v>
          </cell>
          <cell r="D183" t="str">
            <v>ELNO</v>
          </cell>
          <cell r="E183" t="str">
            <v>Tumbes Rural</v>
          </cell>
          <cell r="F183" t="str">
            <v/>
          </cell>
          <cell r="G183">
            <v>0</v>
          </cell>
          <cell r="H183">
            <v>0</v>
          </cell>
          <cell r="I183" t="str">
            <v>240</v>
          </cell>
          <cell r="J183">
            <v>0</v>
          </cell>
          <cell r="K183">
            <v>0</v>
          </cell>
          <cell r="L183">
            <v>0</v>
          </cell>
          <cell r="M183">
            <v>24.352</v>
          </cell>
          <cell r="N183">
            <v>0</v>
          </cell>
          <cell r="O183">
            <v>6506.67</v>
          </cell>
          <cell r="P183">
            <v>26.72</v>
          </cell>
          <cell r="Q183">
            <v>0</v>
          </cell>
          <cell r="R183">
            <v>0</v>
          </cell>
        </row>
        <row r="184">
          <cell r="A184" t="str">
            <v>0202Piura210</v>
          </cell>
          <cell r="B184" t="str">
            <v>02</v>
          </cell>
          <cell r="C184" t="str">
            <v>02</v>
          </cell>
          <cell r="D184" t="str">
            <v>ELNO</v>
          </cell>
          <cell r="E184" t="str">
            <v>Piura</v>
          </cell>
          <cell r="F184" t="str">
            <v/>
          </cell>
          <cell r="G184">
            <v>7</v>
          </cell>
          <cell r="H184">
            <v>60</v>
          </cell>
          <cell r="I184" t="str">
            <v>210</v>
          </cell>
          <cell r="J184">
            <v>2</v>
          </cell>
          <cell r="K184">
            <v>2.1999999999999999E-2</v>
          </cell>
          <cell r="L184">
            <v>1.1100000000000001</v>
          </cell>
          <cell r="M184">
            <v>1.1319999999999999</v>
          </cell>
          <cell r="N184">
            <v>6.6000000000000003E-2</v>
          </cell>
          <cell r="O184">
            <v>1039.71</v>
          </cell>
          <cell r="P184">
            <v>91.85</v>
          </cell>
          <cell r="Q184">
            <v>187.15</v>
          </cell>
          <cell r="R184">
            <v>6.27</v>
          </cell>
        </row>
        <row r="185">
          <cell r="A185" t="str">
            <v>0202Piura222</v>
          </cell>
          <cell r="B185" t="str">
            <v>02</v>
          </cell>
          <cell r="C185" t="str">
            <v>02</v>
          </cell>
          <cell r="D185" t="str">
            <v>ELNO</v>
          </cell>
          <cell r="E185" t="str">
            <v>Piura</v>
          </cell>
          <cell r="F185" t="str">
            <v/>
          </cell>
          <cell r="G185">
            <v>7</v>
          </cell>
          <cell r="H185">
            <v>60</v>
          </cell>
          <cell r="I185" t="str">
            <v>222</v>
          </cell>
          <cell r="J185">
            <v>8</v>
          </cell>
          <cell r="K185">
            <v>6.5590000000000002</v>
          </cell>
          <cell r="L185">
            <v>17.655999999999999</v>
          </cell>
          <cell r="M185">
            <v>24.215</v>
          </cell>
          <cell r="N185">
            <v>0.34699999999999998</v>
          </cell>
          <cell r="O185">
            <v>11898.38</v>
          </cell>
          <cell r="P185">
            <v>49.14</v>
          </cell>
          <cell r="Q185">
            <v>2141.71</v>
          </cell>
          <cell r="R185">
            <v>31</v>
          </cell>
        </row>
        <row r="186">
          <cell r="A186" t="str">
            <v>0202Piura221</v>
          </cell>
          <cell r="B186" t="str">
            <v>02</v>
          </cell>
          <cell r="C186" t="str">
            <v>02</v>
          </cell>
          <cell r="D186" t="str">
            <v>ELNO</v>
          </cell>
          <cell r="E186" t="str">
            <v>Piura</v>
          </cell>
          <cell r="F186" t="str">
            <v/>
          </cell>
          <cell r="G186">
            <v>7</v>
          </cell>
          <cell r="H186">
            <v>60</v>
          </cell>
          <cell r="I186" t="str">
            <v>221</v>
          </cell>
          <cell r="J186">
            <v>6</v>
          </cell>
          <cell r="K186">
            <v>24.63</v>
          </cell>
          <cell r="L186">
            <v>69.450999999999993</v>
          </cell>
          <cell r="M186">
            <v>94.081000000000003</v>
          </cell>
          <cell r="N186">
            <v>0.38</v>
          </cell>
          <cell r="O186">
            <v>27940.33</v>
          </cell>
          <cell r="P186">
            <v>29.7</v>
          </cell>
          <cell r="Q186">
            <v>5029.26</v>
          </cell>
          <cell r="R186">
            <v>26.69</v>
          </cell>
        </row>
        <row r="187">
          <cell r="A187" t="str">
            <v>0202Piura232</v>
          </cell>
          <cell r="B187" t="str">
            <v>02</v>
          </cell>
          <cell r="C187" t="str">
            <v>02</v>
          </cell>
          <cell r="D187" t="str">
            <v>ELNO</v>
          </cell>
          <cell r="E187" t="str">
            <v>Piura</v>
          </cell>
          <cell r="F187" t="str">
            <v/>
          </cell>
          <cell r="G187">
            <v>7</v>
          </cell>
          <cell r="H187">
            <v>60</v>
          </cell>
          <cell r="I187" t="str">
            <v>232</v>
          </cell>
          <cell r="J187">
            <v>9</v>
          </cell>
          <cell r="K187">
            <v>0</v>
          </cell>
          <cell r="L187">
            <v>0</v>
          </cell>
          <cell r="M187">
            <v>41.195999999999998</v>
          </cell>
          <cell r="N187">
            <v>0.37</v>
          </cell>
          <cell r="O187">
            <v>15016.5</v>
          </cell>
          <cell r="P187">
            <v>36.450000000000003</v>
          </cell>
          <cell r="Q187">
            <v>2702.97</v>
          </cell>
          <cell r="R187">
            <v>23.14</v>
          </cell>
        </row>
        <row r="188">
          <cell r="A188" t="str">
            <v>0202Piura231</v>
          </cell>
          <cell r="B188" t="str">
            <v>02</v>
          </cell>
          <cell r="C188" t="str">
            <v>02</v>
          </cell>
          <cell r="D188" t="str">
            <v>ELNO</v>
          </cell>
          <cell r="E188" t="str">
            <v>Piura</v>
          </cell>
          <cell r="F188" t="str">
            <v/>
          </cell>
          <cell r="G188">
            <v>7</v>
          </cell>
          <cell r="H188">
            <v>60</v>
          </cell>
          <cell r="I188" t="str">
            <v>231</v>
          </cell>
          <cell r="J188">
            <v>15</v>
          </cell>
          <cell r="K188">
            <v>0</v>
          </cell>
          <cell r="L188">
            <v>0</v>
          </cell>
          <cell r="M188">
            <v>66.709000000000003</v>
          </cell>
          <cell r="N188">
            <v>0.254</v>
          </cell>
          <cell r="O188">
            <v>19993.080000000002</v>
          </cell>
          <cell r="P188">
            <v>29.97</v>
          </cell>
          <cell r="Q188">
            <v>3598.75</v>
          </cell>
          <cell r="R188">
            <v>33.159999999999997</v>
          </cell>
        </row>
        <row r="189">
          <cell r="A189" t="str">
            <v>0202Piura270</v>
          </cell>
          <cell r="B189" t="str">
            <v>02</v>
          </cell>
          <cell r="C189" t="str">
            <v>02</v>
          </cell>
          <cell r="D189" t="str">
            <v>ELNO</v>
          </cell>
          <cell r="E189" t="str">
            <v>Piura</v>
          </cell>
          <cell r="F189" t="str">
            <v/>
          </cell>
          <cell r="G189">
            <v>7</v>
          </cell>
          <cell r="H189">
            <v>60</v>
          </cell>
          <cell r="I189" t="str">
            <v>270</v>
          </cell>
          <cell r="J189">
            <v>3590</v>
          </cell>
          <cell r="K189">
            <v>0</v>
          </cell>
          <cell r="L189">
            <v>0</v>
          </cell>
          <cell r="M189">
            <v>1200.4459999999999</v>
          </cell>
          <cell r="N189">
            <v>0</v>
          </cell>
          <cell r="O189">
            <v>399785.89</v>
          </cell>
          <cell r="P189">
            <v>33.299999999999997</v>
          </cell>
          <cell r="Q189">
            <v>71961.460000000006</v>
          </cell>
          <cell r="R189">
            <v>2193.13</v>
          </cell>
        </row>
        <row r="190">
          <cell r="A190" t="str">
            <v>0202Piura261</v>
          </cell>
          <cell r="B190" t="str">
            <v>02</v>
          </cell>
          <cell r="C190" t="str">
            <v>02</v>
          </cell>
          <cell r="D190" t="str">
            <v>ELNO</v>
          </cell>
          <cell r="E190" t="str">
            <v>Piura</v>
          </cell>
          <cell r="F190" t="str">
            <v/>
          </cell>
          <cell r="G190">
            <v>7</v>
          </cell>
          <cell r="H190">
            <v>60</v>
          </cell>
          <cell r="I190" t="str">
            <v>261</v>
          </cell>
          <cell r="J190">
            <v>24453</v>
          </cell>
          <cell r="K190">
            <v>0</v>
          </cell>
          <cell r="L190">
            <v>0</v>
          </cell>
          <cell r="M190">
            <v>366.75599999999997</v>
          </cell>
          <cell r="N190">
            <v>0</v>
          </cell>
          <cell r="O190">
            <v>134664.62</v>
          </cell>
          <cell r="P190">
            <v>36.72</v>
          </cell>
          <cell r="Q190">
            <v>24239.63</v>
          </cell>
          <cell r="R190">
            <v>14398.75</v>
          </cell>
        </row>
        <row r="191">
          <cell r="A191" t="str">
            <v>0202Piura262</v>
          </cell>
          <cell r="B191" t="str">
            <v>02</v>
          </cell>
          <cell r="C191" t="str">
            <v>02</v>
          </cell>
          <cell r="D191" t="str">
            <v>ELNO</v>
          </cell>
          <cell r="E191" t="str">
            <v>Piura</v>
          </cell>
          <cell r="F191" t="str">
            <v/>
          </cell>
          <cell r="G191">
            <v>7</v>
          </cell>
          <cell r="H191">
            <v>60</v>
          </cell>
          <cell r="I191" t="str">
            <v>262</v>
          </cell>
          <cell r="J191">
            <v>22802</v>
          </cell>
          <cell r="K191">
            <v>0</v>
          </cell>
          <cell r="L191">
            <v>0</v>
          </cell>
          <cell r="M191">
            <v>1396.4259999999999</v>
          </cell>
          <cell r="N191">
            <v>0</v>
          </cell>
          <cell r="O191">
            <v>446681.59</v>
          </cell>
          <cell r="P191">
            <v>31.99</v>
          </cell>
          <cell r="Q191">
            <v>80402.69</v>
          </cell>
          <cell r="R191">
            <v>13429.71</v>
          </cell>
        </row>
        <row r="192">
          <cell r="A192" t="str">
            <v>0202Piura263</v>
          </cell>
          <cell r="B192" t="str">
            <v>02</v>
          </cell>
          <cell r="C192" t="str">
            <v>02</v>
          </cell>
          <cell r="D192" t="str">
            <v>ELNO</v>
          </cell>
          <cell r="E192" t="str">
            <v>Piura</v>
          </cell>
          <cell r="F192" t="str">
            <v/>
          </cell>
          <cell r="G192">
            <v>7</v>
          </cell>
          <cell r="H192">
            <v>60</v>
          </cell>
          <cell r="I192" t="str">
            <v>263</v>
          </cell>
          <cell r="J192">
            <v>9684</v>
          </cell>
          <cell r="K192">
            <v>0</v>
          </cell>
          <cell r="L192">
            <v>0</v>
          </cell>
          <cell r="M192">
            <v>1186.914</v>
          </cell>
          <cell r="N192">
            <v>0</v>
          </cell>
          <cell r="O192">
            <v>422101.71</v>
          </cell>
          <cell r="P192">
            <v>35.56</v>
          </cell>
          <cell r="Q192">
            <v>75978.31</v>
          </cell>
          <cell r="R192">
            <v>5708.97</v>
          </cell>
        </row>
        <row r="193">
          <cell r="A193" t="str">
            <v>0202Piura264</v>
          </cell>
          <cell r="B193" t="str">
            <v>02</v>
          </cell>
          <cell r="C193" t="str">
            <v>02</v>
          </cell>
          <cell r="D193" t="str">
            <v>ELNO</v>
          </cell>
          <cell r="E193" t="str">
            <v>Piura</v>
          </cell>
          <cell r="F193" t="str">
            <v/>
          </cell>
          <cell r="G193">
            <v>7</v>
          </cell>
          <cell r="H193">
            <v>60</v>
          </cell>
          <cell r="I193" t="str">
            <v>264</v>
          </cell>
          <cell r="J193">
            <v>6352</v>
          </cell>
          <cell r="K193">
            <v>0</v>
          </cell>
          <cell r="L193">
            <v>0</v>
          </cell>
          <cell r="M193">
            <v>1265.7190000000001</v>
          </cell>
          <cell r="N193">
            <v>0</v>
          </cell>
          <cell r="O193">
            <v>442787.59</v>
          </cell>
          <cell r="P193">
            <v>34.979999999999997</v>
          </cell>
          <cell r="Q193">
            <v>79701.77</v>
          </cell>
          <cell r="R193">
            <v>3767.16</v>
          </cell>
        </row>
        <row r="194">
          <cell r="A194" t="str">
            <v>0202Piura265</v>
          </cell>
          <cell r="B194" t="str">
            <v>02</v>
          </cell>
          <cell r="C194" t="str">
            <v>02</v>
          </cell>
          <cell r="D194" t="str">
            <v>ELNO</v>
          </cell>
          <cell r="E194" t="str">
            <v>Piura</v>
          </cell>
          <cell r="F194" t="str">
            <v/>
          </cell>
          <cell r="G194">
            <v>7</v>
          </cell>
          <cell r="H194">
            <v>60</v>
          </cell>
          <cell r="I194" t="str">
            <v>265</v>
          </cell>
          <cell r="J194">
            <v>1137</v>
          </cell>
          <cell r="K194">
            <v>0</v>
          </cell>
          <cell r="L194">
            <v>0</v>
          </cell>
          <cell r="M194">
            <v>420.63299999999998</v>
          </cell>
          <cell r="N194">
            <v>0</v>
          </cell>
          <cell r="O194">
            <v>145290.84</v>
          </cell>
          <cell r="P194">
            <v>34.54</v>
          </cell>
          <cell r="Q194">
            <v>26152.35</v>
          </cell>
          <cell r="R194">
            <v>684.62</v>
          </cell>
        </row>
        <row r="195">
          <cell r="A195" t="str">
            <v>0202Piura266</v>
          </cell>
          <cell r="B195" t="str">
            <v>02</v>
          </cell>
          <cell r="C195" t="str">
            <v>02</v>
          </cell>
          <cell r="D195" t="str">
            <v>ELNO</v>
          </cell>
          <cell r="E195" t="str">
            <v>Piura</v>
          </cell>
          <cell r="F195" t="str">
            <v/>
          </cell>
          <cell r="G195">
            <v>7</v>
          </cell>
          <cell r="H195">
            <v>60</v>
          </cell>
          <cell r="I195" t="str">
            <v>266</v>
          </cell>
          <cell r="J195">
            <v>238</v>
          </cell>
          <cell r="K195">
            <v>0</v>
          </cell>
          <cell r="L195">
            <v>0</v>
          </cell>
          <cell r="M195">
            <v>141.583</v>
          </cell>
          <cell r="N195">
            <v>0</v>
          </cell>
          <cell r="O195">
            <v>48567.74</v>
          </cell>
          <cell r="P195">
            <v>34.299999999999997</v>
          </cell>
          <cell r="Q195">
            <v>8742.19</v>
          </cell>
          <cell r="R195">
            <v>148.19</v>
          </cell>
        </row>
        <row r="196">
          <cell r="A196" t="str">
            <v>0202Piura267</v>
          </cell>
          <cell r="B196" t="str">
            <v>02</v>
          </cell>
          <cell r="C196" t="str">
            <v>02</v>
          </cell>
          <cell r="D196" t="str">
            <v>ELNO</v>
          </cell>
          <cell r="E196" t="str">
            <v>Piura</v>
          </cell>
          <cell r="F196" t="str">
            <v/>
          </cell>
          <cell r="G196">
            <v>7</v>
          </cell>
          <cell r="H196">
            <v>60</v>
          </cell>
          <cell r="I196" t="str">
            <v>267</v>
          </cell>
          <cell r="J196">
            <v>82</v>
          </cell>
          <cell r="K196">
            <v>0</v>
          </cell>
          <cell r="L196">
            <v>0</v>
          </cell>
          <cell r="M196">
            <v>69.766000000000005</v>
          </cell>
          <cell r="N196">
            <v>0</v>
          </cell>
          <cell r="O196">
            <v>23861.33</v>
          </cell>
          <cell r="P196">
            <v>34.200000000000003</v>
          </cell>
          <cell r="Q196">
            <v>4295.04</v>
          </cell>
          <cell r="R196">
            <v>53.53</v>
          </cell>
        </row>
        <row r="197">
          <cell r="A197" t="str">
            <v>0202Piura268</v>
          </cell>
          <cell r="B197" t="str">
            <v>02</v>
          </cell>
          <cell r="C197" t="str">
            <v>02</v>
          </cell>
          <cell r="D197" t="str">
            <v>ELNO</v>
          </cell>
          <cell r="E197" t="str">
            <v>Piura</v>
          </cell>
          <cell r="F197" t="str">
            <v/>
          </cell>
          <cell r="G197">
            <v>7</v>
          </cell>
          <cell r="H197">
            <v>60</v>
          </cell>
          <cell r="I197" t="str">
            <v>268</v>
          </cell>
          <cell r="J197">
            <v>74</v>
          </cell>
          <cell r="K197">
            <v>0</v>
          </cell>
          <cell r="L197">
            <v>0</v>
          </cell>
          <cell r="M197">
            <v>120.182</v>
          </cell>
          <cell r="N197">
            <v>0</v>
          </cell>
          <cell r="O197">
            <v>40988.339999999997</v>
          </cell>
          <cell r="P197">
            <v>34.11</v>
          </cell>
          <cell r="Q197">
            <v>7377.9</v>
          </cell>
          <cell r="R197">
            <v>48.34</v>
          </cell>
        </row>
        <row r="198">
          <cell r="A198" t="str">
            <v>0202Piura282</v>
          </cell>
          <cell r="B198" t="str">
            <v>02</v>
          </cell>
          <cell r="C198" t="str">
            <v>02</v>
          </cell>
          <cell r="D198" t="str">
            <v>ELNO</v>
          </cell>
          <cell r="E198" t="str">
            <v>Piura</v>
          </cell>
          <cell r="F198" t="str">
            <v/>
          </cell>
          <cell r="G198">
            <v>7</v>
          </cell>
          <cell r="H198">
            <v>60</v>
          </cell>
          <cell r="I198" t="str">
            <v>282</v>
          </cell>
          <cell r="J198">
            <v>85</v>
          </cell>
          <cell r="K198">
            <v>0</v>
          </cell>
          <cell r="L198">
            <v>0</v>
          </cell>
          <cell r="M198">
            <v>17.672000000000001</v>
          </cell>
          <cell r="N198">
            <v>55.223999999999997</v>
          </cell>
          <cell r="O198">
            <v>6367.51</v>
          </cell>
          <cell r="P198">
            <v>36.03</v>
          </cell>
          <cell r="Q198">
            <v>1146.1500000000001</v>
          </cell>
          <cell r="R198">
            <v>49.78</v>
          </cell>
        </row>
        <row r="199">
          <cell r="A199" t="str">
            <v>0202Piura100</v>
          </cell>
          <cell r="B199" t="str">
            <v>02</v>
          </cell>
          <cell r="C199" t="str">
            <v>02</v>
          </cell>
          <cell r="D199" t="str">
            <v>ELNO</v>
          </cell>
          <cell r="E199" t="str">
            <v>Piura</v>
          </cell>
          <cell r="F199" t="str">
            <v/>
          </cell>
          <cell r="G199">
            <v>7</v>
          </cell>
          <cell r="H199">
            <v>60</v>
          </cell>
          <cell r="I199" t="str">
            <v>100</v>
          </cell>
          <cell r="J199">
            <v>30</v>
          </cell>
          <cell r="K199">
            <v>29.917999999999999</v>
          </cell>
          <cell r="L199">
            <v>430.05</v>
          </cell>
          <cell r="M199">
            <v>459.96800000000002</v>
          </cell>
          <cell r="N199">
            <v>3.6539999999999999</v>
          </cell>
          <cell r="O199">
            <v>77914.86</v>
          </cell>
          <cell r="P199">
            <v>16.940000000000001</v>
          </cell>
          <cell r="Q199">
            <v>14024.67</v>
          </cell>
          <cell r="R199">
            <v>472.07</v>
          </cell>
        </row>
        <row r="200">
          <cell r="A200" t="str">
            <v>0202Piura122</v>
          </cell>
          <cell r="B200" t="str">
            <v>02</v>
          </cell>
          <cell r="C200" t="str">
            <v>02</v>
          </cell>
          <cell r="D200" t="str">
            <v>ELNO</v>
          </cell>
          <cell r="E200" t="str">
            <v>Piura</v>
          </cell>
          <cell r="F200" t="str">
            <v/>
          </cell>
          <cell r="G200">
            <v>7</v>
          </cell>
          <cell r="H200">
            <v>60</v>
          </cell>
          <cell r="I200" t="str">
            <v>122</v>
          </cell>
          <cell r="J200">
            <v>64</v>
          </cell>
          <cell r="K200">
            <v>185.00899999999999</v>
          </cell>
          <cell r="L200">
            <v>1356.528</v>
          </cell>
          <cell r="M200">
            <v>1541.537</v>
          </cell>
          <cell r="N200">
            <v>6.78</v>
          </cell>
          <cell r="O200">
            <v>312978.38</v>
          </cell>
          <cell r="P200">
            <v>20.3</v>
          </cell>
          <cell r="Q200">
            <v>56336.11</v>
          </cell>
          <cell r="R200">
            <v>993.71</v>
          </cell>
        </row>
        <row r="201">
          <cell r="A201" t="str">
            <v>0202Piura121</v>
          </cell>
          <cell r="B201" t="str">
            <v>02</v>
          </cell>
          <cell r="C201" t="str">
            <v>02</v>
          </cell>
          <cell r="D201" t="str">
            <v>ELNO</v>
          </cell>
          <cell r="E201" t="str">
            <v>Piura</v>
          </cell>
          <cell r="F201" t="str">
            <v/>
          </cell>
          <cell r="G201">
            <v>7</v>
          </cell>
          <cell r="H201">
            <v>60</v>
          </cell>
          <cell r="I201" t="str">
            <v>121</v>
          </cell>
          <cell r="J201">
            <v>33</v>
          </cell>
          <cell r="K201">
            <v>252.98500000000001</v>
          </cell>
          <cell r="L201">
            <v>939.24800000000005</v>
          </cell>
          <cell r="M201">
            <v>1192.2329999999999</v>
          </cell>
          <cell r="N201">
            <v>3.31</v>
          </cell>
          <cell r="O201">
            <v>209184.92</v>
          </cell>
          <cell r="P201">
            <v>17.55</v>
          </cell>
          <cell r="Q201">
            <v>37653.29</v>
          </cell>
          <cell r="R201">
            <v>522.63</v>
          </cell>
        </row>
        <row r="202">
          <cell r="A202" t="str">
            <v>0202Piura132</v>
          </cell>
          <cell r="B202" t="str">
            <v>02</v>
          </cell>
          <cell r="C202" t="str">
            <v>02</v>
          </cell>
          <cell r="D202" t="str">
            <v>ELNO</v>
          </cell>
          <cell r="E202" t="str">
            <v>Piura</v>
          </cell>
          <cell r="F202" t="str">
            <v/>
          </cell>
          <cell r="G202">
            <v>7</v>
          </cell>
          <cell r="H202">
            <v>60</v>
          </cell>
          <cell r="I202" t="str">
            <v>132</v>
          </cell>
          <cell r="J202">
            <v>26</v>
          </cell>
          <cell r="K202">
            <v>0</v>
          </cell>
          <cell r="L202">
            <v>0</v>
          </cell>
          <cell r="M202">
            <v>232.75399999999999</v>
          </cell>
          <cell r="N202">
            <v>1.274</v>
          </cell>
          <cell r="O202">
            <v>52941</v>
          </cell>
          <cell r="P202">
            <v>22.75</v>
          </cell>
          <cell r="Q202">
            <v>9529.3799999999992</v>
          </cell>
          <cell r="R202">
            <v>382.47</v>
          </cell>
        </row>
        <row r="203">
          <cell r="A203" t="str">
            <v>0202Piura131</v>
          </cell>
          <cell r="B203" t="str">
            <v>02</v>
          </cell>
          <cell r="C203" t="str">
            <v>02</v>
          </cell>
          <cell r="D203" t="str">
            <v>ELNO</v>
          </cell>
          <cell r="E203" t="str">
            <v>Piura</v>
          </cell>
          <cell r="F203" t="str">
            <v/>
          </cell>
          <cell r="G203">
            <v>7</v>
          </cell>
          <cell r="H203">
            <v>60</v>
          </cell>
          <cell r="I203" t="str">
            <v>131</v>
          </cell>
          <cell r="J203">
            <v>44</v>
          </cell>
          <cell r="K203">
            <v>0</v>
          </cell>
          <cell r="L203">
            <v>0</v>
          </cell>
          <cell r="M203">
            <v>350.98099999999999</v>
          </cell>
          <cell r="N203">
            <v>1.554</v>
          </cell>
          <cell r="O203">
            <v>74821.149999999994</v>
          </cell>
          <cell r="P203">
            <v>21.32</v>
          </cell>
          <cell r="Q203">
            <v>13467.81</v>
          </cell>
          <cell r="R203">
            <v>651.11</v>
          </cell>
        </row>
        <row r="204">
          <cell r="A204" t="str">
            <v>0202Piura240</v>
          </cell>
          <cell r="B204" t="str">
            <v>02</v>
          </cell>
          <cell r="C204" t="str">
            <v>02</v>
          </cell>
          <cell r="D204" t="str">
            <v>ELNO</v>
          </cell>
          <cell r="E204" t="str">
            <v>Piura</v>
          </cell>
          <cell r="F204" t="str">
            <v/>
          </cell>
          <cell r="G204">
            <v>7</v>
          </cell>
          <cell r="H204">
            <v>60</v>
          </cell>
          <cell r="I204" t="str">
            <v>240</v>
          </cell>
          <cell r="J204">
            <v>0</v>
          </cell>
          <cell r="K204">
            <v>0</v>
          </cell>
          <cell r="L204">
            <v>0</v>
          </cell>
          <cell r="M204">
            <v>832.19299999999998</v>
          </cell>
          <cell r="N204">
            <v>0</v>
          </cell>
          <cell r="O204">
            <v>336665.16</v>
          </cell>
          <cell r="P204">
            <v>40.46</v>
          </cell>
          <cell r="Q204">
            <v>0</v>
          </cell>
          <cell r="R204">
            <v>0</v>
          </cell>
        </row>
        <row r="205">
          <cell r="A205" t="str">
            <v>0202Sullana-Paita222</v>
          </cell>
          <cell r="B205" t="str">
            <v>02</v>
          </cell>
          <cell r="C205" t="str">
            <v>02</v>
          </cell>
          <cell r="D205" t="str">
            <v>ELNO</v>
          </cell>
          <cell r="E205" t="str">
            <v>Sullana-Paita</v>
          </cell>
          <cell r="F205" t="str">
            <v/>
          </cell>
          <cell r="G205">
            <v>76.44</v>
          </cell>
          <cell r="H205">
            <v>60</v>
          </cell>
          <cell r="I205" t="str">
            <v>222</v>
          </cell>
          <cell r="J205">
            <v>2</v>
          </cell>
          <cell r="K205">
            <v>0.52700000000000002</v>
          </cell>
          <cell r="L205">
            <v>2.6459999999999999</v>
          </cell>
          <cell r="M205">
            <v>3.173</v>
          </cell>
          <cell r="N205">
            <v>3.5999999999999997E-2</v>
          </cell>
          <cell r="O205">
            <v>1253.57</v>
          </cell>
          <cell r="P205">
            <v>39.51</v>
          </cell>
          <cell r="Q205">
            <v>225.64</v>
          </cell>
          <cell r="R205">
            <v>6.61</v>
          </cell>
        </row>
        <row r="206">
          <cell r="A206" t="str">
            <v>0202Sullana-Paita232</v>
          </cell>
          <cell r="B206" t="str">
            <v>02</v>
          </cell>
          <cell r="C206" t="str">
            <v>02</v>
          </cell>
          <cell r="D206" t="str">
            <v>ELNO</v>
          </cell>
          <cell r="E206" t="str">
            <v>Sullana-Paita</v>
          </cell>
          <cell r="F206" t="str">
            <v/>
          </cell>
          <cell r="G206">
            <v>76.44</v>
          </cell>
          <cell r="H206">
            <v>60</v>
          </cell>
          <cell r="I206" t="str">
            <v>232</v>
          </cell>
          <cell r="J206">
            <v>2</v>
          </cell>
          <cell r="K206">
            <v>0</v>
          </cell>
          <cell r="L206">
            <v>0</v>
          </cell>
          <cell r="M206">
            <v>7.2080000000000002</v>
          </cell>
          <cell r="N206">
            <v>4.9000000000000002E-2</v>
          </cell>
          <cell r="O206">
            <v>3006.46</v>
          </cell>
          <cell r="P206">
            <v>41.71</v>
          </cell>
          <cell r="Q206">
            <v>541.16</v>
          </cell>
          <cell r="R206">
            <v>4.71</v>
          </cell>
        </row>
        <row r="207">
          <cell r="A207" t="str">
            <v>0202Sullana-Paita231</v>
          </cell>
          <cell r="B207" t="str">
            <v>02</v>
          </cell>
          <cell r="C207" t="str">
            <v>02</v>
          </cell>
          <cell r="D207" t="str">
            <v>ELNO</v>
          </cell>
          <cell r="E207" t="str">
            <v>Sullana-Paita</v>
          </cell>
          <cell r="F207" t="str">
            <v/>
          </cell>
          <cell r="G207">
            <v>76.44</v>
          </cell>
          <cell r="H207">
            <v>60</v>
          </cell>
          <cell r="I207" t="str">
            <v>231</v>
          </cell>
          <cell r="J207">
            <v>6</v>
          </cell>
          <cell r="K207">
            <v>0</v>
          </cell>
          <cell r="L207">
            <v>0</v>
          </cell>
          <cell r="M207">
            <v>2.8250000000000002</v>
          </cell>
          <cell r="N207">
            <v>2.4E-2</v>
          </cell>
          <cell r="O207">
            <v>1997.35</v>
          </cell>
          <cell r="P207">
            <v>70.7</v>
          </cell>
          <cell r="Q207">
            <v>359.52</v>
          </cell>
          <cell r="R207">
            <v>12.61</v>
          </cell>
        </row>
        <row r="208">
          <cell r="A208" t="str">
            <v>0202Sullana-Paita270</v>
          </cell>
          <cell r="B208" t="str">
            <v>02</v>
          </cell>
          <cell r="C208" t="str">
            <v>02</v>
          </cell>
          <cell r="D208" t="str">
            <v>ELNO</v>
          </cell>
          <cell r="E208" t="str">
            <v>Sullana-Paita</v>
          </cell>
          <cell r="F208" t="str">
            <v/>
          </cell>
          <cell r="G208">
            <v>76.44</v>
          </cell>
          <cell r="H208">
            <v>60</v>
          </cell>
          <cell r="I208" t="str">
            <v>270</v>
          </cell>
          <cell r="J208">
            <v>2289</v>
          </cell>
          <cell r="K208">
            <v>0</v>
          </cell>
          <cell r="L208">
            <v>0</v>
          </cell>
          <cell r="M208">
            <v>482.86</v>
          </cell>
          <cell r="N208">
            <v>0</v>
          </cell>
          <cell r="O208">
            <v>175652.69</v>
          </cell>
          <cell r="P208">
            <v>36.380000000000003</v>
          </cell>
          <cell r="Q208">
            <v>31617.48</v>
          </cell>
          <cell r="R208">
            <v>1355.57</v>
          </cell>
        </row>
        <row r="209">
          <cell r="A209" t="str">
            <v>0202Sullana-Paita261</v>
          </cell>
          <cell r="B209" t="str">
            <v>02</v>
          </cell>
          <cell r="C209" t="str">
            <v>02</v>
          </cell>
          <cell r="D209" t="str">
            <v>ELNO</v>
          </cell>
          <cell r="E209" t="str">
            <v>Sullana-Paita</v>
          </cell>
          <cell r="F209" t="str">
            <v/>
          </cell>
          <cell r="G209">
            <v>76.44</v>
          </cell>
          <cell r="H209">
            <v>60</v>
          </cell>
          <cell r="I209" t="str">
            <v>261</v>
          </cell>
          <cell r="J209">
            <v>22413</v>
          </cell>
          <cell r="K209">
            <v>0</v>
          </cell>
          <cell r="L209">
            <v>0</v>
          </cell>
          <cell r="M209">
            <v>340.17399999999998</v>
          </cell>
          <cell r="N209">
            <v>0</v>
          </cell>
          <cell r="O209">
            <v>128587.89</v>
          </cell>
          <cell r="P209">
            <v>37.799999999999997</v>
          </cell>
          <cell r="Q209">
            <v>23145.82</v>
          </cell>
          <cell r="R209">
            <v>13110.95</v>
          </cell>
        </row>
        <row r="210">
          <cell r="A210" t="str">
            <v>0202Sullana-Paita262</v>
          </cell>
          <cell r="B210" t="str">
            <v>02</v>
          </cell>
          <cell r="C210" t="str">
            <v>02</v>
          </cell>
          <cell r="D210" t="str">
            <v>ELNO</v>
          </cell>
          <cell r="E210" t="str">
            <v>Sullana-Paita</v>
          </cell>
          <cell r="F210" t="str">
            <v/>
          </cell>
          <cell r="G210">
            <v>76.44</v>
          </cell>
          <cell r="H210">
            <v>60</v>
          </cell>
          <cell r="I210" t="str">
            <v>262</v>
          </cell>
          <cell r="J210">
            <v>16035</v>
          </cell>
          <cell r="K210">
            <v>0</v>
          </cell>
          <cell r="L210">
            <v>0</v>
          </cell>
          <cell r="M210">
            <v>954.34799999999996</v>
          </cell>
          <cell r="N210">
            <v>0</v>
          </cell>
          <cell r="O210">
            <v>318630.82</v>
          </cell>
          <cell r="P210">
            <v>33.39</v>
          </cell>
          <cell r="Q210">
            <v>57353.55</v>
          </cell>
          <cell r="R210">
            <v>9385.48</v>
          </cell>
        </row>
        <row r="211">
          <cell r="A211" t="str">
            <v>0202Sullana-Paita263</v>
          </cell>
          <cell r="B211" t="str">
            <v>02</v>
          </cell>
          <cell r="C211" t="str">
            <v>02</v>
          </cell>
          <cell r="D211" t="str">
            <v>ELNO</v>
          </cell>
          <cell r="E211" t="str">
            <v>Sullana-Paita</v>
          </cell>
          <cell r="F211" t="str">
            <v/>
          </cell>
          <cell r="G211">
            <v>76.44</v>
          </cell>
          <cell r="H211">
            <v>60</v>
          </cell>
          <cell r="I211" t="str">
            <v>263</v>
          </cell>
          <cell r="J211">
            <v>4651</v>
          </cell>
          <cell r="K211">
            <v>0</v>
          </cell>
          <cell r="L211">
            <v>0</v>
          </cell>
          <cell r="M211">
            <v>562.97199999999998</v>
          </cell>
          <cell r="N211">
            <v>0</v>
          </cell>
          <cell r="O211">
            <v>209779.17</v>
          </cell>
          <cell r="P211">
            <v>37.26</v>
          </cell>
          <cell r="Q211">
            <v>37760.25</v>
          </cell>
          <cell r="R211">
            <v>2722.53</v>
          </cell>
        </row>
        <row r="212">
          <cell r="A212" t="str">
            <v>0202Sullana-Paita264</v>
          </cell>
          <cell r="B212" t="str">
            <v>02</v>
          </cell>
          <cell r="C212" t="str">
            <v>02</v>
          </cell>
          <cell r="D212" t="str">
            <v>ELNO</v>
          </cell>
          <cell r="E212" t="str">
            <v>Sullana-Paita</v>
          </cell>
          <cell r="F212" t="str">
            <v/>
          </cell>
          <cell r="G212">
            <v>76.44</v>
          </cell>
          <cell r="H212">
            <v>60</v>
          </cell>
          <cell r="I212" t="str">
            <v>264</v>
          </cell>
          <cell r="J212">
            <v>2046</v>
          </cell>
          <cell r="K212">
            <v>0</v>
          </cell>
          <cell r="L212">
            <v>0</v>
          </cell>
          <cell r="M212">
            <v>401.15499999999997</v>
          </cell>
          <cell r="N212">
            <v>0</v>
          </cell>
          <cell r="O212">
            <v>146973.82999999999</v>
          </cell>
          <cell r="P212">
            <v>36.64</v>
          </cell>
          <cell r="Q212">
            <v>26455.29</v>
          </cell>
          <cell r="R212">
            <v>1200.82</v>
          </cell>
        </row>
        <row r="213">
          <cell r="A213" t="str">
            <v>0202Sullana-Paita265</v>
          </cell>
          <cell r="B213" t="str">
            <v>02</v>
          </cell>
          <cell r="C213" t="str">
            <v>02</v>
          </cell>
          <cell r="D213" t="str">
            <v>ELNO</v>
          </cell>
          <cell r="E213" t="str">
            <v>Sullana-Paita</v>
          </cell>
          <cell r="F213" t="str">
            <v/>
          </cell>
          <cell r="G213">
            <v>76.44</v>
          </cell>
          <cell r="H213">
            <v>60</v>
          </cell>
          <cell r="I213" t="str">
            <v>265</v>
          </cell>
          <cell r="J213">
            <v>286</v>
          </cell>
          <cell r="K213">
            <v>0</v>
          </cell>
          <cell r="L213">
            <v>0</v>
          </cell>
          <cell r="M213">
            <v>106.4</v>
          </cell>
          <cell r="N213">
            <v>0</v>
          </cell>
          <cell r="O213">
            <v>38313.800000000003</v>
          </cell>
          <cell r="P213">
            <v>36.01</v>
          </cell>
          <cell r="Q213">
            <v>6896.48</v>
          </cell>
          <cell r="R213">
            <v>169.5</v>
          </cell>
        </row>
        <row r="214">
          <cell r="A214" t="str">
            <v>0202Sullana-Paita266</v>
          </cell>
          <cell r="B214" t="str">
            <v>02</v>
          </cell>
          <cell r="C214" t="str">
            <v>02</v>
          </cell>
          <cell r="D214" t="str">
            <v>ELNO</v>
          </cell>
          <cell r="E214" t="str">
            <v>Sullana-Paita</v>
          </cell>
          <cell r="F214" t="str">
            <v/>
          </cell>
          <cell r="G214">
            <v>76.44</v>
          </cell>
          <cell r="H214">
            <v>60</v>
          </cell>
          <cell r="I214" t="str">
            <v>266</v>
          </cell>
          <cell r="J214">
            <v>70</v>
          </cell>
          <cell r="K214">
            <v>0</v>
          </cell>
          <cell r="L214">
            <v>0</v>
          </cell>
          <cell r="M214">
            <v>42.314999999999998</v>
          </cell>
          <cell r="N214">
            <v>0</v>
          </cell>
          <cell r="O214">
            <v>14964.68</v>
          </cell>
          <cell r="P214">
            <v>35.36</v>
          </cell>
          <cell r="Q214">
            <v>2693.64</v>
          </cell>
          <cell r="R214">
            <v>41.58</v>
          </cell>
        </row>
        <row r="215">
          <cell r="A215" t="str">
            <v>0202Sullana-Paita267</v>
          </cell>
          <cell r="B215" t="str">
            <v>02</v>
          </cell>
          <cell r="C215" t="str">
            <v>02</v>
          </cell>
          <cell r="D215" t="str">
            <v>ELNO</v>
          </cell>
          <cell r="E215" t="str">
            <v>Sullana-Paita</v>
          </cell>
          <cell r="F215" t="str">
            <v/>
          </cell>
          <cell r="G215">
            <v>76.44</v>
          </cell>
          <cell r="H215">
            <v>60</v>
          </cell>
          <cell r="I215" t="str">
            <v>267</v>
          </cell>
          <cell r="J215">
            <v>22</v>
          </cell>
          <cell r="K215">
            <v>0</v>
          </cell>
          <cell r="L215">
            <v>0</v>
          </cell>
          <cell r="M215">
            <v>18.702000000000002</v>
          </cell>
          <cell r="N215">
            <v>0</v>
          </cell>
          <cell r="O215">
            <v>6687.46</v>
          </cell>
          <cell r="P215">
            <v>35.76</v>
          </cell>
          <cell r="Q215">
            <v>1203.74</v>
          </cell>
          <cell r="R215">
            <v>13.2</v>
          </cell>
        </row>
        <row r="216">
          <cell r="A216" t="str">
            <v>0202Sullana-Paita268</v>
          </cell>
          <cell r="B216" t="str">
            <v>02</v>
          </cell>
          <cell r="C216" t="str">
            <v>02</v>
          </cell>
          <cell r="D216" t="str">
            <v>ELNO</v>
          </cell>
          <cell r="E216" t="str">
            <v>Sullana-Paita</v>
          </cell>
          <cell r="F216" t="str">
            <v/>
          </cell>
          <cell r="G216">
            <v>76.44</v>
          </cell>
          <cell r="H216">
            <v>60</v>
          </cell>
          <cell r="I216" t="str">
            <v>268</v>
          </cell>
          <cell r="J216">
            <v>26</v>
          </cell>
          <cell r="K216">
            <v>0</v>
          </cell>
          <cell r="L216">
            <v>0</v>
          </cell>
          <cell r="M216">
            <v>42.439</v>
          </cell>
          <cell r="N216">
            <v>0</v>
          </cell>
          <cell r="O216">
            <v>15223.77</v>
          </cell>
          <cell r="P216">
            <v>35.869999999999997</v>
          </cell>
          <cell r="Q216">
            <v>2740.28</v>
          </cell>
          <cell r="R216">
            <v>16.23</v>
          </cell>
        </row>
        <row r="217">
          <cell r="A217" t="str">
            <v>0202Sullana-Paita282</v>
          </cell>
          <cell r="B217" t="str">
            <v>02</v>
          </cell>
          <cell r="C217" t="str">
            <v>02</v>
          </cell>
          <cell r="D217" t="str">
            <v>ELNO</v>
          </cell>
          <cell r="E217" t="str">
            <v>Sullana-Paita</v>
          </cell>
          <cell r="F217" t="str">
            <v/>
          </cell>
          <cell r="G217">
            <v>76.44</v>
          </cell>
          <cell r="H217">
            <v>60</v>
          </cell>
          <cell r="I217" t="str">
            <v>282</v>
          </cell>
          <cell r="J217">
            <v>18</v>
          </cell>
          <cell r="K217">
            <v>0</v>
          </cell>
          <cell r="L217">
            <v>0</v>
          </cell>
          <cell r="M217">
            <v>1.4219999999999999</v>
          </cell>
          <cell r="N217">
            <v>4.4450000000000003</v>
          </cell>
          <cell r="O217">
            <v>557.29</v>
          </cell>
          <cell r="P217">
            <v>39.19</v>
          </cell>
          <cell r="Q217">
            <v>100.31</v>
          </cell>
          <cell r="R217">
            <v>10.53</v>
          </cell>
        </row>
        <row r="218">
          <cell r="A218" t="str">
            <v>0202Sullana-Paita281</v>
          </cell>
          <cell r="B218" t="str">
            <v>02</v>
          </cell>
          <cell r="C218" t="str">
            <v>02</v>
          </cell>
          <cell r="D218" t="str">
            <v>ELNO</v>
          </cell>
          <cell r="E218" t="str">
            <v>Sullana-Paita</v>
          </cell>
          <cell r="F218" t="str">
            <v/>
          </cell>
          <cell r="G218">
            <v>76.44</v>
          </cell>
          <cell r="H218">
            <v>60</v>
          </cell>
          <cell r="I218" t="str">
            <v>281</v>
          </cell>
          <cell r="J218">
            <v>1</v>
          </cell>
          <cell r="K218">
            <v>0</v>
          </cell>
          <cell r="L218">
            <v>0</v>
          </cell>
          <cell r="M218">
            <v>9.6000000000000002E-2</v>
          </cell>
          <cell r="N218">
            <v>0.3</v>
          </cell>
          <cell r="O218">
            <v>37.22</v>
          </cell>
          <cell r="P218">
            <v>38.770000000000003</v>
          </cell>
          <cell r="Q218">
            <v>6.7</v>
          </cell>
          <cell r="R218">
            <v>0.57999999999999996</v>
          </cell>
        </row>
        <row r="219">
          <cell r="A219" t="str">
            <v>0202Sullana-Paita100</v>
          </cell>
          <cell r="B219" t="str">
            <v>02</v>
          </cell>
          <cell r="C219" t="str">
            <v>02</v>
          </cell>
          <cell r="D219" t="str">
            <v>ELNO</v>
          </cell>
          <cell r="E219" t="str">
            <v>Sullana-Paita</v>
          </cell>
          <cell r="F219" t="str">
            <v/>
          </cell>
          <cell r="G219">
            <v>76.44</v>
          </cell>
          <cell r="H219">
            <v>60</v>
          </cell>
          <cell r="I219" t="str">
            <v>100</v>
          </cell>
          <cell r="J219">
            <v>45</v>
          </cell>
          <cell r="K219">
            <v>123.93899999999999</v>
          </cell>
          <cell r="L219">
            <v>1842.3920000000001</v>
          </cell>
          <cell r="M219">
            <v>1966.3309999999999</v>
          </cell>
          <cell r="N219">
            <v>7.8159999999999998</v>
          </cell>
          <cell r="O219">
            <v>298677.25</v>
          </cell>
          <cell r="P219">
            <v>15.19</v>
          </cell>
          <cell r="Q219">
            <v>53761.91</v>
          </cell>
          <cell r="R219">
            <v>708.11</v>
          </cell>
        </row>
        <row r="220">
          <cell r="A220" t="str">
            <v>0202Sullana-Paita122</v>
          </cell>
          <cell r="B220" t="str">
            <v>02</v>
          </cell>
          <cell r="C220" t="str">
            <v>02</v>
          </cell>
          <cell r="D220" t="str">
            <v>ELNO</v>
          </cell>
          <cell r="E220" t="str">
            <v>Sullana-Paita</v>
          </cell>
          <cell r="F220" t="str">
            <v/>
          </cell>
          <cell r="G220">
            <v>76.44</v>
          </cell>
          <cell r="H220">
            <v>60</v>
          </cell>
          <cell r="I220" t="str">
            <v>122</v>
          </cell>
          <cell r="J220">
            <v>51</v>
          </cell>
          <cell r="K220">
            <v>440.72800000000001</v>
          </cell>
          <cell r="L220">
            <v>2116.7869999999998</v>
          </cell>
          <cell r="M220">
            <v>2557.5149999999999</v>
          </cell>
          <cell r="N220">
            <v>12.942</v>
          </cell>
          <cell r="O220">
            <v>540547.89</v>
          </cell>
          <cell r="P220">
            <v>21.14</v>
          </cell>
          <cell r="Q220">
            <v>97298.62</v>
          </cell>
          <cell r="R220">
            <v>802.53</v>
          </cell>
        </row>
        <row r="221">
          <cell r="A221" t="str">
            <v>0202Sullana-Paita121</v>
          </cell>
          <cell r="B221" t="str">
            <v>02</v>
          </cell>
          <cell r="C221" t="str">
            <v>02</v>
          </cell>
          <cell r="D221" t="str">
            <v>ELNO</v>
          </cell>
          <cell r="E221" t="str">
            <v>Sullana-Paita</v>
          </cell>
          <cell r="F221" t="str">
            <v/>
          </cell>
          <cell r="G221">
            <v>76.44</v>
          </cell>
          <cell r="H221">
            <v>60</v>
          </cell>
          <cell r="I221" t="str">
            <v>121</v>
          </cell>
          <cell r="J221">
            <v>34</v>
          </cell>
          <cell r="K221">
            <v>622.87599999999998</v>
          </cell>
          <cell r="L221">
            <v>2377.1959999999999</v>
          </cell>
          <cell r="M221">
            <v>3000.0720000000001</v>
          </cell>
          <cell r="N221">
            <v>9.8859999999999992</v>
          </cell>
          <cell r="O221">
            <v>607428.82999999996</v>
          </cell>
          <cell r="P221">
            <v>20.25</v>
          </cell>
          <cell r="Q221">
            <v>109337.19</v>
          </cell>
          <cell r="R221">
            <v>535.02</v>
          </cell>
        </row>
        <row r="222">
          <cell r="A222" t="str">
            <v>0202Sullana-Paita132</v>
          </cell>
          <cell r="B222" t="str">
            <v>02</v>
          </cell>
          <cell r="C222" t="str">
            <v>02</v>
          </cell>
          <cell r="D222" t="str">
            <v>ELNO</v>
          </cell>
          <cell r="E222" t="str">
            <v>Sullana-Paita</v>
          </cell>
          <cell r="F222" t="str">
            <v/>
          </cell>
          <cell r="G222">
            <v>76.44</v>
          </cell>
          <cell r="H222">
            <v>60</v>
          </cell>
          <cell r="I222" t="str">
            <v>132</v>
          </cell>
          <cell r="J222">
            <v>33</v>
          </cell>
          <cell r="K222">
            <v>0</v>
          </cell>
          <cell r="L222">
            <v>0</v>
          </cell>
          <cell r="M222">
            <v>124.749</v>
          </cell>
          <cell r="N222">
            <v>1.752</v>
          </cell>
          <cell r="O222">
            <v>56425.51</v>
          </cell>
          <cell r="P222">
            <v>45.23</v>
          </cell>
          <cell r="Q222">
            <v>10156.59</v>
          </cell>
          <cell r="R222">
            <v>485.45</v>
          </cell>
        </row>
        <row r="223">
          <cell r="A223" t="str">
            <v>0202Sullana-Paita131</v>
          </cell>
          <cell r="B223" t="str">
            <v>02</v>
          </cell>
          <cell r="C223" t="str">
            <v>02</v>
          </cell>
          <cell r="D223" t="str">
            <v>ELNO</v>
          </cell>
          <cell r="E223" t="str">
            <v>Sullana-Paita</v>
          </cell>
          <cell r="F223" t="str">
            <v/>
          </cell>
          <cell r="G223">
            <v>76.44</v>
          </cell>
          <cell r="H223">
            <v>60</v>
          </cell>
          <cell r="I223" t="str">
            <v>131</v>
          </cell>
          <cell r="J223">
            <v>30</v>
          </cell>
          <cell r="K223">
            <v>0</v>
          </cell>
          <cell r="L223">
            <v>0</v>
          </cell>
          <cell r="M223">
            <v>480.22800000000001</v>
          </cell>
          <cell r="N223">
            <v>2.0990000000000002</v>
          </cell>
          <cell r="O223">
            <v>107134.75</v>
          </cell>
          <cell r="P223">
            <v>22.31</v>
          </cell>
          <cell r="Q223">
            <v>19284.25</v>
          </cell>
          <cell r="R223">
            <v>441.32</v>
          </cell>
        </row>
        <row r="224">
          <cell r="A224" t="str">
            <v>0202Sullana-Paita240</v>
          </cell>
          <cell r="B224" t="str">
            <v>02</v>
          </cell>
          <cell r="C224" t="str">
            <v>02</v>
          </cell>
          <cell r="D224" t="str">
            <v>ELNO</v>
          </cell>
          <cell r="E224" t="str">
            <v>Sullana-Paita</v>
          </cell>
          <cell r="F224" t="str">
            <v/>
          </cell>
          <cell r="G224">
            <v>76.44</v>
          </cell>
          <cell r="H224">
            <v>60</v>
          </cell>
          <cell r="I224" t="str">
            <v>240</v>
          </cell>
          <cell r="J224">
            <v>0</v>
          </cell>
          <cell r="K224">
            <v>0</v>
          </cell>
          <cell r="L224">
            <v>0</v>
          </cell>
          <cell r="M224">
            <v>381.51600000000002</v>
          </cell>
          <cell r="N224">
            <v>0</v>
          </cell>
          <cell r="O224">
            <v>181920.6</v>
          </cell>
          <cell r="P224">
            <v>47.68</v>
          </cell>
          <cell r="Q224">
            <v>0</v>
          </cell>
          <cell r="R224">
            <v>0</v>
          </cell>
        </row>
        <row r="225">
          <cell r="A225" t="str">
            <v>0202Chulucanas210</v>
          </cell>
          <cell r="B225" t="str">
            <v>02</v>
          </cell>
          <cell r="C225" t="str">
            <v>02</v>
          </cell>
          <cell r="D225" t="str">
            <v>ELNO</v>
          </cell>
          <cell r="E225" t="str">
            <v>Chulucanas</v>
          </cell>
          <cell r="F225" t="str">
            <v/>
          </cell>
          <cell r="G225">
            <v>0</v>
          </cell>
          <cell r="H225">
            <v>0</v>
          </cell>
          <cell r="I225" t="str">
            <v>210</v>
          </cell>
          <cell r="J225">
            <v>3</v>
          </cell>
          <cell r="K225">
            <v>2E-3</v>
          </cell>
          <cell r="L225">
            <v>5.0590000000000002</v>
          </cell>
          <cell r="M225">
            <v>5.0609999999999999</v>
          </cell>
          <cell r="N225">
            <v>7.3999999999999996E-2</v>
          </cell>
          <cell r="O225">
            <v>1966.9</v>
          </cell>
          <cell r="P225">
            <v>38.86</v>
          </cell>
          <cell r="Q225">
            <v>354.04</v>
          </cell>
          <cell r="R225">
            <v>9.41</v>
          </cell>
        </row>
        <row r="226">
          <cell r="A226" t="str">
            <v>0202Chulucanas221</v>
          </cell>
          <cell r="B226" t="str">
            <v>02</v>
          </cell>
          <cell r="C226" t="str">
            <v>02</v>
          </cell>
          <cell r="D226" t="str">
            <v>ELNO</v>
          </cell>
          <cell r="E226" t="str">
            <v>Chulucanas</v>
          </cell>
          <cell r="F226" t="str">
            <v/>
          </cell>
          <cell r="G226">
            <v>0</v>
          </cell>
          <cell r="H226">
            <v>0</v>
          </cell>
          <cell r="I226" t="str">
            <v>221</v>
          </cell>
          <cell r="J226">
            <v>1</v>
          </cell>
          <cell r="K226">
            <v>0.33700000000000002</v>
          </cell>
          <cell r="L226">
            <v>0.64900000000000002</v>
          </cell>
          <cell r="M226">
            <v>0.98599999999999999</v>
          </cell>
          <cell r="N226">
            <v>2.5000000000000001E-2</v>
          </cell>
          <cell r="O226">
            <v>569.58000000000004</v>
          </cell>
          <cell r="P226">
            <v>57.77</v>
          </cell>
          <cell r="Q226">
            <v>102.52</v>
          </cell>
          <cell r="R226">
            <v>3.14</v>
          </cell>
        </row>
        <row r="227">
          <cell r="A227" t="str">
            <v>0202Chulucanas231</v>
          </cell>
          <cell r="B227" t="str">
            <v>02</v>
          </cell>
          <cell r="C227" t="str">
            <v>02</v>
          </cell>
          <cell r="D227" t="str">
            <v>ELNO</v>
          </cell>
          <cell r="E227" t="str">
            <v>Chulucanas</v>
          </cell>
          <cell r="F227" t="str">
            <v/>
          </cell>
          <cell r="G227">
            <v>0</v>
          </cell>
          <cell r="H227">
            <v>0</v>
          </cell>
          <cell r="I227" t="str">
            <v>231</v>
          </cell>
          <cell r="J227">
            <v>4</v>
          </cell>
          <cell r="K227">
            <v>0</v>
          </cell>
          <cell r="L227">
            <v>0</v>
          </cell>
          <cell r="M227">
            <v>1.3460000000000001</v>
          </cell>
          <cell r="N227">
            <v>6.0000000000000001E-3</v>
          </cell>
          <cell r="O227">
            <v>705.73</v>
          </cell>
          <cell r="P227">
            <v>52.43</v>
          </cell>
          <cell r="Q227">
            <v>127.03</v>
          </cell>
          <cell r="R227">
            <v>8.27</v>
          </cell>
        </row>
        <row r="228">
          <cell r="A228" t="str">
            <v>0202Chulucanas270</v>
          </cell>
          <cell r="B228" t="str">
            <v>02</v>
          </cell>
          <cell r="C228" t="str">
            <v>02</v>
          </cell>
          <cell r="D228" t="str">
            <v>ELNO</v>
          </cell>
          <cell r="E228" t="str">
            <v>Chulucanas</v>
          </cell>
          <cell r="F228" t="str">
            <v/>
          </cell>
          <cell r="G228">
            <v>0</v>
          </cell>
          <cell r="H228">
            <v>0</v>
          </cell>
          <cell r="I228" t="str">
            <v>270</v>
          </cell>
          <cell r="J228">
            <v>2360</v>
          </cell>
          <cell r="K228">
            <v>0</v>
          </cell>
          <cell r="L228">
            <v>0</v>
          </cell>
          <cell r="M228">
            <v>207.245</v>
          </cell>
          <cell r="N228">
            <v>0</v>
          </cell>
          <cell r="O228">
            <v>76322.149999999994</v>
          </cell>
          <cell r="P228">
            <v>36.83</v>
          </cell>
          <cell r="Q228">
            <v>13737.99</v>
          </cell>
          <cell r="R228">
            <v>1389.76</v>
          </cell>
        </row>
        <row r="229">
          <cell r="A229" t="str">
            <v>0202Chulucanas261</v>
          </cell>
          <cell r="B229" t="str">
            <v>02</v>
          </cell>
          <cell r="C229" t="str">
            <v>02</v>
          </cell>
          <cell r="D229" t="str">
            <v>ELNO</v>
          </cell>
          <cell r="E229" t="str">
            <v>Chulucanas</v>
          </cell>
          <cell r="F229" t="str">
            <v/>
          </cell>
          <cell r="G229">
            <v>0</v>
          </cell>
          <cell r="H229">
            <v>0</v>
          </cell>
          <cell r="I229" t="str">
            <v>261</v>
          </cell>
          <cell r="J229">
            <v>10156</v>
          </cell>
          <cell r="K229">
            <v>0</v>
          </cell>
          <cell r="L229">
            <v>0</v>
          </cell>
          <cell r="M229">
            <v>135.64099999999999</v>
          </cell>
          <cell r="N229">
            <v>0</v>
          </cell>
          <cell r="O229">
            <v>63003.58</v>
          </cell>
          <cell r="P229">
            <v>46.45</v>
          </cell>
          <cell r="Q229">
            <v>11340.64</v>
          </cell>
          <cell r="R229">
            <v>5959.62</v>
          </cell>
        </row>
        <row r="230">
          <cell r="A230" t="str">
            <v>0202Chulucanas262</v>
          </cell>
          <cell r="B230" t="str">
            <v>02</v>
          </cell>
          <cell r="C230" t="str">
            <v>02</v>
          </cell>
          <cell r="D230" t="str">
            <v>ELNO</v>
          </cell>
          <cell r="E230" t="str">
            <v>Chulucanas</v>
          </cell>
          <cell r="F230" t="str">
            <v/>
          </cell>
          <cell r="G230">
            <v>0</v>
          </cell>
          <cell r="H230">
            <v>0</v>
          </cell>
          <cell r="I230" t="str">
            <v>262</v>
          </cell>
          <cell r="J230">
            <v>3842</v>
          </cell>
          <cell r="K230">
            <v>0</v>
          </cell>
          <cell r="L230">
            <v>0</v>
          </cell>
          <cell r="M230">
            <v>211.66800000000001</v>
          </cell>
          <cell r="N230">
            <v>0</v>
          </cell>
          <cell r="O230">
            <v>79513.2</v>
          </cell>
          <cell r="P230">
            <v>37.57</v>
          </cell>
          <cell r="Q230">
            <v>14312.38</v>
          </cell>
          <cell r="R230">
            <v>2253.13</v>
          </cell>
        </row>
        <row r="231">
          <cell r="A231" t="str">
            <v>0202Chulucanas263</v>
          </cell>
          <cell r="B231" t="str">
            <v>02</v>
          </cell>
          <cell r="C231" t="str">
            <v>02</v>
          </cell>
          <cell r="D231" t="str">
            <v>ELNO</v>
          </cell>
          <cell r="E231" t="str">
            <v>Chulucanas</v>
          </cell>
          <cell r="F231" t="str">
            <v/>
          </cell>
          <cell r="G231">
            <v>0</v>
          </cell>
          <cell r="H231">
            <v>0</v>
          </cell>
          <cell r="I231" t="str">
            <v>263</v>
          </cell>
          <cell r="J231">
            <v>549</v>
          </cell>
          <cell r="K231">
            <v>0</v>
          </cell>
          <cell r="L231">
            <v>0</v>
          </cell>
          <cell r="M231">
            <v>65.986000000000004</v>
          </cell>
          <cell r="N231">
            <v>0</v>
          </cell>
          <cell r="O231">
            <v>27784.41</v>
          </cell>
          <cell r="P231">
            <v>42.11</v>
          </cell>
          <cell r="Q231">
            <v>5001.1899999999996</v>
          </cell>
          <cell r="R231">
            <v>322.02999999999997</v>
          </cell>
        </row>
        <row r="232">
          <cell r="A232" t="str">
            <v>0202Chulucanas264</v>
          </cell>
          <cell r="B232" t="str">
            <v>02</v>
          </cell>
          <cell r="C232" t="str">
            <v>02</v>
          </cell>
          <cell r="D232" t="str">
            <v>ELNO</v>
          </cell>
          <cell r="E232" t="str">
            <v>Chulucanas</v>
          </cell>
          <cell r="F232" t="str">
            <v/>
          </cell>
          <cell r="G232">
            <v>0</v>
          </cell>
          <cell r="H232">
            <v>0</v>
          </cell>
          <cell r="I232" t="str">
            <v>264</v>
          </cell>
          <cell r="J232">
            <v>173</v>
          </cell>
          <cell r="K232">
            <v>0</v>
          </cell>
          <cell r="L232">
            <v>0</v>
          </cell>
          <cell r="M232">
            <v>33.424999999999997</v>
          </cell>
          <cell r="N232">
            <v>0</v>
          </cell>
          <cell r="O232">
            <v>13853.56</v>
          </cell>
          <cell r="P232">
            <v>41.45</v>
          </cell>
          <cell r="Q232">
            <v>2493.64</v>
          </cell>
          <cell r="R232">
            <v>102.29</v>
          </cell>
        </row>
        <row r="233">
          <cell r="A233" t="str">
            <v>0202Chulucanas265</v>
          </cell>
          <cell r="B233" t="str">
            <v>02</v>
          </cell>
          <cell r="C233" t="str">
            <v>02</v>
          </cell>
          <cell r="D233" t="str">
            <v>ELNO</v>
          </cell>
          <cell r="E233" t="str">
            <v>Chulucanas</v>
          </cell>
          <cell r="F233" t="str">
            <v/>
          </cell>
          <cell r="G233">
            <v>0</v>
          </cell>
          <cell r="H233">
            <v>0</v>
          </cell>
          <cell r="I233" t="str">
            <v>265</v>
          </cell>
          <cell r="J233">
            <v>26</v>
          </cell>
          <cell r="K233">
            <v>0</v>
          </cell>
          <cell r="L233">
            <v>0</v>
          </cell>
          <cell r="M233">
            <v>9.452</v>
          </cell>
          <cell r="N233">
            <v>0</v>
          </cell>
          <cell r="O233">
            <v>3873.37</v>
          </cell>
          <cell r="P233">
            <v>40.98</v>
          </cell>
          <cell r="Q233">
            <v>697.21</v>
          </cell>
          <cell r="R233">
            <v>15.36</v>
          </cell>
        </row>
        <row r="234">
          <cell r="A234" t="str">
            <v>0202Chulucanas266</v>
          </cell>
          <cell r="B234" t="str">
            <v>02</v>
          </cell>
          <cell r="C234" t="str">
            <v>02</v>
          </cell>
          <cell r="D234" t="str">
            <v>ELNO</v>
          </cell>
          <cell r="E234" t="str">
            <v>Chulucanas</v>
          </cell>
          <cell r="F234" t="str">
            <v/>
          </cell>
          <cell r="G234">
            <v>0</v>
          </cell>
          <cell r="H234">
            <v>0</v>
          </cell>
          <cell r="I234" t="str">
            <v>266</v>
          </cell>
          <cell r="J234">
            <v>5</v>
          </cell>
          <cell r="K234">
            <v>0</v>
          </cell>
          <cell r="L234">
            <v>0</v>
          </cell>
          <cell r="M234">
            <v>2.8980000000000001</v>
          </cell>
          <cell r="N234">
            <v>0</v>
          </cell>
          <cell r="O234">
            <v>1179.56</v>
          </cell>
          <cell r="P234">
            <v>40.700000000000003</v>
          </cell>
          <cell r="Q234">
            <v>212.32</v>
          </cell>
          <cell r="R234">
            <v>2.92</v>
          </cell>
        </row>
        <row r="235">
          <cell r="A235" t="str">
            <v>0202Chulucanas267</v>
          </cell>
          <cell r="B235" t="str">
            <v>02</v>
          </cell>
          <cell r="C235" t="str">
            <v>02</v>
          </cell>
          <cell r="D235" t="str">
            <v>ELNO</v>
          </cell>
          <cell r="E235" t="str">
            <v>Chulucanas</v>
          </cell>
          <cell r="F235" t="str">
            <v/>
          </cell>
          <cell r="G235">
            <v>0</v>
          </cell>
          <cell r="H235">
            <v>0</v>
          </cell>
          <cell r="I235" t="str">
            <v>267</v>
          </cell>
          <cell r="J235">
            <v>3</v>
          </cell>
          <cell r="K235">
            <v>0</v>
          </cell>
          <cell r="L235">
            <v>0</v>
          </cell>
          <cell r="M235">
            <v>2.6389999999999998</v>
          </cell>
          <cell r="N235">
            <v>0</v>
          </cell>
          <cell r="O235">
            <v>1071.01</v>
          </cell>
          <cell r="P235">
            <v>40.58</v>
          </cell>
          <cell r="Q235">
            <v>192.78</v>
          </cell>
          <cell r="R235">
            <v>1.75</v>
          </cell>
        </row>
        <row r="236">
          <cell r="A236" t="str">
            <v>0202Chulucanas268</v>
          </cell>
          <cell r="B236" t="str">
            <v>02</v>
          </cell>
          <cell r="C236" t="str">
            <v>02</v>
          </cell>
          <cell r="D236" t="str">
            <v>ELNO</v>
          </cell>
          <cell r="E236" t="str">
            <v>Chulucanas</v>
          </cell>
          <cell r="F236" t="str">
            <v/>
          </cell>
          <cell r="G236">
            <v>0</v>
          </cell>
          <cell r="H236">
            <v>0</v>
          </cell>
          <cell r="I236" t="str">
            <v>268</v>
          </cell>
          <cell r="J236">
            <v>4</v>
          </cell>
          <cell r="K236">
            <v>0</v>
          </cell>
          <cell r="L236">
            <v>0</v>
          </cell>
          <cell r="M236">
            <v>5.7729999999999997</v>
          </cell>
          <cell r="N236">
            <v>0</v>
          </cell>
          <cell r="O236">
            <v>2338.33</v>
          </cell>
          <cell r="P236">
            <v>40.5</v>
          </cell>
          <cell r="Q236">
            <v>420.9</v>
          </cell>
          <cell r="R236">
            <v>2.5099999999999998</v>
          </cell>
        </row>
        <row r="237">
          <cell r="A237" t="str">
            <v>0202Chulucanas282</v>
          </cell>
          <cell r="B237" t="str">
            <v>02</v>
          </cell>
          <cell r="C237" t="str">
            <v>02</v>
          </cell>
          <cell r="D237" t="str">
            <v>ELNO</v>
          </cell>
          <cell r="E237" t="str">
            <v>Chulucanas</v>
          </cell>
          <cell r="F237" t="str">
            <v/>
          </cell>
          <cell r="G237">
            <v>0</v>
          </cell>
          <cell r="H237">
            <v>0</v>
          </cell>
          <cell r="I237" t="str">
            <v>282</v>
          </cell>
          <cell r="J237">
            <v>3</v>
          </cell>
          <cell r="K237">
            <v>0</v>
          </cell>
          <cell r="L237">
            <v>0</v>
          </cell>
          <cell r="M237">
            <v>0.14399999999999999</v>
          </cell>
          <cell r="N237">
            <v>0.45</v>
          </cell>
          <cell r="O237">
            <v>60.14</v>
          </cell>
          <cell r="P237">
            <v>41.76</v>
          </cell>
          <cell r="Q237">
            <v>10.82</v>
          </cell>
          <cell r="R237">
            <v>1.75</v>
          </cell>
        </row>
        <row r="238">
          <cell r="A238" t="str">
            <v>0202Chulucanas100</v>
          </cell>
          <cell r="B238" t="str">
            <v>02</v>
          </cell>
          <cell r="C238" t="str">
            <v>02</v>
          </cell>
          <cell r="D238" t="str">
            <v>ELNO</v>
          </cell>
          <cell r="E238" t="str">
            <v>Chulucanas</v>
          </cell>
          <cell r="F238" t="str">
            <v/>
          </cell>
          <cell r="G238">
            <v>0</v>
          </cell>
          <cell r="H238">
            <v>0</v>
          </cell>
          <cell r="I238" t="str">
            <v>100</v>
          </cell>
          <cell r="J238">
            <v>16</v>
          </cell>
          <cell r="K238">
            <v>34.347000000000001</v>
          </cell>
          <cell r="L238">
            <v>222.89699999999999</v>
          </cell>
          <cell r="M238">
            <v>257.24400000000003</v>
          </cell>
          <cell r="N238">
            <v>1.407</v>
          </cell>
          <cell r="O238">
            <v>58543.76</v>
          </cell>
          <cell r="P238">
            <v>22.76</v>
          </cell>
          <cell r="Q238">
            <v>10537.88</v>
          </cell>
          <cell r="R238">
            <v>251.77</v>
          </cell>
        </row>
        <row r="239">
          <cell r="A239" t="str">
            <v>0202Chulucanas122</v>
          </cell>
          <cell r="B239" t="str">
            <v>02</v>
          </cell>
          <cell r="C239" t="str">
            <v>02</v>
          </cell>
          <cell r="D239" t="str">
            <v>ELNO</v>
          </cell>
          <cell r="E239" t="str">
            <v>Chulucanas</v>
          </cell>
          <cell r="F239" t="str">
            <v/>
          </cell>
          <cell r="G239">
            <v>0</v>
          </cell>
          <cell r="H239">
            <v>0</v>
          </cell>
          <cell r="I239" t="str">
            <v>122</v>
          </cell>
          <cell r="J239">
            <v>9</v>
          </cell>
          <cell r="K239">
            <v>9.1530000000000005</v>
          </cell>
          <cell r="L239">
            <v>38.512</v>
          </cell>
          <cell r="M239">
            <v>47.664999999999999</v>
          </cell>
          <cell r="N239">
            <v>0.43</v>
          </cell>
          <cell r="O239">
            <v>10211.950000000001</v>
          </cell>
          <cell r="P239">
            <v>21.42</v>
          </cell>
          <cell r="Q239">
            <v>1838.15</v>
          </cell>
          <cell r="R239">
            <v>141.62</v>
          </cell>
        </row>
        <row r="240">
          <cell r="A240" t="str">
            <v>0202Chulucanas121</v>
          </cell>
          <cell r="B240" t="str">
            <v>02</v>
          </cell>
          <cell r="C240" t="str">
            <v>02</v>
          </cell>
          <cell r="D240" t="str">
            <v>ELNO</v>
          </cell>
          <cell r="E240" t="str">
            <v>Chulucanas</v>
          </cell>
          <cell r="F240" t="str">
            <v/>
          </cell>
          <cell r="G240">
            <v>0</v>
          </cell>
          <cell r="H240">
            <v>0</v>
          </cell>
          <cell r="I240" t="str">
            <v>121</v>
          </cell>
          <cell r="J240">
            <v>7</v>
          </cell>
          <cell r="K240">
            <v>46.012999999999998</v>
          </cell>
          <cell r="L240">
            <v>151.23599999999999</v>
          </cell>
          <cell r="M240">
            <v>197.249</v>
          </cell>
          <cell r="N240">
            <v>0.621</v>
          </cell>
          <cell r="O240">
            <v>42431.96</v>
          </cell>
          <cell r="P240">
            <v>21.51</v>
          </cell>
          <cell r="Q240">
            <v>7637.75</v>
          </cell>
          <cell r="R240">
            <v>110.15</v>
          </cell>
        </row>
        <row r="241">
          <cell r="A241" t="str">
            <v>0202Chulucanas132</v>
          </cell>
          <cell r="B241" t="str">
            <v>02</v>
          </cell>
          <cell r="C241" t="str">
            <v>02</v>
          </cell>
          <cell r="D241" t="str">
            <v>ELNO</v>
          </cell>
          <cell r="E241" t="str">
            <v>Chulucanas</v>
          </cell>
          <cell r="F241" t="str">
            <v/>
          </cell>
          <cell r="G241">
            <v>0</v>
          </cell>
          <cell r="H241">
            <v>0</v>
          </cell>
          <cell r="I241" t="str">
            <v>132</v>
          </cell>
          <cell r="J241">
            <v>4</v>
          </cell>
          <cell r="K241">
            <v>0</v>
          </cell>
          <cell r="L241">
            <v>0</v>
          </cell>
          <cell r="M241">
            <v>13.972</v>
          </cell>
          <cell r="N241">
            <v>0.113</v>
          </cell>
          <cell r="O241">
            <v>3425.87</v>
          </cell>
          <cell r="P241">
            <v>24.52</v>
          </cell>
          <cell r="Q241">
            <v>616.66</v>
          </cell>
          <cell r="R241">
            <v>58.84</v>
          </cell>
        </row>
        <row r="242">
          <cell r="A242" t="str">
            <v>0202Chulucanas131</v>
          </cell>
          <cell r="B242" t="str">
            <v>02</v>
          </cell>
          <cell r="C242" t="str">
            <v>02</v>
          </cell>
          <cell r="D242" t="str">
            <v>ELNO</v>
          </cell>
          <cell r="E242" t="str">
            <v>Chulucanas</v>
          </cell>
          <cell r="F242" t="str">
            <v/>
          </cell>
          <cell r="G242">
            <v>0</v>
          </cell>
          <cell r="H242">
            <v>0</v>
          </cell>
          <cell r="I242" t="str">
            <v>131</v>
          </cell>
          <cell r="J242">
            <v>16</v>
          </cell>
          <cell r="K242">
            <v>0</v>
          </cell>
          <cell r="L242">
            <v>0</v>
          </cell>
          <cell r="M242">
            <v>51.054000000000002</v>
          </cell>
          <cell r="N242">
            <v>0.32100000000000001</v>
          </cell>
          <cell r="O242">
            <v>14080.84</v>
          </cell>
          <cell r="P242">
            <v>27.58</v>
          </cell>
          <cell r="Q242">
            <v>2534.5500000000002</v>
          </cell>
          <cell r="R242">
            <v>235.37</v>
          </cell>
        </row>
        <row r="243">
          <cell r="A243" t="str">
            <v>0202Chulucanas240</v>
          </cell>
          <cell r="B243" t="str">
            <v>02</v>
          </cell>
          <cell r="C243" t="str">
            <v>02</v>
          </cell>
          <cell r="D243" t="str">
            <v>ELNO</v>
          </cell>
          <cell r="E243" t="str">
            <v>Chulucanas</v>
          </cell>
          <cell r="F243" t="str">
            <v/>
          </cell>
          <cell r="G243">
            <v>0</v>
          </cell>
          <cell r="H243">
            <v>0</v>
          </cell>
          <cell r="I243" t="str">
            <v>240</v>
          </cell>
          <cell r="J243">
            <v>0</v>
          </cell>
          <cell r="K243">
            <v>0</v>
          </cell>
          <cell r="L243">
            <v>0</v>
          </cell>
          <cell r="M243">
            <v>161.79900000000001</v>
          </cell>
          <cell r="N243">
            <v>0</v>
          </cell>
          <cell r="O243">
            <v>44676.36</v>
          </cell>
          <cell r="P243">
            <v>27.61</v>
          </cell>
          <cell r="Q243">
            <v>0</v>
          </cell>
          <cell r="R243">
            <v>0</v>
          </cell>
        </row>
        <row r="244">
          <cell r="A244" t="str">
            <v>0202Talara222</v>
          </cell>
          <cell r="B244" t="str">
            <v>02</v>
          </cell>
          <cell r="C244" t="str">
            <v>02</v>
          </cell>
          <cell r="D244" t="str">
            <v>ELNO</v>
          </cell>
          <cell r="E244" t="str">
            <v>Talara</v>
          </cell>
          <cell r="F244" t="str">
            <v/>
          </cell>
          <cell r="G244">
            <v>0</v>
          </cell>
          <cell r="H244">
            <v>0</v>
          </cell>
          <cell r="I244" t="str">
            <v>222</v>
          </cell>
          <cell r="J244">
            <v>10</v>
          </cell>
          <cell r="K244">
            <v>9.5969999999999995</v>
          </cell>
          <cell r="L244">
            <v>61.875</v>
          </cell>
          <cell r="M244">
            <v>71.471999999999994</v>
          </cell>
          <cell r="N244">
            <v>0.45800000000000002</v>
          </cell>
          <cell r="O244">
            <v>31085.06</v>
          </cell>
          <cell r="P244">
            <v>43.49</v>
          </cell>
          <cell r="Q244">
            <v>5595.31</v>
          </cell>
          <cell r="R244">
            <v>37.270000000000003</v>
          </cell>
        </row>
        <row r="245">
          <cell r="A245" t="str">
            <v>0202Talara232</v>
          </cell>
          <cell r="B245" t="str">
            <v>02</v>
          </cell>
          <cell r="C245" t="str">
            <v>02</v>
          </cell>
          <cell r="D245" t="str">
            <v>ELNO</v>
          </cell>
          <cell r="E245" t="str">
            <v>Talara</v>
          </cell>
          <cell r="F245" t="str">
            <v/>
          </cell>
          <cell r="G245">
            <v>0</v>
          </cell>
          <cell r="H245">
            <v>0</v>
          </cell>
          <cell r="I245" t="str">
            <v>232</v>
          </cell>
          <cell r="J245">
            <v>10</v>
          </cell>
          <cell r="K245">
            <v>0</v>
          </cell>
          <cell r="L245">
            <v>0</v>
          </cell>
          <cell r="M245">
            <v>56.686999999999998</v>
          </cell>
          <cell r="N245">
            <v>0.42499999999999999</v>
          </cell>
          <cell r="O245">
            <v>25937.71</v>
          </cell>
          <cell r="P245">
            <v>45.76</v>
          </cell>
          <cell r="Q245">
            <v>4668.79</v>
          </cell>
          <cell r="R245">
            <v>26.99</v>
          </cell>
        </row>
        <row r="246">
          <cell r="A246" t="str">
            <v>0202Talara231</v>
          </cell>
          <cell r="B246" t="str">
            <v>02</v>
          </cell>
          <cell r="C246" t="str">
            <v>02</v>
          </cell>
          <cell r="D246" t="str">
            <v>ELNO</v>
          </cell>
          <cell r="E246" t="str">
            <v>Talara</v>
          </cell>
          <cell r="F246" t="str">
            <v/>
          </cell>
          <cell r="G246">
            <v>0</v>
          </cell>
          <cell r="H246">
            <v>0</v>
          </cell>
          <cell r="I246" t="str">
            <v>231</v>
          </cell>
          <cell r="J246">
            <v>10</v>
          </cell>
          <cell r="K246">
            <v>0</v>
          </cell>
          <cell r="L246">
            <v>0</v>
          </cell>
          <cell r="M246">
            <v>33.436</v>
          </cell>
          <cell r="N246">
            <v>0.20100000000000001</v>
          </cell>
          <cell r="O246">
            <v>16617.87</v>
          </cell>
          <cell r="P246">
            <v>49.7</v>
          </cell>
          <cell r="Q246">
            <v>2991.22</v>
          </cell>
          <cell r="R246">
            <v>21.99</v>
          </cell>
        </row>
        <row r="247">
          <cell r="A247" t="str">
            <v>0202Talara270</v>
          </cell>
          <cell r="B247" t="str">
            <v>02</v>
          </cell>
          <cell r="C247" t="str">
            <v>02</v>
          </cell>
          <cell r="D247" t="str">
            <v>ELNO</v>
          </cell>
          <cell r="E247" t="str">
            <v>Talara</v>
          </cell>
          <cell r="F247" t="str">
            <v/>
          </cell>
          <cell r="G247">
            <v>0</v>
          </cell>
          <cell r="H247">
            <v>0</v>
          </cell>
          <cell r="I247" t="str">
            <v>270</v>
          </cell>
          <cell r="J247">
            <v>1687</v>
          </cell>
          <cell r="K247">
            <v>0</v>
          </cell>
          <cell r="L247">
            <v>0</v>
          </cell>
          <cell r="M247">
            <v>341.93400000000003</v>
          </cell>
          <cell r="N247">
            <v>0</v>
          </cell>
          <cell r="O247">
            <v>119022.36</v>
          </cell>
          <cell r="P247">
            <v>34.81</v>
          </cell>
          <cell r="Q247">
            <v>21424.03</v>
          </cell>
          <cell r="R247">
            <v>1015.64</v>
          </cell>
        </row>
        <row r="248">
          <cell r="A248" t="str">
            <v>0202Talara261</v>
          </cell>
          <cell r="B248" t="str">
            <v>02</v>
          </cell>
          <cell r="C248" t="str">
            <v>02</v>
          </cell>
          <cell r="D248" t="str">
            <v>ELNO</v>
          </cell>
          <cell r="E248" t="str">
            <v>Talara</v>
          </cell>
          <cell r="F248" t="str">
            <v/>
          </cell>
          <cell r="G248">
            <v>0</v>
          </cell>
          <cell r="H248">
            <v>0</v>
          </cell>
          <cell r="I248" t="str">
            <v>261</v>
          </cell>
          <cell r="J248">
            <v>7599</v>
          </cell>
          <cell r="K248">
            <v>0</v>
          </cell>
          <cell r="L248">
            <v>0</v>
          </cell>
          <cell r="M248">
            <v>118.753</v>
          </cell>
          <cell r="N248">
            <v>0</v>
          </cell>
          <cell r="O248">
            <v>43491.74</v>
          </cell>
          <cell r="P248">
            <v>36.619999999999997</v>
          </cell>
          <cell r="Q248">
            <v>7828.51</v>
          </cell>
          <cell r="R248">
            <v>4442.34</v>
          </cell>
        </row>
        <row r="249">
          <cell r="A249" t="str">
            <v>0202Talara262</v>
          </cell>
          <cell r="B249" t="str">
            <v>02</v>
          </cell>
          <cell r="C249" t="str">
            <v>02</v>
          </cell>
          <cell r="D249" t="str">
            <v>ELNO</v>
          </cell>
          <cell r="E249" t="str">
            <v>Talara</v>
          </cell>
          <cell r="F249" t="str">
            <v/>
          </cell>
          <cell r="G249">
            <v>0</v>
          </cell>
          <cell r="H249">
            <v>0</v>
          </cell>
          <cell r="I249" t="str">
            <v>262</v>
          </cell>
          <cell r="J249">
            <v>7813</v>
          </cell>
          <cell r="K249">
            <v>0</v>
          </cell>
          <cell r="L249">
            <v>0</v>
          </cell>
          <cell r="M249">
            <v>475.57499999999999</v>
          </cell>
          <cell r="N249">
            <v>0</v>
          </cell>
          <cell r="O249">
            <v>154387.72</v>
          </cell>
          <cell r="P249">
            <v>32.46</v>
          </cell>
          <cell r="Q249">
            <v>27789.79</v>
          </cell>
          <cell r="R249">
            <v>4569.4799999999996</v>
          </cell>
        </row>
        <row r="250">
          <cell r="A250" t="str">
            <v>0202Talara263</v>
          </cell>
          <cell r="B250" t="str">
            <v>02</v>
          </cell>
          <cell r="C250" t="str">
            <v>02</v>
          </cell>
          <cell r="D250" t="str">
            <v>ELNO</v>
          </cell>
          <cell r="E250" t="str">
            <v>Talara</v>
          </cell>
          <cell r="F250" t="str">
            <v/>
          </cell>
          <cell r="G250">
            <v>0</v>
          </cell>
          <cell r="H250">
            <v>0</v>
          </cell>
          <cell r="I250" t="str">
            <v>263</v>
          </cell>
          <cell r="J250">
            <v>2629</v>
          </cell>
          <cell r="K250">
            <v>0</v>
          </cell>
          <cell r="L250">
            <v>0</v>
          </cell>
          <cell r="M250">
            <v>319.459</v>
          </cell>
          <cell r="N250">
            <v>0</v>
          </cell>
          <cell r="O250">
            <v>115457.82</v>
          </cell>
          <cell r="P250">
            <v>36.14</v>
          </cell>
          <cell r="Q250">
            <v>20782.41</v>
          </cell>
          <cell r="R250">
            <v>1537.97</v>
          </cell>
        </row>
        <row r="251">
          <cell r="A251" t="str">
            <v>0202Talara264</v>
          </cell>
          <cell r="B251" t="str">
            <v>02</v>
          </cell>
          <cell r="C251" t="str">
            <v>02</v>
          </cell>
          <cell r="D251" t="str">
            <v>ELNO</v>
          </cell>
          <cell r="E251" t="str">
            <v>Talara</v>
          </cell>
          <cell r="F251" t="str">
            <v/>
          </cell>
          <cell r="G251">
            <v>0</v>
          </cell>
          <cell r="H251">
            <v>0</v>
          </cell>
          <cell r="I251" t="str">
            <v>264</v>
          </cell>
          <cell r="J251">
            <v>1379</v>
          </cell>
          <cell r="K251">
            <v>0</v>
          </cell>
          <cell r="L251">
            <v>0</v>
          </cell>
          <cell r="M251">
            <v>270.791</v>
          </cell>
          <cell r="N251">
            <v>0</v>
          </cell>
          <cell r="O251">
            <v>96325.57</v>
          </cell>
          <cell r="P251">
            <v>35.57</v>
          </cell>
          <cell r="Q251">
            <v>17338.599999999999</v>
          </cell>
          <cell r="R251">
            <v>806.79</v>
          </cell>
        </row>
        <row r="252">
          <cell r="A252" t="str">
            <v>0202Talara265</v>
          </cell>
          <cell r="B252" t="str">
            <v>02</v>
          </cell>
          <cell r="C252" t="str">
            <v>02</v>
          </cell>
          <cell r="D252" t="str">
            <v>ELNO</v>
          </cell>
          <cell r="E252" t="str">
            <v>Talara</v>
          </cell>
          <cell r="F252" t="str">
            <v/>
          </cell>
          <cell r="G252">
            <v>0</v>
          </cell>
          <cell r="H252">
            <v>0</v>
          </cell>
          <cell r="I252" t="str">
            <v>265</v>
          </cell>
          <cell r="J252">
            <v>199</v>
          </cell>
          <cell r="K252">
            <v>0</v>
          </cell>
          <cell r="L252">
            <v>0</v>
          </cell>
          <cell r="M252">
            <v>73.677999999999997</v>
          </cell>
          <cell r="N252">
            <v>0</v>
          </cell>
          <cell r="O252">
            <v>25738.29</v>
          </cell>
          <cell r="P252">
            <v>34.93</v>
          </cell>
          <cell r="Q252">
            <v>4632.8900000000003</v>
          </cell>
          <cell r="R252">
            <v>116.64</v>
          </cell>
        </row>
        <row r="253">
          <cell r="A253" t="str">
            <v>0202Talara266</v>
          </cell>
          <cell r="B253" t="str">
            <v>02</v>
          </cell>
          <cell r="C253" t="str">
            <v>02</v>
          </cell>
          <cell r="D253" t="str">
            <v>ELNO</v>
          </cell>
          <cell r="E253" t="str">
            <v>Talara</v>
          </cell>
          <cell r="F253" t="str">
            <v/>
          </cell>
          <cell r="G253">
            <v>0</v>
          </cell>
          <cell r="H253">
            <v>0</v>
          </cell>
          <cell r="I253" t="str">
            <v>266</v>
          </cell>
          <cell r="J253">
            <v>38</v>
          </cell>
          <cell r="K253">
            <v>0</v>
          </cell>
          <cell r="L253">
            <v>0</v>
          </cell>
          <cell r="M253">
            <v>22.709</v>
          </cell>
          <cell r="N253">
            <v>0</v>
          </cell>
          <cell r="O253">
            <v>7936.75</v>
          </cell>
          <cell r="P253">
            <v>34.950000000000003</v>
          </cell>
          <cell r="Q253">
            <v>1428.62</v>
          </cell>
          <cell r="R253">
            <v>22.21</v>
          </cell>
        </row>
        <row r="254">
          <cell r="A254" t="str">
            <v>0202Talara267</v>
          </cell>
          <cell r="B254" t="str">
            <v>02</v>
          </cell>
          <cell r="C254" t="str">
            <v>02</v>
          </cell>
          <cell r="D254" t="str">
            <v>ELNO</v>
          </cell>
          <cell r="E254" t="str">
            <v>Talara</v>
          </cell>
          <cell r="F254" t="str">
            <v/>
          </cell>
          <cell r="G254">
            <v>0</v>
          </cell>
          <cell r="H254">
            <v>0</v>
          </cell>
          <cell r="I254" t="str">
            <v>267</v>
          </cell>
          <cell r="J254">
            <v>14</v>
          </cell>
          <cell r="K254">
            <v>0</v>
          </cell>
          <cell r="L254">
            <v>0</v>
          </cell>
          <cell r="M254">
            <v>11.88</v>
          </cell>
          <cell r="N254">
            <v>0</v>
          </cell>
          <cell r="O254">
            <v>4141.13</v>
          </cell>
          <cell r="P254">
            <v>34.86</v>
          </cell>
          <cell r="Q254">
            <v>745.4</v>
          </cell>
          <cell r="R254">
            <v>8.1999999999999993</v>
          </cell>
        </row>
        <row r="255">
          <cell r="A255" t="str">
            <v>0202Talara268</v>
          </cell>
          <cell r="B255" t="str">
            <v>02</v>
          </cell>
          <cell r="C255" t="str">
            <v>02</v>
          </cell>
          <cell r="D255" t="str">
            <v>ELNO</v>
          </cell>
          <cell r="E255" t="str">
            <v>Talara</v>
          </cell>
          <cell r="F255" t="str">
            <v/>
          </cell>
          <cell r="G255">
            <v>0</v>
          </cell>
          <cell r="H255">
            <v>0</v>
          </cell>
          <cell r="I255" t="str">
            <v>268</v>
          </cell>
          <cell r="J255">
            <v>15</v>
          </cell>
          <cell r="K255">
            <v>0</v>
          </cell>
          <cell r="L255">
            <v>0</v>
          </cell>
          <cell r="M255">
            <v>26.754999999999999</v>
          </cell>
          <cell r="N255">
            <v>0</v>
          </cell>
          <cell r="O255">
            <v>9297.17</v>
          </cell>
          <cell r="P255">
            <v>34.75</v>
          </cell>
          <cell r="Q255">
            <v>1673.49</v>
          </cell>
          <cell r="R255">
            <v>9.11</v>
          </cell>
        </row>
        <row r="256">
          <cell r="A256" t="str">
            <v>0202Talara282</v>
          </cell>
          <cell r="B256" t="str">
            <v>02</v>
          </cell>
          <cell r="C256" t="str">
            <v>02</v>
          </cell>
          <cell r="D256" t="str">
            <v>ELNO</v>
          </cell>
          <cell r="E256" t="str">
            <v>Talara</v>
          </cell>
          <cell r="F256" t="str">
            <v/>
          </cell>
          <cell r="G256">
            <v>0</v>
          </cell>
          <cell r="H256">
            <v>0</v>
          </cell>
          <cell r="I256" t="str">
            <v>282</v>
          </cell>
          <cell r="J256">
            <v>21</v>
          </cell>
          <cell r="K256">
            <v>0</v>
          </cell>
          <cell r="L256">
            <v>0</v>
          </cell>
          <cell r="M256">
            <v>1.835</v>
          </cell>
          <cell r="N256">
            <v>5.7350000000000003</v>
          </cell>
          <cell r="O256">
            <v>693.76</v>
          </cell>
          <cell r="P256">
            <v>37.81</v>
          </cell>
          <cell r="Q256">
            <v>124.88</v>
          </cell>
          <cell r="R256">
            <v>12.26</v>
          </cell>
        </row>
        <row r="257">
          <cell r="A257" t="str">
            <v>0202Talara122</v>
          </cell>
          <cell r="B257" t="str">
            <v>02</v>
          </cell>
          <cell r="C257" t="str">
            <v>02</v>
          </cell>
          <cell r="D257" t="str">
            <v>ELNO</v>
          </cell>
          <cell r="E257" t="str">
            <v>Talara</v>
          </cell>
          <cell r="F257" t="str">
            <v/>
          </cell>
          <cell r="G257">
            <v>0</v>
          </cell>
          <cell r="H257">
            <v>0</v>
          </cell>
          <cell r="I257" t="str">
            <v>122</v>
          </cell>
          <cell r="J257">
            <v>12</v>
          </cell>
          <cell r="K257">
            <v>25.794</v>
          </cell>
          <cell r="L257">
            <v>136.33199999999999</v>
          </cell>
          <cell r="M257">
            <v>162.126</v>
          </cell>
          <cell r="N257">
            <v>0.77800000000000002</v>
          </cell>
          <cell r="O257">
            <v>33777.81</v>
          </cell>
          <cell r="P257">
            <v>20.83</v>
          </cell>
          <cell r="Q257">
            <v>6080.01</v>
          </cell>
          <cell r="R257">
            <v>188.83</v>
          </cell>
        </row>
        <row r="258">
          <cell r="A258" t="str">
            <v>0202Talara121</v>
          </cell>
          <cell r="B258" t="str">
            <v>02</v>
          </cell>
          <cell r="C258" t="str">
            <v>02</v>
          </cell>
          <cell r="D258" t="str">
            <v>ELNO</v>
          </cell>
          <cell r="E258" t="str">
            <v>Talara</v>
          </cell>
          <cell r="F258" t="str">
            <v/>
          </cell>
          <cell r="G258">
            <v>0</v>
          </cell>
          <cell r="H258">
            <v>0</v>
          </cell>
          <cell r="I258" t="str">
            <v>121</v>
          </cell>
          <cell r="J258">
            <v>5</v>
          </cell>
          <cell r="K258">
            <v>10.96</v>
          </cell>
          <cell r="L258">
            <v>35.752000000000002</v>
          </cell>
          <cell r="M258">
            <v>46.712000000000003</v>
          </cell>
          <cell r="N258">
            <v>0.17299999999999999</v>
          </cell>
          <cell r="O258">
            <v>9081.26</v>
          </cell>
          <cell r="P258">
            <v>19.440000000000001</v>
          </cell>
          <cell r="Q258">
            <v>1634.63</v>
          </cell>
          <cell r="R258">
            <v>78.680000000000007</v>
          </cell>
        </row>
        <row r="259">
          <cell r="A259" t="str">
            <v>0202Talara132</v>
          </cell>
          <cell r="B259" t="str">
            <v>02</v>
          </cell>
          <cell r="C259" t="str">
            <v>02</v>
          </cell>
          <cell r="D259" t="str">
            <v>ELNO</v>
          </cell>
          <cell r="E259" t="str">
            <v>Talara</v>
          </cell>
          <cell r="F259" t="str">
            <v/>
          </cell>
          <cell r="G259">
            <v>0</v>
          </cell>
          <cell r="H259">
            <v>0</v>
          </cell>
          <cell r="I259" t="str">
            <v>132</v>
          </cell>
          <cell r="J259">
            <v>19</v>
          </cell>
          <cell r="K259">
            <v>0</v>
          </cell>
          <cell r="L259">
            <v>0</v>
          </cell>
          <cell r="M259">
            <v>97.933999999999997</v>
          </cell>
          <cell r="N259">
            <v>0.78600000000000003</v>
          </cell>
          <cell r="O259">
            <v>23684.52</v>
          </cell>
          <cell r="P259">
            <v>24.18</v>
          </cell>
          <cell r="Q259">
            <v>4263.21</v>
          </cell>
          <cell r="R259">
            <v>281.42</v>
          </cell>
        </row>
        <row r="260">
          <cell r="A260" t="str">
            <v>0202Talara131</v>
          </cell>
          <cell r="B260" t="str">
            <v>02</v>
          </cell>
          <cell r="C260" t="str">
            <v>02</v>
          </cell>
          <cell r="D260" t="str">
            <v>ELNO</v>
          </cell>
          <cell r="E260" t="str">
            <v>Talara</v>
          </cell>
          <cell r="F260" t="str">
            <v/>
          </cell>
          <cell r="G260">
            <v>0</v>
          </cell>
          <cell r="H260">
            <v>0</v>
          </cell>
          <cell r="I260" t="str">
            <v>131</v>
          </cell>
          <cell r="J260">
            <v>8</v>
          </cell>
          <cell r="K260">
            <v>0</v>
          </cell>
          <cell r="L260">
            <v>0</v>
          </cell>
          <cell r="M260">
            <v>169.44300000000001</v>
          </cell>
          <cell r="N260">
            <v>0.68799999999999994</v>
          </cell>
          <cell r="O260">
            <v>36124.36</v>
          </cell>
          <cell r="P260">
            <v>21.32</v>
          </cell>
          <cell r="Q260">
            <v>6502.38</v>
          </cell>
          <cell r="R260">
            <v>117.68</v>
          </cell>
        </row>
        <row r="261">
          <cell r="A261" t="str">
            <v>0202Talara240</v>
          </cell>
          <cell r="B261" t="str">
            <v>02</v>
          </cell>
          <cell r="C261" t="str">
            <v>02</v>
          </cell>
          <cell r="D261" t="str">
            <v>ELNO</v>
          </cell>
          <cell r="E261" t="str">
            <v>Talara</v>
          </cell>
          <cell r="F261" t="str">
            <v/>
          </cell>
          <cell r="G261">
            <v>0</v>
          </cell>
          <cell r="H261">
            <v>0</v>
          </cell>
          <cell r="I261" t="str">
            <v>240</v>
          </cell>
          <cell r="J261">
            <v>0</v>
          </cell>
          <cell r="K261">
            <v>0</v>
          </cell>
          <cell r="L261">
            <v>0</v>
          </cell>
          <cell r="M261">
            <v>251.98699999999999</v>
          </cell>
          <cell r="N261">
            <v>0</v>
          </cell>
          <cell r="O261">
            <v>92099.16</v>
          </cell>
          <cell r="P261">
            <v>36.549999999999997</v>
          </cell>
          <cell r="Q261">
            <v>0</v>
          </cell>
          <cell r="R261">
            <v>0</v>
          </cell>
        </row>
        <row r="262">
          <cell r="A262" t="str">
            <v>0202Bajo Piura210</v>
          </cell>
          <cell r="B262" t="str">
            <v>02</v>
          </cell>
          <cell r="C262" t="str">
            <v>02</v>
          </cell>
          <cell r="D262" t="str">
            <v>ELNO</v>
          </cell>
          <cell r="E262" t="str">
            <v>Bajo Piura</v>
          </cell>
          <cell r="F262" t="str">
            <v/>
          </cell>
          <cell r="G262">
            <v>0</v>
          </cell>
          <cell r="H262">
            <v>60</v>
          </cell>
          <cell r="I262" t="str">
            <v>210</v>
          </cell>
          <cell r="J262">
            <v>1</v>
          </cell>
          <cell r="K262">
            <v>0.36</v>
          </cell>
          <cell r="L262">
            <v>0.752</v>
          </cell>
          <cell r="M262">
            <v>1.1120000000000001</v>
          </cell>
          <cell r="N262">
            <v>0.04</v>
          </cell>
          <cell r="O262">
            <v>1168.69</v>
          </cell>
          <cell r="P262">
            <v>105.1</v>
          </cell>
          <cell r="Q262">
            <v>210.36</v>
          </cell>
          <cell r="R262">
            <v>3.14</v>
          </cell>
        </row>
        <row r="263">
          <cell r="A263" t="str">
            <v>0202Bajo Piura231</v>
          </cell>
          <cell r="B263" t="str">
            <v>02</v>
          </cell>
          <cell r="C263" t="str">
            <v>02</v>
          </cell>
          <cell r="D263" t="str">
            <v>ELNO</v>
          </cell>
          <cell r="E263" t="str">
            <v>Bajo Piura</v>
          </cell>
          <cell r="F263" t="str">
            <v/>
          </cell>
          <cell r="G263">
            <v>0</v>
          </cell>
          <cell r="H263">
            <v>60</v>
          </cell>
          <cell r="I263" t="str">
            <v>231</v>
          </cell>
          <cell r="J263">
            <v>1</v>
          </cell>
          <cell r="K263">
            <v>0</v>
          </cell>
          <cell r="L263">
            <v>0</v>
          </cell>
          <cell r="M263">
            <v>0.60199999999999998</v>
          </cell>
          <cell r="N263">
            <v>3.0000000000000001E-3</v>
          </cell>
          <cell r="O263">
            <v>332.42</v>
          </cell>
          <cell r="P263">
            <v>55.22</v>
          </cell>
          <cell r="Q263">
            <v>59.83</v>
          </cell>
          <cell r="R263">
            <v>2.0699999999999998</v>
          </cell>
        </row>
        <row r="264">
          <cell r="A264" t="str">
            <v>0202Bajo Piura270</v>
          </cell>
          <cell r="B264" t="str">
            <v>02</v>
          </cell>
          <cell r="C264" t="str">
            <v>02</v>
          </cell>
          <cell r="D264" t="str">
            <v>ELNO</v>
          </cell>
          <cell r="E264" t="str">
            <v>Bajo Piura</v>
          </cell>
          <cell r="F264" t="str">
            <v/>
          </cell>
          <cell r="G264">
            <v>0</v>
          </cell>
          <cell r="H264">
            <v>60</v>
          </cell>
          <cell r="I264" t="str">
            <v>270</v>
          </cell>
          <cell r="J264">
            <v>565</v>
          </cell>
          <cell r="K264">
            <v>0</v>
          </cell>
          <cell r="L264">
            <v>0</v>
          </cell>
          <cell r="M264">
            <v>86.459000000000003</v>
          </cell>
          <cell r="N264">
            <v>0</v>
          </cell>
          <cell r="O264">
            <v>34521.25</v>
          </cell>
          <cell r="P264">
            <v>39.93</v>
          </cell>
          <cell r="Q264">
            <v>6213.82</v>
          </cell>
          <cell r="R264">
            <v>337.74</v>
          </cell>
        </row>
        <row r="265">
          <cell r="A265" t="str">
            <v>0202Bajo Piura261</v>
          </cell>
          <cell r="B265" t="str">
            <v>02</v>
          </cell>
          <cell r="C265" t="str">
            <v>02</v>
          </cell>
          <cell r="D265" t="str">
            <v>ELNO</v>
          </cell>
          <cell r="E265" t="str">
            <v>Bajo Piura</v>
          </cell>
          <cell r="F265" t="str">
            <v/>
          </cell>
          <cell r="G265">
            <v>0</v>
          </cell>
          <cell r="H265">
            <v>60</v>
          </cell>
          <cell r="I265" t="str">
            <v>261</v>
          </cell>
          <cell r="J265">
            <v>6554</v>
          </cell>
          <cell r="K265">
            <v>0</v>
          </cell>
          <cell r="L265">
            <v>0</v>
          </cell>
          <cell r="M265">
            <v>87.805999999999997</v>
          </cell>
          <cell r="N265">
            <v>0</v>
          </cell>
          <cell r="O265">
            <v>40279.07</v>
          </cell>
          <cell r="P265">
            <v>45.87</v>
          </cell>
          <cell r="Q265">
            <v>7250.23</v>
          </cell>
          <cell r="R265">
            <v>3836.46</v>
          </cell>
        </row>
        <row r="266">
          <cell r="A266" t="str">
            <v>0202Bajo Piura262</v>
          </cell>
          <cell r="B266" t="str">
            <v>02</v>
          </cell>
          <cell r="C266" t="str">
            <v>02</v>
          </cell>
          <cell r="D266" t="str">
            <v>ELNO</v>
          </cell>
          <cell r="E266" t="str">
            <v>Bajo Piura</v>
          </cell>
          <cell r="F266" t="str">
            <v/>
          </cell>
          <cell r="G266">
            <v>0</v>
          </cell>
          <cell r="H266">
            <v>60</v>
          </cell>
          <cell r="I266" t="str">
            <v>262</v>
          </cell>
          <cell r="J266">
            <v>3062</v>
          </cell>
          <cell r="K266">
            <v>0</v>
          </cell>
          <cell r="L266">
            <v>0</v>
          </cell>
          <cell r="M266">
            <v>177.47800000000001</v>
          </cell>
          <cell r="N266">
            <v>0</v>
          </cell>
          <cell r="O266">
            <v>66929.679999999993</v>
          </cell>
          <cell r="P266">
            <v>37.71</v>
          </cell>
          <cell r="Q266">
            <v>12047.34</v>
          </cell>
          <cell r="R266">
            <v>1791.17</v>
          </cell>
        </row>
        <row r="267">
          <cell r="A267" t="str">
            <v>0202Bajo Piura263</v>
          </cell>
          <cell r="B267" t="str">
            <v>02</v>
          </cell>
          <cell r="C267" t="str">
            <v>02</v>
          </cell>
          <cell r="D267" t="str">
            <v>ELNO</v>
          </cell>
          <cell r="E267" t="str">
            <v>Bajo Piura</v>
          </cell>
          <cell r="F267" t="str">
            <v/>
          </cell>
          <cell r="G267">
            <v>0</v>
          </cell>
          <cell r="H267">
            <v>60</v>
          </cell>
          <cell r="I267" t="str">
            <v>263</v>
          </cell>
          <cell r="J267">
            <v>542</v>
          </cell>
          <cell r="K267">
            <v>0</v>
          </cell>
          <cell r="L267">
            <v>0</v>
          </cell>
          <cell r="M267">
            <v>63.929000000000002</v>
          </cell>
          <cell r="N267">
            <v>0</v>
          </cell>
          <cell r="O267">
            <v>26703.52</v>
          </cell>
          <cell r="P267">
            <v>41.77</v>
          </cell>
          <cell r="Q267">
            <v>4806.63</v>
          </cell>
          <cell r="R267">
            <v>318.33</v>
          </cell>
        </row>
        <row r="268">
          <cell r="A268" t="str">
            <v>0202Bajo Piura264</v>
          </cell>
          <cell r="B268" t="str">
            <v>02</v>
          </cell>
          <cell r="C268" t="str">
            <v>02</v>
          </cell>
          <cell r="D268" t="str">
            <v>ELNO</v>
          </cell>
          <cell r="E268" t="str">
            <v>Bajo Piura</v>
          </cell>
          <cell r="F268" t="str">
            <v/>
          </cell>
          <cell r="G268">
            <v>0</v>
          </cell>
          <cell r="H268">
            <v>60</v>
          </cell>
          <cell r="I268" t="str">
            <v>264</v>
          </cell>
          <cell r="J268">
            <v>193</v>
          </cell>
          <cell r="K268">
            <v>0</v>
          </cell>
          <cell r="L268">
            <v>0</v>
          </cell>
          <cell r="M268">
            <v>37.115000000000002</v>
          </cell>
          <cell r="N268">
            <v>0</v>
          </cell>
          <cell r="O268">
            <v>15245.12</v>
          </cell>
          <cell r="P268">
            <v>41.08</v>
          </cell>
          <cell r="Q268">
            <v>2744.12</v>
          </cell>
          <cell r="R268">
            <v>115.36</v>
          </cell>
        </row>
        <row r="269">
          <cell r="A269" t="str">
            <v>0202Bajo Piura265</v>
          </cell>
          <cell r="B269" t="str">
            <v>02</v>
          </cell>
          <cell r="C269" t="str">
            <v>02</v>
          </cell>
          <cell r="D269" t="str">
            <v>ELNO</v>
          </cell>
          <cell r="E269" t="str">
            <v>Bajo Piura</v>
          </cell>
          <cell r="F269" t="str">
            <v/>
          </cell>
          <cell r="G269">
            <v>0</v>
          </cell>
          <cell r="H269">
            <v>60</v>
          </cell>
          <cell r="I269" t="str">
            <v>265</v>
          </cell>
          <cell r="J269">
            <v>28</v>
          </cell>
          <cell r="K269">
            <v>0</v>
          </cell>
          <cell r="L269">
            <v>0</v>
          </cell>
          <cell r="M269">
            <v>10.417</v>
          </cell>
          <cell r="N269">
            <v>0</v>
          </cell>
          <cell r="O269">
            <v>4221.8</v>
          </cell>
          <cell r="P269">
            <v>40.53</v>
          </cell>
          <cell r="Q269">
            <v>759.92</v>
          </cell>
          <cell r="R269">
            <v>17.05</v>
          </cell>
        </row>
        <row r="270">
          <cell r="A270" t="str">
            <v>0202Bajo Piura266</v>
          </cell>
          <cell r="B270" t="str">
            <v>02</v>
          </cell>
          <cell r="C270" t="str">
            <v>02</v>
          </cell>
          <cell r="D270" t="str">
            <v>ELNO</v>
          </cell>
          <cell r="E270" t="str">
            <v>Bajo Piura</v>
          </cell>
          <cell r="F270" t="str">
            <v/>
          </cell>
          <cell r="G270">
            <v>0</v>
          </cell>
          <cell r="H270">
            <v>60</v>
          </cell>
          <cell r="I270" t="str">
            <v>266</v>
          </cell>
          <cell r="J270">
            <v>8</v>
          </cell>
          <cell r="K270">
            <v>0</v>
          </cell>
          <cell r="L270">
            <v>0</v>
          </cell>
          <cell r="M270">
            <v>5.0679999999999996</v>
          </cell>
          <cell r="N270">
            <v>0</v>
          </cell>
          <cell r="O270">
            <v>2043.23</v>
          </cell>
          <cell r="P270">
            <v>40.32</v>
          </cell>
          <cell r="Q270">
            <v>367.78</v>
          </cell>
          <cell r="R270">
            <v>5.24</v>
          </cell>
        </row>
        <row r="271">
          <cell r="A271" t="str">
            <v>0202Bajo Piura267</v>
          </cell>
          <cell r="B271" t="str">
            <v>02</v>
          </cell>
          <cell r="C271" t="str">
            <v>02</v>
          </cell>
          <cell r="D271" t="str">
            <v>ELNO</v>
          </cell>
          <cell r="E271" t="str">
            <v>Bajo Piura</v>
          </cell>
          <cell r="F271" t="str">
            <v/>
          </cell>
          <cell r="G271">
            <v>0</v>
          </cell>
          <cell r="H271">
            <v>60</v>
          </cell>
          <cell r="I271" t="str">
            <v>267</v>
          </cell>
          <cell r="J271">
            <v>2</v>
          </cell>
          <cell r="K271">
            <v>0</v>
          </cell>
          <cell r="L271">
            <v>0</v>
          </cell>
          <cell r="M271">
            <v>1.748</v>
          </cell>
          <cell r="N271">
            <v>0</v>
          </cell>
          <cell r="O271">
            <v>703.14</v>
          </cell>
          <cell r="P271">
            <v>40.229999999999997</v>
          </cell>
          <cell r="Q271">
            <v>126.56</v>
          </cell>
          <cell r="R271">
            <v>1.34</v>
          </cell>
        </row>
        <row r="272">
          <cell r="A272" t="str">
            <v>0202Bajo Piura268</v>
          </cell>
          <cell r="B272" t="str">
            <v>02</v>
          </cell>
          <cell r="C272" t="str">
            <v>02</v>
          </cell>
          <cell r="D272" t="str">
            <v>ELNO</v>
          </cell>
          <cell r="E272" t="str">
            <v>Bajo Piura</v>
          </cell>
          <cell r="F272" t="str">
            <v/>
          </cell>
          <cell r="G272">
            <v>0</v>
          </cell>
          <cell r="H272">
            <v>60</v>
          </cell>
          <cell r="I272" t="str">
            <v>268</v>
          </cell>
          <cell r="J272">
            <v>6</v>
          </cell>
          <cell r="K272">
            <v>0</v>
          </cell>
          <cell r="L272">
            <v>0</v>
          </cell>
          <cell r="M272">
            <v>7.6710000000000003</v>
          </cell>
          <cell r="N272">
            <v>0</v>
          </cell>
          <cell r="O272">
            <v>3080.75</v>
          </cell>
          <cell r="P272">
            <v>40.159999999999997</v>
          </cell>
          <cell r="Q272">
            <v>554.54</v>
          </cell>
          <cell r="R272">
            <v>4.03</v>
          </cell>
        </row>
        <row r="273">
          <cell r="A273" t="str">
            <v>0202Bajo Piura282</v>
          </cell>
          <cell r="B273" t="str">
            <v>02</v>
          </cell>
          <cell r="C273" t="str">
            <v>02</v>
          </cell>
          <cell r="D273" t="str">
            <v>ELNO</v>
          </cell>
          <cell r="E273" t="str">
            <v>Bajo Piura</v>
          </cell>
          <cell r="F273" t="str">
            <v/>
          </cell>
          <cell r="G273">
            <v>0</v>
          </cell>
          <cell r="H273">
            <v>60</v>
          </cell>
          <cell r="I273" t="str">
            <v>282</v>
          </cell>
          <cell r="J273">
            <v>2</v>
          </cell>
          <cell r="K273">
            <v>0</v>
          </cell>
          <cell r="L273">
            <v>0</v>
          </cell>
          <cell r="M273">
            <v>6.4000000000000001E-2</v>
          </cell>
          <cell r="N273">
            <v>0.2</v>
          </cell>
          <cell r="O273">
            <v>27.78</v>
          </cell>
          <cell r="P273">
            <v>43.41</v>
          </cell>
          <cell r="Q273">
            <v>5</v>
          </cell>
          <cell r="R273">
            <v>1.17</v>
          </cell>
        </row>
        <row r="274">
          <cell r="A274" t="str">
            <v>0202Bajo Piura100</v>
          </cell>
          <cell r="B274" t="str">
            <v>02</v>
          </cell>
          <cell r="C274" t="str">
            <v>02</v>
          </cell>
          <cell r="D274" t="str">
            <v>ELNO</v>
          </cell>
          <cell r="E274" t="str">
            <v>Bajo Piura</v>
          </cell>
          <cell r="F274" t="str">
            <v/>
          </cell>
          <cell r="G274">
            <v>0</v>
          </cell>
          <cell r="H274">
            <v>60</v>
          </cell>
          <cell r="I274" t="str">
            <v>100</v>
          </cell>
          <cell r="J274">
            <v>17</v>
          </cell>
          <cell r="K274">
            <v>7.6369999999999996</v>
          </cell>
          <cell r="L274">
            <v>179.13900000000001</v>
          </cell>
          <cell r="M274">
            <v>186.77600000000001</v>
          </cell>
          <cell r="N274">
            <v>2.1709999999999998</v>
          </cell>
          <cell r="O274">
            <v>40973.589999999997</v>
          </cell>
          <cell r="P274">
            <v>21.94</v>
          </cell>
          <cell r="Q274">
            <v>7375.25</v>
          </cell>
          <cell r="R274">
            <v>267.51</v>
          </cell>
        </row>
        <row r="275">
          <cell r="A275" t="str">
            <v>0202Bajo Piura122</v>
          </cell>
          <cell r="B275" t="str">
            <v>02</v>
          </cell>
          <cell r="C275" t="str">
            <v>02</v>
          </cell>
          <cell r="D275" t="str">
            <v>ELNO</v>
          </cell>
          <cell r="E275" t="str">
            <v>Bajo Piura</v>
          </cell>
          <cell r="F275" t="str">
            <v/>
          </cell>
          <cell r="G275">
            <v>0</v>
          </cell>
          <cell r="H275">
            <v>60</v>
          </cell>
          <cell r="I275" t="str">
            <v>122</v>
          </cell>
          <cell r="J275">
            <v>3</v>
          </cell>
          <cell r="K275">
            <v>1.1970000000000001</v>
          </cell>
          <cell r="L275">
            <v>5.415</v>
          </cell>
          <cell r="M275">
            <v>6.6120000000000001</v>
          </cell>
          <cell r="N275">
            <v>8.5999999999999993E-2</v>
          </cell>
          <cell r="O275">
            <v>2081.7800000000002</v>
          </cell>
          <cell r="P275">
            <v>31.48</v>
          </cell>
          <cell r="Q275">
            <v>374.72</v>
          </cell>
          <cell r="R275">
            <v>47.21</v>
          </cell>
        </row>
        <row r="276">
          <cell r="A276" t="str">
            <v>0202Bajo Piura121</v>
          </cell>
          <cell r="B276" t="str">
            <v>02</v>
          </cell>
          <cell r="C276" t="str">
            <v>02</v>
          </cell>
          <cell r="D276" t="str">
            <v>ELNO</v>
          </cell>
          <cell r="E276" t="str">
            <v>Bajo Piura</v>
          </cell>
          <cell r="F276" t="str">
            <v/>
          </cell>
          <cell r="G276">
            <v>0</v>
          </cell>
          <cell r="H276">
            <v>60</v>
          </cell>
          <cell r="I276" t="str">
            <v>121</v>
          </cell>
          <cell r="J276">
            <v>7</v>
          </cell>
          <cell r="K276">
            <v>19.893999999999998</v>
          </cell>
          <cell r="L276">
            <v>72.308999999999997</v>
          </cell>
          <cell r="M276">
            <v>92.203000000000003</v>
          </cell>
          <cell r="N276">
            <v>0.38</v>
          </cell>
          <cell r="O276">
            <v>20110.2</v>
          </cell>
          <cell r="P276">
            <v>21.81</v>
          </cell>
          <cell r="Q276">
            <v>3619.84</v>
          </cell>
          <cell r="R276">
            <v>110.15</v>
          </cell>
        </row>
        <row r="277">
          <cell r="A277" t="str">
            <v>0202Bajo Piura132</v>
          </cell>
          <cell r="B277" t="str">
            <v>02</v>
          </cell>
          <cell r="C277" t="str">
            <v>02</v>
          </cell>
          <cell r="D277" t="str">
            <v>ELNO</v>
          </cell>
          <cell r="E277" t="str">
            <v>Bajo Piura</v>
          </cell>
          <cell r="F277" t="str">
            <v/>
          </cell>
          <cell r="G277">
            <v>0</v>
          </cell>
          <cell r="H277">
            <v>60</v>
          </cell>
          <cell r="I277" t="str">
            <v>132</v>
          </cell>
          <cell r="J277">
            <v>4</v>
          </cell>
          <cell r="K277">
            <v>0</v>
          </cell>
          <cell r="L277">
            <v>0</v>
          </cell>
          <cell r="M277">
            <v>4.7539999999999996</v>
          </cell>
          <cell r="N277">
            <v>7.8E-2</v>
          </cell>
          <cell r="O277">
            <v>1391.48</v>
          </cell>
          <cell r="P277">
            <v>29.27</v>
          </cell>
          <cell r="Q277">
            <v>250.47</v>
          </cell>
          <cell r="R277">
            <v>60.76</v>
          </cell>
        </row>
        <row r="278">
          <cell r="A278" t="str">
            <v>0202Bajo Piura131</v>
          </cell>
          <cell r="B278" t="str">
            <v>02</v>
          </cell>
          <cell r="C278" t="str">
            <v>02</v>
          </cell>
          <cell r="D278" t="str">
            <v>ELNO</v>
          </cell>
          <cell r="E278" t="str">
            <v>Bajo Piura</v>
          </cell>
          <cell r="F278" t="str">
            <v/>
          </cell>
          <cell r="G278">
            <v>0</v>
          </cell>
          <cell r="H278">
            <v>60</v>
          </cell>
          <cell r="I278" t="str">
            <v>131</v>
          </cell>
          <cell r="J278">
            <v>13</v>
          </cell>
          <cell r="K278">
            <v>0</v>
          </cell>
          <cell r="L278">
            <v>0</v>
          </cell>
          <cell r="M278">
            <v>22.972000000000001</v>
          </cell>
          <cell r="N278">
            <v>0.10100000000000001</v>
          </cell>
          <cell r="O278">
            <v>6536.58</v>
          </cell>
          <cell r="P278">
            <v>28.45</v>
          </cell>
          <cell r="Q278">
            <v>1176.58</v>
          </cell>
          <cell r="R278">
            <v>191.24</v>
          </cell>
        </row>
        <row r="279">
          <cell r="A279" t="str">
            <v>0202Bajo Piura240</v>
          </cell>
          <cell r="B279" t="str">
            <v>02</v>
          </cell>
          <cell r="C279" t="str">
            <v>02</v>
          </cell>
          <cell r="D279" t="str">
            <v>ELNO</v>
          </cell>
          <cell r="E279" t="str">
            <v>Bajo Piura</v>
          </cell>
          <cell r="F279" t="str">
            <v/>
          </cell>
          <cell r="G279">
            <v>0</v>
          </cell>
          <cell r="H279">
            <v>60</v>
          </cell>
          <cell r="I279" t="str">
            <v>240</v>
          </cell>
          <cell r="J279">
            <v>0</v>
          </cell>
          <cell r="K279">
            <v>0</v>
          </cell>
          <cell r="L279">
            <v>0</v>
          </cell>
          <cell r="M279">
            <v>93.19</v>
          </cell>
          <cell r="N279">
            <v>0</v>
          </cell>
          <cell r="O279">
            <v>30474.36</v>
          </cell>
          <cell r="P279">
            <v>32.700000000000003</v>
          </cell>
          <cell r="Q279">
            <v>0</v>
          </cell>
          <cell r="R279">
            <v>0</v>
          </cell>
        </row>
        <row r="280">
          <cell r="A280" t="str">
            <v>0202Tumbes222</v>
          </cell>
          <cell r="B280" t="str">
            <v>02</v>
          </cell>
          <cell r="C280" t="str">
            <v>02</v>
          </cell>
          <cell r="D280" t="str">
            <v>ELNO</v>
          </cell>
          <cell r="E280" t="str">
            <v>Tumbes</v>
          </cell>
          <cell r="F280" t="str">
            <v/>
          </cell>
          <cell r="G280">
            <v>0</v>
          </cell>
          <cell r="H280">
            <v>0</v>
          </cell>
          <cell r="I280" t="str">
            <v>222</v>
          </cell>
          <cell r="J280">
            <v>1</v>
          </cell>
          <cell r="K280">
            <v>2.2080000000000002</v>
          </cell>
          <cell r="L280">
            <v>15.234</v>
          </cell>
          <cell r="M280">
            <v>17.442</v>
          </cell>
          <cell r="N280">
            <v>0.12</v>
          </cell>
          <cell r="O280">
            <v>6041.94</v>
          </cell>
          <cell r="P280">
            <v>34.64</v>
          </cell>
          <cell r="Q280">
            <v>1087.55</v>
          </cell>
          <cell r="R280">
            <v>5.0999999999999996</v>
          </cell>
        </row>
        <row r="281">
          <cell r="A281" t="str">
            <v>0202Tumbes231</v>
          </cell>
          <cell r="B281" t="str">
            <v>02</v>
          </cell>
          <cell r="C281" t="str">
            <v>02</v>
          </cell>
          <cell r="D281" t="str">
            <v>ELNO</v>
          </cell>
          <cell r="E281" t="str">
            <v>Tumbes</v>
          </cell>
          <cell r="F281" t="str">
            <v/>
          </cell>
          <cell r="G281">
            <v>0</v>
          </cell>
          <cell r="H281">
            <v>0</v>
          </cell>
          <cell r="I281" t="str">
            <v>231</v>
          </cell>
          <cell r="J281">
            <v>2</v>
          </cell>
          <cell r="K281">
            <v>0</v>
          </cell>
          <cell r="L281">
            <v>0</v>
          </cell>
          <cell r="M281">
            <v>0.22800000000000001</v>
          </cell>
          <cell r="N281">
            <v>1.2E-2</v>
          </cell>
          <cell r="O281">
            <v>773.28</v>
          </cell>
          <cell r="P281">
            <v>339.16</v>
          </cell>
          <cell r="Q281">
            <v>139.19</v>
          </cell>
          <cell r="R281">
            <v>4.1399999999999997</v>
          </cell>
        </row>
        <row r="282">
          <cell r="A282" t="str">
            <v>0202Tumbes270</v>
          </cell>
          <cell r="B282" t="str">
            <v>02</v>
          </cell>
          <cell r="C282" t="str">
            <v>02</v>
          </cell>
          <cell r="D282" t="str">
            <v>ELNO</v>
          </cell>
          <cell r="E282" t="str">
            <v>Tumbes</v>
          </cell>
          <cell r="F282" t="str">
            <v/>
          </cell>
          <cell r="G282">
            <v>0</v>
          </cell>
          <cell r="H282">
            <v>0</v>
          </cell>
          <cell r="I282" t="str">
            <v>270</v>
          </cell>
          <cell r="J282">
            <v>2067</v>
          </cell>
          <cell r="K282">
            <v>0</v>
          </cell>
          <cell r="L282">
            <v>0</v>
          </cell>
          <cell r="M282">
            <v>448.51</v>
          </cell>
          <cell r="N282">
            <v>0</v>
          </cell>
          <cell r="O282">
            <v>169303.51</v>
          </cell>
          <cell r="P282">
            <v>37.75</v>
          </cell>
          <cell r="Q282">
            <v>30474.63</v>
          </cell>
          <cell r="R282">
            <v>1226.08</v>
          </cell>
        </row>
        <row r="283">
          <cell r="A283" t="str">
            <v>0202Tumbes261</v>
          </cell>
          <cell r="B283" t="str">
            <v>02</v>
          </cell>
          <cell r="C283" t="str">
            <v>02</v>
          </cell>
          <cell r="D283" t="str">
            <v>ELNO</v>
          </cell>
          <cell r="E283" t="str">
            <v>Tumbes</v>
          </cell>
          <cell r="F283" t="str">
            <v/>
          </cell>
          <cell r="G283">
            <v>0</v>
          </cell>
          <cell r="H283">
            <v>0</v>
          </cell>
          <cell r="I283" t="str">
            <v>261</v>
          </cell>
          <cell r="J283">
            <v>11029</v>
          </cell>
          <cell r="K283">
            <v>0</v>
          </cell>
          <cell r="L283">
            <v>0</v>
          </cell>
          <cell r="M283">
            <v>165.67400000000001</v>
          </cell>
          <cell r="N283">
            <v>0</v>
          </cell>
          <cell r="O283">
            <v>68511.960000000006</v>
          </cell>
          <cell r="P283">
            <v>41.35</v>
          </cell>
          <cell r="Q283">
            <v>12332.15</v>
          </cell>
          <cell r="R283">
            <v>6449.61</v>
          </cell>
        </row>
        <row r="284">
          <cell r="A284" t="str">
            <v>0202Tumbes262</v>
          </cell>
          <cell r="B284" t="str">
            <v>02</v>
          </cell>
          <cell r="C284" t="str">
            <v>02</v>
          </cell>
          <cell r="D284" t="str">
            <v>ELNO</v>
          </cell>
          <cell r="E284" t="str">
            <v>Tumbes</v>
          </cell>
          <cell r="F284" t="str">
            <v/>
          </cell>
          <cell r="G284">
            <v>0</v>
          </cell>
          <cell r="H284">
            <v>0</v>
          </cell>
          <cell r="I284" t="str">
            <v>262</v>
          </cell>
          <cell r="J284">
            <v>9791</v>
          </cell>
          <cell r="K284">
            <v>0</v>
          </cell>
          <cell r="L284">
            <v>0</v>
          </cell>
          <cell r="M284">
            <v>580.51800000000003</v>
          </cell>
          <cell r="N284">
            <v>0</v>
          </cell>
          <cell r="O284">
            <v>203676.4</v>
          </cell>
          <cell r="P284">
            <v>35.090000000000003</v>
          </cell>
          <cell r="Q284">
            <v>36661.75</v>
          </cell>
          <cell r="R284">
            <v>5726.61</v>
          </cell>
        </row>
        <row r="285">
          <cell r="A285" t="str">
            <v>0202Tumbes263</v>
          </cell>
          <cell r="B285" t="str">
            <v>02</v>
          </cell>
          <cell r="C285" t="str">
            <v>02</v>
          </cell>
          <cell r="D285" t="str">
            <v>ELNO</v>
          </cell>
          <cell r="E285" t="str">
            <v>Tumbes</v>
          </cell>
          <cell r="F285" t="str">
            <v/>
          </cell>
          <cell r="G285">
            <v>0</v>
          </cell>
          <cell r="H285">
            <v>0</v>
          </cell>
          <cell r="I285" t="str">
            <v>263</v>
          </cell>
          <cell r="J285">
            <v>2355</v>
          </cell>
          <cell r="K285">
            <v>0</v>
          </cell>
          <cell r="L285">
            <v>0</v>
          </cell>
          <cell r="M285">
            <v>283.95400000000001</v>
          </cell>
          <cell r="N285">
            <v>0</v>
          </cell>
          <cell r="O285">
            <v>110643.38</v>
          </cell>
          <cell r="P285">
            <v>38.97</v>
          </cell>
          <cell r="Q285">
            <v>19915.810000000001</v>
          </cell>
          <cell r="R285">
            <v>1378.93</v>
          </cell>
        </row>
        <row r="286">
          <cell r="A286" t="str">
            <v>0202Tumbes264</v>
          </cell>
          <cell r="B286" t="str">
            <v>02</v>
          </cell>
          <cell r="C286" t="str">
            <v>02</v>
          </cell>
          <cell r="D286" t="str">
            <v>ELNO</v>
          </cell>
          <cell r="E286" t="str">
            <v>Tumbes</v>
          </cell>
          <cell r="F286" t="str">
            <v/>
          </cell>
          <cell r="G286">
            <v>0</v>
          </cell>
          <cell r="H286">
            <v>0</v>
          </cell>
          <cell r="I286" t="str">
            <v>264</v>
          </cell>
          <cell r="J286">
            <v>1037</v>
          </cell>
          <cell r="K286">
            <v>0</v>
          </cell>
          <cell r="L286">
            <v>0</v>
          </cell>
          <cell r="M286">
            <v>205.45699999999999</v>
          </cell>
          <cell r="N286">
            <v>0</v>
          </cell>
          <cell r="O286">
            <v>78422.080000000002</v>
          </cell>
          <cell r="P286">
            <v>38.17</v>
          </cell>
          <cell r="Q286">
            <v>14115.97</v>
          </cell>
          <cell r="R286">
            <v>608.29999999999995</v>
          </cell>
        </row>
        <row r="287">
          <cell r="A287" t="str">
            <v>0202Tumbes265</v>
          </cell>
          <cell r="B287" t="str">
            <v>02</v>
          </cell>
          <cell r="C287" t="str">
            <v>02</v>
          </cell>
          <cell r="D287" t="str">
            <v>ELNO</v>
          </cell>
          <cell r="E287" t="str">
            <v>Tumbes</v>
          </cell>
          <cell r="F287" t="str">
            <v/>
          </cell>
          <cell r="G287">
            <v>0</v>
          </cell>
          <cell r="H287">
            <v>0</v>
          </cell>
          <cell r="I287" t="str">
            <v>265</v>
          </cell>
          <cell r="J287">
            <v>157</v>
          </cell>
          <cell r="K287">
            <v>0</v>
          </cell>
          <cell r="L287">
            <v>0</v>
          </cell>
          <cell r="M287">
            <v>59.274000000000001</v>
          </cell>
          <cell r="N287">
            <v>0</v>
          </cell>
          <cell r="O287">
            <v>22030.63</v>
          </cell>
          <cell r="P287">
            <v>37.17</v>
          </cell>
          <cell r="Q287">
            <v>3965.51</v>
          </cell>
          <cell r="R287">
            <v>92.29</v>
          </cell>
        </row>
        <row r="288">
          <cell r="A288" t="str">
            <v>0202Tumbes266</v>
          </cell>
          <cell r="B288" t="str">
            <v>02</v>
          </cell>
          <cell r="C288" t="str">
            <v>02</v>
          </cell>
          <cell r="D288" t="str">
            <v>ELNO</v>
          </cell>
          <cell r="E288" t="str">
            <v>Tumbes</v>
          </cell>
          <cell r="F288" t="str">
            <v/>
          </cell>
          <cell r="G288">
            <v>0</v>
          </cell>
          <cell r="H288">
            <v>0</v>
          </cell>
          <cell r="I288" t="str">
            <v>266</v>
          </cell>
          <cell r="J288">
            <v>41</v>
          </cell>
          <cell r="K288">
            <v>0</v>
          </cell>
          <cell r="L288">
            <v>0</v>
          </cell>
          <cell r="M288">
            <v>24.294</v>
          </cell>
          <cell r="N288">
            <v>0</v>
          </cell>
          <cell r="O288">
            <v>8754.51</v>
          </cell>
          <cell r="P288">
            <v>36.04</v>
          </cell>
          <cell r="Q288">
            <v>1575.81</v>
          </cell>
          <cell r="R288">
            <v>24.47</v>
          </cell>
        </row>
        <row r="289">
          <cell r="A289" t="str">
            <v>0202Tumbes267</v>
          </cell>
          <cell r="B289" t="str">
            <v>02</v>
          </cell>
          <cell r="C289" t="str">
            <v>02</v>
          </cell>
          <cell r="D289" t="str">
            <v>ELNO</v>
          </cell>
          <cell r="E289" t="str">
            <v>Tumbes</v>
          </cell>
          <cell r="F289" t="str">
            <v/>
          </cell>
          <cell r="G289">
            <v>0</v>
          </cell>
          <cell r="H289">
            <v>0</v>
          </cell>
          <cell r="I289" t="str">
            <v>267</v>
          </cell>
          <cell r="J289">
            <v>18</v>
          </cell>
          <cell r="K289">
            <v>0</v>
          </cell>
          <cell r="L289">
            <v>0</v>
          </cell>
          <cell r="M289">
            <v>15.340999999999999</v>
          </cell>
          <cell r="N289">
            <v>0</v>
          </cell>
          <cell r="O289">
            <v>5527.19</v>
          </cell>
          <cell r="P289">
            <v>36.03</v>
          </cell>
          <cell r="Q289">
            <v>994.89</v>
          </cell>
          <cell r="R289">
            <v>10.88</v>
          </cell>
        </row>
        <row r="290">
          <cell r="A290" t="str">
            <v>0202Tumbes268</v>
          </cell>
          <cell r="B290" t="str">
            <v>02</v>
          </cell>
          <cell r="C290" t="str">
            <v>02</v>
          </cell>
          <cell r="D290" t="str">
            <v>ELNO</v>
          </cell>
          <cell r="E290" t="str">
            <v>Tumbes</v>
          </cell>
          <cell r="F290" t="str">
            <v/>
          </cell>
          <cell r="G290">
            <v>0</v>
          </cell>
          <cell r="H290">
            <v>0</v>
          </cell>
          <cell r="I290" t="str">
            <v>268</v>
          </cell>
          <cell r="J290">
            <v>18</v>
          </cell>
          <cell r="K290">
            <v>0</v>
          </cell>
          <cell r="L290">
            <v>0</v>
          </cell>
          <cell r="M290">
            <v>25.783999999999999</v>
          </cell>
          <cell r="N290">
            <v>0</v>
          </cell>
          <cell r="O290">
            <v>9406.11</v>
          </cell>
          <cell r="P290">
            <v>36.479999999999997</v>
          </cell>
          <cell r="Q290">
            <v>1693.1</v>
          </cell>
          <cell r="R290">
            <v>11.56</v>
          </cell>
        </row>
        <row r="291">
          <cell r="A291" t="str">
            <v>0202Tumbes282</v>
          </cell>
          <cell r="B291" t="str">
            <v>02</v>
          </cell>
          <cell r="C291" t="str">
            <v>02</v>
          </cell>
          <cell r="D291" t="str">
            <v>ELNO</v>
          </cell>
          <cell r="E291" t="str">
            <v>Tumbes</v>
          </cell>
          <cell r="F291" t="str">
            <v/>
          </cell>
          <cell r="G291">
            <v>0</v>
          </cell>
          <cell r="H291">
            <v>0</v>
          </cell>
          <cell r="I291" t="str">
            <v>282</v>
          </cell>
          <cell r="J291">
            <v>51</v>
          </cell>
          <cell r="K291">
            <v>0</v>
          </cell>
          <cell r="L291">
            <v>0</v>
          </cell>
          <cell r="M291">
            <v>3.2770000000000001</v>
          </cell>
          <cell r="N291">
            <v>10.24</v>
          </cell>
          <cell r="O291">
            <v>1374.85</v>
          </cell>
          <cell r="P291">
            <v>41.95</v>
          </cell>
          <cell r="Q291">
            <v>247.47</v>
          </cell>
          <cell r="R291">
            <v>29.78</v>
          </cell>
        </row>
        <row r="292">
          <cell r="A292" t="str">
            <v>0202Tumbes281</v>
          </cell>
          <cell r="B292" t="str">
            <v>02</v>
          </cell>
          <cell r="C292" t="str">
            <v>02</v>
          </cell>
          <cell r="D292" t="str">
            <v>ELNO</v>
          </cell>
          <cell r="E292" t="str">
            <v>Tumbes</v>
          </cell>
          <cell r="F292" t="str">
            <v/>
          </cell>
          <cell r="G292">
            <v>0</v>
          </cell>
          <cell r="H292">
            <v>0</v>
          </cell>
          <cell r="I292" t="str">
            <v>281</v>
          </cell>
          <cell r="J292">
            <v>2</v>
          </cell>
          <cell r="K292">
            <v>0</v>
          </cell>
          <cell r="L292">
            <v>0</v>
          </cell>
          <cell r="M292">
            <v>9.6000000000000002E-2</v>
          </cell>
          <cell r="N292">
            <v>0.30099999999999999</v>
          </cell>
          <cell r="O292">
            <v>40.82</v>
          </cell>
          <cell r="P292">
            <v>42.52</v>
          </cell>
          <cell r="Q292">
            <v>7.35</v>
          </cell>
          <cell r="R292">
            <v>1.17</v>
          </cell>
        </row>
        <row r="293">
          <cell r="A293" t="str">
            <v>0202Tumbes100</v>
          </cell>
          <cell r="B293" t="str">
            <v>02</v>
          </cell>
          <cell r="C293" t="str">
            <v>02</v>
          </cell>
          <cell r="D293" t="str">
            <v>ELNO</v>
          </cell>
          <cell r="E293" t="str">
            <v>Tumbes</v>
          </cell>
          <cell r="F293" t="str">
            <v/>
          </cell>
          <cell r="G293">
            <v>0</v>
          </cell>
          <cell r="H293">
            <v>0</v>
          </cell>
          <cell r="I293" t="str">
            <v>100</v>
          </cell>
          <cell r="J293">
            <v>19</v>
          </cell>
          <cell r="K293">
            <v>31.17</v>
          </cell>
          <cell r="L293">
            <v>436.83699999999999</v>
          </cell>
          <cell r="M293">
            <v>468.00700000000001</v>
          </cell>
          <cell r="N293">
            <v>2.7250000000000001</v>
          </cell>
          <cell r="O293">
            <v>101381.5</v>
          </cell>
          <cell r="P293">
            <v>21.66</v>
          </cell>
          <cell r="Q293">
            <v>18248.669999999998</v>
          </cell>
          <cell r="R293">
            <v>298.98</v>
          </cell>
        </row>
        <row r="294">
          <cell r="A294" t="str">
            <v>0202Tumbes122</v>
          </cell>
          <cell r="B294" t="str">
            <v>02</v>
          </cell>
          <cell r="C294" t="str">
            <v>02</v>
          </cell>
          <cell r="D294" t="str">
            <v>ELNO</v>
          </cell>
          <cell r="E294" t="str">
            <v>Tumbes</v>
          </cell>
          <cell r="F294" t="str">
            <v/>
          </cell>
          <cell r="G294">
            <v>0</v>
          </cell>
          <cell r="H294">
            <v>0</v>
          </cell>
          <cell r="I294" t="str">
            <v>122</v>
          </cell>
          <cell r="J294">
            <v>10</v>
          </cell>
          <cell r="K294">
            <v>59.686999999999998</v>
          </cell>
          <cell r="L294">
            <v>258.279</v>
          </cell>
          <cell r="M294">
            <v>317.96600000000001</v>
          </cell>
          <cell r="N294">
            <v>1.6990000000000001</v>
          </cell>
          <cell r="O294">
            <v>66785.08</v>
          </cell>
          <cell r="P294">
            <v>21</v>
          </cell>
          <cell r="Q294">
            <v>12021.31</v>
          </cell>
          <cell r="R294">
            <v>157.36000000000001</v>
          </cell>
        </row>
        <row r="295">
          <cell r="A295" t="str">
            <v>0202Tumbes121</v>
          </cell>
          <cell r="B295" t="str">
            <v>02</v>
          </cell>
          <cell r="C295" t="str">
            <v>02</v>
          </cell>
          <cell r="D295" t="str">
            <v>ELNO</v>
          </cell>
          <cell r="E295" t="str">
            <v>Tumbes</v>
          </cell>
          <cell r="F295" t="str">
            <v/>
          </cell>
          <cell r="G295">
            <v>0</v>
          </cell>
          <cell r="H295">
            <v>0</v>
          </cell>
          <cell r="I295" t="str">
            <v>121</v>
          </cell>
          <cell r="J295">
            <v>17</v>
          </cell>
          <cell r="K295">
            <v>209.804</v>
          </cell>
          <cell r="L295">
            <v>758.553</v>
          </cell>
          <cell r="M295">
            <v>968.35699999999997</v>
          </cell>
          <cell r="N295">
            <v>3.0790000000000002</v>
          </cell>
          <cell r="O295">
            <v>188622.31</v>
          </cell>
          <cell r="P295">
            <v>19.48</v>
          </cell>
          <cell r="Q295">
            <v>33952.019999999997</v>
          </cell>
          <cell r="R295">
            <v>267.51</v>
          </cell>
        </row>
        <row r="296">
          <cell r="A296" t="str">
            <v>0202Tumbes132</v>
          </cell>
          <cell r="B296" t="str">
            <v>02</v>
          </cell>
          <cell r="C296" t="str">
            <v>02</v>
          </cell>
          <cell r="D296" t="str">
            <v>ELNO</v>
          </cell>
          <cell r="E296" t="str">
            <v>Tumbes</v>
          </cell>
          <cell r="F296" t="str">
            <v/>
          </cell>
          <cell r="G296">
            <v>0</v>
          </cell>
          <cell r="H296">
            <v>0</v>
          </cell>
          <cell r="I296" t="str">
            <v>132</v>
          </cell>
          <cell r="J296">
            <v>25</v>
          </cell>
          <cell r="K296">
            <v>0</v>
          </cell>
          <cell r="L296">
            <v>0</v>
          </cell>
          <cell r="M296">
            <v>130.87100000000001</v>
          </cell>
          <cell r="N296">
            <v>0.63400000000000001</v>
          </cell>
          <cell r="O296">
            <v>31769.919999999998</v>
          </cell>
          <cell r="P296">
            <v>24.28</v>
          </cell>
          <cell r="Q296">
            <v>5718.59</v>
          </cell>
          <cell r="R296">
            <v>367.76</v>
          </cell>
        </row>
        <row r="297">
          <cell r="A297" t="str">
            <v>0202Tumbes131</v>
          </cell>
          <cell r="B297" t="str">
            <v>02</v>
          </cell>
          <cell r="C297" t="str">
            <v>02</v>
          </cell>
          <cell r="D297" t="str">
            <v>ELNO</v>
          </cell>
          <cell r="E297" t="str">
            <v>Tumbes</v>
          </cell>
          <cell r="F297" t="str">
            <v/>
          </cell>
          <cell r="G297">
            <v>0</v>
          </cell>
          <cell r="H297">
            <v>0</v>
          </cell>
          <cell r="I297" t="str">
            <v>131</v>
          </cell>
          <cell r="J297">
            <v>16</v>
          </cell>
          <cell r="K297">
            <v>0</v>
          </cell>
          <cell r="L297">
            <v>0</v>
          </cell>
          <cell r="M297">
            <v>109.476</v>
          </cell>
          <cell r="N297">
            <v>0.75</v>
          </cell>
          <cell r="O297">
            <v>27877.39</v>
          </cell>
          <cell r="P297">
            <v>25.46</v>
          </cell>
          <cell r="Q297">
            <v>5017.93</v>
          </cell>
          <cell r="R297">
            <v>235.37</v>
          </cell>
        </row>
        <row r="298">
          <cell r="A298" t="str">
            <v>0202Tumbes240</v>
          </cell>
          <cell r="B298" t="str">
            <v>02</v>
          </cell>
          <cell r="C298" t="str">
            <v>02</v>
          </cell>
          <cell r="D298" t="str">
            <v>ELNO</v>
          </cell>
          <cell r="E298" t="str">
            <v>Tumbes</v>
          </cell>
          <cell r="F298" t="str">
            <v/>
          </cell>
          <cell r="G298">
            <v>0</v>
          </cell>
          <cell r="H298">
            <v>0</v>
          </cell>
          <cell r="I298" t="str">
            <v>240</v>
          </cell>
          <cell r="J298">
            <v>0</v>
          </cell>
          <cell r="K298">
            <v>0</v>
          </cell>
          <cell r="L298">
            <v>0</v>
          </cell>
          <cell r="M298">
            <v>241.08600000000001</v>
          </cell>
          <cell r="N298">
            <v>0</v>
          </cell>
          <cell r="O298">
            <v>106331.4</v>
          </cell>
          <cell r="P298">
            <v>44.11</v>
          </cell>
          <cell r="Q298">
            <v>0</v>
          </cell>
          <cell r="R298">
            <v>0</v>
          </cell>
        </row>
        <row r="299">
          <cell r="A299" t="str">
            <v>0202Canchaque270</v>
          </cell>
          <cell r="B299" t="str">
            <v>02</v>
          </cell>
          <cell r="C299" t="str">
            <v>02</v>
          </cell>
          <cell r="D299" t="str">
            <v>ELNO</v>
          </cell>
          <cell r="E299" t="str">
            <v>Canchaque</v>
          </cell>
          <cell r="F299" t="str">
            <v/>
          </cell>
          <cell r="G299">
            <v>0</v>
          </cell>
          <cell r="H299">
            <v>0</v>
          </cell>
          <cell r="I299" t="str">
            <v>270</v>
          </cell>
          <cell r="J299">
            <v>32</v>
          </cell>
          <cell r="K299">
            <v>0</v>
          </cell>
          <cell r="L299">
            <v>0</v>
          </cell>
          <cell r="M299">
            <v>1.6539999999999999</v>
          </cell>
          <cell r="N299">
            <v>0</v>
          </cell>
          <cell r="O299">
            <v>739.5</v>
          </cell>
          <cell r="P299">
            <v>44.71</v>
          </cell>
          <cell r="Q299">
            <v>133.11000000000001</v>
          </cell>
          <cell r="R299">
            <v>18.45</v>
          </cell>
        </row>
        <row r="300">
          <cell r="A300" t="str">
            <v>0202Canchaque261</v>
          </cell>
          <cell r="B300" t="str">
            <v>02</v>
          </cell>
          <cell r="C300" t="str">
            <v>02</v>
          </cell>
          <cell r="D300" t="str">
            <v>ELNO</v>
          </cell>
          <cell r="E300" t="str">
            <v>Canchaque</v>
          </cell>
          <cell r="F300" t="str">
            <v/>
          </cell>
          <cell r="G300">
            <v>0</v>
          </cell>
          <cell r="H300">
            <v>0</v>
          </cell>
          <cell r="I300" t="str">
            <v>261</v>
          </cell>
          <cell r="J300">
            <v>443</v>
          </cell>
          <cell r="K300">
            <v>0</v>
          </cell>
          <cell r="L300">
            <v>0</v>
          </cell>
          <cell r="M300">
            <v>4.66</v>
          </cell>
          <cell r="N300">
            <v>0</v>
          </cell>
          <cell r="O300">
            <v>2009.4</v>
          </cell>
          <cell r="P300">
            <v>43.12</v>
          </cell>
          <cell r="Q300">
            <v>361.69</v>
          </cell>
          <cell r="R300">
            <v>259.89</v>
          </cell>
        </row>
        <row r="301">
          <cell r="A301" t="str">
            <v>0202Canchaque262</v>
          </cell>
          <cell r="B301" t="str">
            <v>02</v>
          </cell>
          <cell r="C301" t="str">
            <v>02</v>
          </cell>
          <cell r="D301" t="str">
            <v>ELNO</v>
          </cell>
          <cell r="E301" t="str">
            <v>Canchaque</v>
          </cell>
          <cell r="F301" t="str">
            <v/>
          </cell>
          <cell r="G301">
            <v>0</v>
          </cell>
          <cell r="H301">
            <v>0</v>
          </cell>
          <cell r="I301" t="str">
            <v>262</v>
          </cell>
          <cell r="J301">
            <v>87</v>
          </cell>
          <cell r="K301">
            <v>0</v>
          </cell>
          <cell r="L301">
            <v>0</v>
          </cell>
          <cell r="M301">
            <v>4.3570000000000002</v>
          </cell>
          <cell r="N301">
            <v>0</v>
          </cell>
          <cell r="O301">
            <v>1728.49</v>
          </cell>
          <cell r="P301">
            <v>39.67</v>
          </cell>
          <cell r="Q301">
            <v>311.13</v>
          </cell>
          <cell r="R301">
            <v>51.15</v>
          </cell>
        </row>
        <row r="302">
          <cell r="A302" t="str">
            <v>0202Canchaque263</v>
          </cell>
          <cell r="B302" t="str">
            <v>02</v>
          </cell>
          <cell r="C302" t="str">
            <v>02</v>
          </cell>
          <cell r="D302" t="str">
            <v>ELNO</v>
          </cell>
          <cell r="E302" t="str">
            <v>Canchaque</v>
          </cell>
          <cell r="F302" t="str">
            <v/>
          </cell>
          <cell r="G302">
            <v>0</v>
          </cell>
          <cell r="H302">
            <v>0</v>
          </cell>
          <cell r="I302" t="str">
            <v>263</v>
          </cell>
          <cell r="J302">
            <v>2</v>
          </cell>
          <cell r="K302">
            <v>0</v>
          </cell>
          <cell r="L302">
            <v>0</v>
          </cell>
          <cell r="M302">
            <v>0.20899999999999999</v>
          </cell>
          <cell r="N302">
            <v>0</v>
          </cell>
          <cell r="O302">
            <v>111.11</v>
          </cell>
          <cell r="P302">
            <v>53.16</v>
          </cell>
          <cell r="Q302">
            <v>20</v>
          </cell>
          <cell r="R302">
            <v>1.17</v>
          </cell>
        </row>
        <row r="303">
          <cell r="A303" t="str">
            <v>0202Canchaque264</v>
          </cell>
          <cell r="B303" t="str">
            <v>02</v>
          </cell>
          <cell r="C303" t="str">
            <v>02</v>
          </cell>
          <cell r="D303" t="str">
            <v>ELNO</v>
          </cell>
          <cell r="E303" t="str">
            <v>Canchaque</v>
          </cell>
          <cell r="F303" t="str">
            <v/>
          </cell>
          <cell r="G303">
            <v>0</v>
          </cell>
          <cell r="H303">
            <v>0</v>
          </cell>
          <cell r="I303" t="str">
            <v>264</v>
          </cell>
          <cell r="J303">
            <v>4</v>
          </cell>
          <cell r="K303">
            <v>0</v>
          </cell>
          <cell r="L303">
            <v>0</v>
          </cell>
          <cell r="M303">
            <v>0.80100000000000005</v>
          </cell>
          <cell r="N303">
            <v>0</v>
          </cell>
          <cell r="O303">
            <v>419.12</v>
          </cell>
          <cell r="P303">
            <v>52.32</v>
          </cell>
          <cell r="Q303">
            <v>75.44</v>
          </cell>
          <cell r="R303">
            <v>2.34</v>
          </cell>
        </row>
        <row r="304">
          <cell r="A304" t="str">
            <v>0202Canchaque240</v>
          </cell>
          <cell r="B304" t="str">
            <v>02</v>
          </cell>
          <cell r="C304" t="str">
            <v>02</v>
          </cell>
          <cell r="D304" t="str">
            <v>ELNO</v>
          </cell>
          <cell r="E304" t="str">
            <v>Canchaque</v>
          </cell>
          <cell r="F304" t="str">
            <v/>
          </cell>
          <cell r="G304">
            <v>0</v>
          </cell>
          <cell r="H304">
            <v>0</v>
          </cell>
          <cell r="I304" t="str">
            <v>240</v>
          </cell>
          <cell r="J304">
            <v>0</v>
          </cell>
          <cell r="K304">
            <v>0</v>
          </cell>
          <cell r="L304">
            <v>0</v>
          </cell>
          <cell r="M304">
            <v>7.7880000000000003</v>
          </cell>
          <cell r="N304">
            <v>0</v>
          </cell>
          <cell r="O304">
            <v>889.92</v>
          </cell>
          <cell r="P304">
            <v>11.43</v>
          </cell>
          <cell r="Q304">
            <v>0</v>
          </cell>
          <cell r="R304">
            <v>0</v>
          </cell>
        </row>
        <row r="305">
          <cell r="A305" t="str">
            <v>0202Chalaco270</v>
          </cell>
          <cell r="B305" t="str">
            <v>02</v>
          </cell>
          <cell r="C305" t="str">
            <v>02</v>
          </cell>
          <cell r="D305" t="str">
            <v>ELNO</v>
          </cell>
          <cell r="E305" t="str">
            <v>Chalaco</v>
          </cell>
          <cell r="F305" t="str">
            <v/>
          </cell>
          <cell r="G305">
            <v>0</v>
          </cell>
          <cell r="H305">
            <v>0</v>
          </cell>
          <cell r="I305" t="str">
            <v>270</v>
          </cell>
          <cell r="J305">
            <v>150</v>
          </cell>
          <cell r="K305">
            <v>0</v>
          </cell>
          <cell r="L305">
            <v>0</v>
          </cell>
          <cell r="M305">
            <v>6.242</v>
          </cell>
          <cell r="N305">
            <v>0</v>
          </cell>
          <cell r="O305">
            <v>3272.24</v>
          </cell>
          <cell r="P305">
            <v>52.42</v>
          </cell>
          <cell r="Q305">
            <v>589</v>
          </cell>
          <cell r="R305">
            <v>86.6</v>
          </cell>
        </row>
        <row r="306">
          <cell r="A306" t="str">
            <v>0202Chalaco261</v>
          </cell>
          <cell r="B306" t="str">
            <v>02</v>
          </cell>
          <cell r="C306" t="str">
            <v>02</v>
          </cell>
          <cell r="D306" t="str">
            <v>ELNO</v>
          </cell>
          <cell r="E306" t="str">
            <v>Chalaco</v>
          </cell>
          <cell r="F306" t="str">
            <v/>
          </cell>
          <cell r="G306">
            <v>0</v>
          </cell>
          <cell r="H306">
            <v>0</v>
          </cell>
          <cell r="I306" t="str">
            <v>261</v>
          </cell>
          <cell r="J306">
            <v>218</v>
          </cell>
          <cell r="K306">
            <v>0</v>
          </cell>
          <cell r="L306">
            <v>0</v>
          </cell>
          <cell r="M306">
            <v>2.516</v>
          </cell>
          <cell r="N306">
            <v>0</v>
          </cell>
          <cell r="O306">
            <v>993.52</v>
          </cell>
          <cell r="P306">
            <v>39.49</v>
          </cell>
          <cell r="Q306">
            <v>178.83</v>
          </cell>
          <cell r="R306">
            <v>127.29</v>
          </cell>
        </row>
        <row r="307">
          <cell r="A307" t="str">
            <v>0202Chalaco262</v>
          </cell>
          <cell r="B307" t="str">
            <v>02</v>
          </cell>
          <cell r="C307" t="str">
            <v>02</v>
          </cell>
          <cell r="D307" t="str">
            <v>ELNO</v>
          </cell>
          <cell r="E307" t="str">
            <v>Chalaco</v>
          </cell>
          <cell r="F307" t="str">
            <v/>
          </cell>
          <cell r="G307">
            <v>0</v>
          </cell>
          <cell r="H307">
            <v>0</v>
          </cell>
          <cell r="I307" t="str">
            <v>262</v>
          </cell>
          <cell r="J307">
            <v>41</v>
          </cell>
          <cell r="K307">
            <v>0</v>
          </cell>
          <cell r="L307">
            <v>0</v>
          </cell>
          <cell r="M307">
            <v>1.849</v>
          </cell>
          <cell r="N307">
            <v>0</v>
          </cell>
          <cell r="O307">
            <v>657.78</v>
          </cell>
          <cell r="P307">
            <v>35.57</v>
          </cell>
          <cell r="Q307">
            <v>118.4</v>
          </cell>
          <cell r="R307">
            <v>23.94</v>
          </cell>
        </row>
        <row r="308">
          <cell r="A308" t="str">
            <v>0202Chalaco263</v>
          </cell>
          <cell r="B308" t="str">
            <v>02</v>
          </cell>
          <cell r="C308" t="str">
            <v>02</v>
          </cell>
          <cell r="D308" t="str">
            <v>ELNO</v>
          </cell>
          <cell r="E308" t="str">
            <v>Chalaco</v>
          </cell>
          <cell r="F308" t="str">
            <v/>
          </cell>
          <cell r="G308">
            <v>0</v>
          </cell>
          <cell r="H308">
            <v>0</v>
          </cell>
          <cell r="I308" t="str">
            <v>263</v>
          </cell>
          <cell r="J308">
            <v>2</v>
          </cell>
          <cell r="K308">
            <v>0</v>
          </cell>
          <cell r="L308">
            <v>0</v>
          </cell>
          <cell r="M308">
            <v>0.218</v>
          </cell>
          <cell r="N308">
            <v>0</v>
          </cell>
          <cell r="O308">
            <v>106.62</v>
          </cell>
          <cell r="P308">
            <v>48.91</v>
          </cell>
          <cell r="Q308">
            <v>19.190000000000001</v>
          </cell>
          <cell r="R308">
            <v>1.17</v>
          </cell>
        </row>
        <row r="309">
          <cell r="A309" t="str">
            <v>0202Chalaco240</v>
          </cell>
          <cell r="B309" t="str">
            <v>02</v>
          </cell>
          <cell r="C309" t="str">
            <v>02</v>
          </cell>
          <cell r="D309" t="str">
            <v>ELNO</v>
          </cell>
          <cell r="E309" t="str">
            <v>Chalaco</v>
          </cell>
          <cell r="F309" t="str">
            <v/>
          </cell>
          <cell r="G309">
            <v>0</v>
          </cell>
          <cell r="H309">
            <v>0</v>
          </cell>
          <cell r="I309" t="str">
            <v>240</v>
          </cell>
          <cell r="J309">
            <v>0</v>
          </cell>
          <cell r="K309">
            <v>0</v>
          </cell>
          <cell r="L309">
            <v>0</v>
          </cell>
          <cell r="M309">
            <v>6.5369999999999999</v>
          </cell>
          <cell r="N309">
            <v>0</v>
          </cell>
          <cell r="O309">
            <v>741.96</v>
          </cell>
          <cell r="P309">
            <v>11.35</v>
          </cell>
          <cell r="Q309">
            <v>0</v>
          </cell>
          <cell r="R309">
            <v>0</v>
          </cell>
        </row>
        <row r="310">
          <cell r="A310" t="str">
            <v>0202Huancabamba270</v>
          </cell>
          <cell r="B310" t="str">
            <v>02</v>
          </cell>
          <cell r="C310" t="str">
            <v>02</v>
          </cell>
          <cell r="D310" t="str">
            <v>ELNO</v>
          </cell>
          <cell r="E310" t="str">
            <v>Huancabamba</v>
          </cell>
          <cell r="F310" t="str">
            <v/>
          </cell>
          <cell r="G310">
            <v>0</v>
          </cell>
          <cell r="H310">
            <v>0</v>
          </cell>
          <cell r="I310" t="str">
            <v>270</v>
          </cell>
          <cell r="J310">
            <v>100</v>
          </cell>
          <cell r="K310">
            <v>0</v>
          </cell>
          <cell r="L310">
            <v>0</v>
          </cell>
          <cell r="M310">
            <v>14.042999999999999</v>
          </cell>
          <cell r="N310">
            <v>0</v>
          </cell>
          <cell r="O310">
            <v>6290.58</v>
          </cell>
          <cell r="P310">
            <v>44.8</v>
          </cell>
          <cell r="Q310">
            <v>1132.31</v>
          </cell>
          <cell r="R310">
            <v>58.23</v>
          </cell>
        </row>
        <row r="311">
          <cell r="A311" t="str">
            <v>0202Huancabamba261</v>
          </cell>
          <cell r="B311" t="str">
            <v>02</v>
          </cell>
          <cell r="C311" t="str">
            <v>02</v>
          </cell>
          <cell r="D311" t="str">
            <v>ELNO</v>
          </cell>
          <cell r="E311" t="str">
            <v>Huancabamba</v>
          </cell>
          <cell r="F311" t="str">
            <v/>
          </cell>
          <cell r="G311">
            <v>0</v>
          </cell>
          <cell r="H311">
            <v>0</v>
          </cell>
          <cell r="I311" t="str">
            <v>261</v>
          </cell>
          <cell r="J311">
            <v>903</v>
          </cell>
          <cell r="K311">
            <v>0</v>
          </cell>
          <cell r="L311">
            <v>0</v>
          </cell>
          <cell r="M311">
            <v>12.263999999999999</v>
          </cell>
          <cell r="N311">
            <v>0</v>
          </cell>
          <cell r="O311">
            <v>4806.83</v>
          </cell>
          <cell r="P311">
            <v>39.19</v>
          </cell>
          <cell r="Q311">
            <v>865.23</v>
          </cell>
          <cell r="R311">
            <v>529.21</v>
          </cell>
        </row>
        <row r="312">
          <cell r="A312" t="str">
            <v>0202Huancabamba262</v>
          </cell>
          <cell r="B312" t="str">
            <v>02</v>
          </cell>
          <cell r="C312" t="str">
            <v>02</v>
          </cell>
          <cell r="D312" t="str">
            <v>ELNO</v>
          </cell>
          <cell r="E312" t="str">
            <v>Huancabamba</v>
          </cell>
          <cell r="F312" t="str">
            <v/>
          </cell>
          <cell r="G312">
            <v>0</v>
          </cell>
          <cell r="H312">
            <v>0</v>
          </cell>
          <cell r="I312" t="str">
            <v>262</v>
          </cell>
          <cell r="J312">
            <v>429</v>
          </cell>
          <cell r="K312">
            <v>0</v>
          </cell>
          <cell r="L312">
            <v>0</v>
          </cell>
          <cell r="M312">
            <v>22.646000000000001</v>
          </cell>
          <cell r="N312">
            <v>0</v>
          </cell>
          <cell r="O312">
            <v>9120.35</v>
          </cell>
          <cell r="P312">
            <v>40.270000000000003</v>
          </cell>
          <cell r="Q312">
            <v>1641.66</v>
          </cell>
          <cell r="R312">
            <v>250.49</v>
          </cell>
        </row>
        <row r="313">
          <cell r="A313" t="str">
            <v>0202Huancabamba263</v>
          </cell>
          <cell r="B313" t="str">
            <v>02</v>
          </cell>
          <cell r="C313" t="str">
            <v>02</v>
          </cell>
          <cell r="D313" t="str">
            <v>ELNO</v>
          </cell>
          <cell r="E313" t="str">
            <v>Huancabamba</v>
          </cell>
          <cell r="F313" t="str">
            <v/>
          </cell>
          <cell r="G313">
            <v>0</v>
          </cell>
          <cell r="H313">
            <v>0</v>
          </cell>
          <cell r="I313" t="str">
            <v>263</v>
          </cell>
          <cell r="J313">
            <v>31</v>
          </cell>
          <cell r="K313">
            <v>0</v>
          </cell>
          <cell r="L313">
            <v>0</v>
          </cell>
          <cell r="M313">
            <v>3.7519999999999998</v>
          </cell>
          <cell r="N313">
            <v>0</v>
          </cell>
          <cell r="O313">
            <v>1985.68</v>
          </cell>
          <cell r="P313">
            <v>52.92</v>
          </cell>
          <cell r="Q313">
            <v>357.42</v>
          </cell>
          <cell r="R313">
            <v>18.45</v>
          </cell>
        </row>
        <row r="314">
          <cell r="A314" t="str">
            <v>0202Huancabamba264</v>
          </cell>
          <cell r="B314" t="str">
            <v>02</v>
          </cell>
          <cell r="C314" t="str">
            <v>02</v>
          </cell>
          <cell r="D314" t="str">
            <v>ELNO</v>
          </cell>
          <cell r="E314" t="str">
            <v>Huancabamba</v>
          </cell>
          <cell r="F314" t="str">
            <v/>
          </cell>
          <cell r="G314">
            <v>0</v>
          </cell>
          <cell r="H314">
            <v>0</v>
          </cell>
          <cell r="I314" t="str">
            <v>264</v>
          </cell>
          <cell r="J314">
            <v>16</v>
          </cell>
          <cell r="K314">
            <v>0</v>
          </cell>
          <cell r="L314">
            <v>0</v>
          </cell>
          <cell r="M314">
            <v>3.2909999999999999</v>
          </cell>
          <cell r="N314">
            <v>0</v>
          </cell>
          <cell r="O314">
            <v>1721.21</v>
          </cell>
          <cell r="P314">
            <v>52.3</v>
          </cell>
          <cell r="Q314">
            <v>309.82</v>
          </cell>
          <cell r="R314">
            <v>9.39</v>
          </cell>
        </row>
        <row r="315">
          <cell r="A315" t="str">
            <v>0202Huancabamba265</v>
          </cell>
          <cell r="B315" t="str">
            <v>02</v>
          </cell>
          <cell r="C315" t="str">
            <v>02</v>
          </cell>
          <cell r="D315" t="str">
            <v>ELNO</v>
          </cell>
          <cell r="E315" t="str">
            <v>Huancabamba</v>
          </cell>
          <cell r="F315" t="str">
            <v/>
          </cell>
          <cell r="G315">
            <v>0</v>
          </cell>
          <cell r="H315">
            <v>0</v>
          </cell>
          <cell r="I315" t="str">
            <v>265</v>
          </cell>
          <cell r="J315">
            <v>3</v>
          </cell>
          <cell r="K315">
            <v>0</v>
          </cell>
          <cell r="L315">
            <v>0</v>
          </cell>
          <cell r="M315">
            <v>1.113</v>
          </cell>
          <cell r="N315">
            <v>0</v>
          </cell>
          <cell r="O315">
            <v>577.69000000000005</v>
          </cell>
          <cell r="P315">
            <v>51.9</v>
          </cell>
          <cell r="Q315">
            <v>103.98</v>
          </cell>
          <cell r="R315">
            <v>1.75</v>
          </cell>
        </row>
        <row r="316">
          <cell r="A316" t="str">
            <v>0202Huancabamba266</v>
          </cell>
          <cell r="B316" t="str">
            <v>02</v>
          </cell>
          <cell r="C316" t="str">
            <v>02</v>
          </cell>
          <cell r="D316" t="str">
            <v>ELNO</v>
          </cell>
          <cell r="E316" t="str">
            <v>Huancabamba</v>
          </cell>
          <cell r="F316" t="str">
            <v/>
          </cell>
          <cell r="G316">
            <v>0</v>
          </cell>
          <cell r="H316">
            <v>0</v>
          </cell>
          <cell r="I316" t="str">
            <v>266</v>
          </cell>
          <cell r="J316">
            <v>1</v>
          </cell>
          <cell r="K316">
            <v>0</v>
          </cell>
          <cell r="L316">
            <v>0</v>
          </cell>
          <cell r="M316">
            <v>0.65</v>
          </cell>
          <cell r="N316">
            <v>0</v>
          </cell>
          <cell r="O316">
            <v>336</v>
          </cell>
          <cell r="P316">
            <v>51.69</v>
          </cell>
          <cell r="Q316">
            <v>60.48</v>
          </cell>
          <cell r="R316">
            <v>0.57999999999999996</v>
          </cell>
        </row>
        <row r="317">
          <cell r="A317" t="str">
            <v>0202Huancabamba100</v>
          </cell>
          <cell r="B317" t="str">
            <v>02</v>
          </cell>
          <cell r="C317" t="str">
            <v>02</v>
          </cell>
          <cell r="D317" t="str">
            <v>ELNO</v>
          </cell>
          <cell r="E317" t="str">
            <v>Huancabamba</v>
          </cell>
          <cell r="F317" t="str">
            <v/>
          </cell>
          <cell r="G317">
            <v>0</v>
          </cell>
          <cell r="H317">
            <v>0</v>
          </cell>
          <cell r="I317" t="str">
            <v>100</v>
          </cell>
          <cell r="J317">
            <v>1</v>
          </cell>
          <cell r="K317">
            <v>0.124</v>
          </cell>
          <cell r="L317">
            <v>0.247</v>
          </cell>
          <cell r="M317">
            <v>0.371</v>
          </cell>
          <cell r="N317">
            <v>2.1000000000000001E-2</v>
          </cell>
          <cell r="O317">
            <v>261.83999999999997</v>
          </cell>
          <cell r="P317">
            <v>70.58</v>
          </cell>
          <cell r="Q317">
            <v>47.13</v>
          </cell>
          <cell r="R317">
            <v>15.74</v>
          </cell>
        </row>
        <row r="318">
          <cell r="A318" t="str">
            <v>0202Huancabamba240</v>
          </cell>
          <cell r="B318" t="str">
            <v>02</v>
          </cell>
          <cell r="C318" t="str">
            <v>02</v>
          </cell>
          <cell r="D318" t="str">
            <v>ELNO</v>
          </cell>
          <cell r="E318" t="str">
            <v>Huancabamba</v>
          </cell>
          <cell r="F318" t="str">
            <v/>
          </cell>
          <cell r="G318">
            <v>0</v>
          </cell>
          <cell r="H318">
            <v>0</v>
          </cell>
          <cell r="I318" t="str">
            <v>240</v>
          </cell>
          <cell r="J318">
            <v>0</v>
          </cell>
          <cell r="K318">
            <v>0</v>
          </cell>
          <cell r="L318">
            <v>0</v>
          </cell>
          <cell r="M318">
            <v>26.931999999999999</v>
          </cell>
          <cell r="N318">
            <v>0</v>
          </cell>
          <cell r="O318">
            <v>3362.04</v>
          </cell>
          <cell r="P318">
            <v>12.48</v>
          </cell>
          <cell r="Q318">
            <v>0</v>
          </cell>
          <cell r="R318">
            <v>0</v>
          </cell>
        </row>
        <row r="319">
          <cell r="A319" t="str">
            <v>0202Santo Domingo231</v>
          </cell>
          <cell r="B319" t="str">
            <v>02</v>
          </cell>
          <cell r="C319" t="str">
            <v>02</v>
          </cell>
          <cell r="D319" t="str">
            <v>ELNO</v>
          </cell>
          <cell r="E319" t="str">
            <v>Santo Domingo</v>
          </cell>
          <cell r="F319" t="str">
            <v/>
          </cell>
          <cell r="G319">
            <v>0</v>
          </cell>
          <cell r="H319">
            <v>0</v>
          </cell>
          <cell r="I319" t="str">
            <v>231</v>
          </cell>
          <cell r="J319">
            <v>1</v>
          </cell>
          <cell r="K319">
            <v>0</v>
          </cell>
          <cell r="L319">
            <v>0</v>
          </cell>
          <cell r="M319">
            <v>0.28100000000000003</v>
          </cell>
          <cell r="N319">
            <v>2E-3</v>
          </cell>
          <cell r="O319">
            <v>219.61</v>
          </cell>
          <cell r="P319">
            <v>78.150000000000006</v>
          </cell>
          <cell r="Q319">
            <v>39.53</v>
          </cell>
          <cell r="R319">
            <v>2.0699999999999998</v>
          </cell>
        </row>
        <row r="320">
          <cell r="A320" t="str">
            <v>0202Santo Domingo270</v>
          </cell>
          <cell r="B320" t="str">
            <v>02</v>
          </cell>
          <cell r="C320" t="str">
            <v>02</v>
          </cell>
          <cell r="D320" t="str">
            <v>ELNO</v>
          </cell>
          <cell r="E320" t="str">
            <v>Santo Domingo</v>
          </cell>
          <cell r="F320" t="str">
            <v/>
          </cell>
          <cell r="G320">
            <v>0</v>
          </cell>
          <cell r="H320">
            <v>0</v>
          </cell>
          <cell r="I320" t="str">
            <v>270</v>
          </cell>
          <cell r="J320">
            <v>25</v>
          </cell>
          <cell r="K320">
            <v>0</v>
          </cell>
          <cell r="L320">
            <v>0</v>
          </cell>
          <cell r="M320">
            <v>1.498</v>
          </cell>
          <cell r="N320">
            <v>0</v>
          </cell>
          <cell r="O320">
            <v>558.57000000000005</v>
          </cell>
          <cell r="P320">
            <v>37.29</v>
          </cell>
          <cell r="Q320">
            <v>100.54</v>
          </cell>
          <cell r="R320">
            <v>11.68</v>
          </cell>
        </row>
        <row r="321">
          <cell r="A321" t="str">
            <v>0202Santo Domingo261</v>
          </cell>
          <cell r="B321" t="str">
            <v>02</v>
          </cell>
          <cell r="C321" t="str">
            <v>02</v>
          </cell>
          <cell r="D321" t="str">
            <v>ELNO</v>
          </cell>
          <cell r="E321" t="str">
            <v>Santo Domingo</v>
          </cell>
          <cell r="F321" t="str">
            <v/>
          </cell>
          <cell r="G321">
            <v>0</v>
          </cell>
          <cell r="H321">
            <v>0</v>
          </cell>
          <cell r="I321" t="str">
            <v>261</v>
          </cell>
          <cell r="J321">
            <v>202</v>
          </cell>
          <cell r="K321">
            <v>0</v>
          </cell>
          <cell r="L321">
            <v>0</v>
          </cell>
          <cell r="M321">
            <v>1.9590000000000001</v>
          </cell>
          <cell r="N321">
            <v>0</v>
          </cell>
          <cell r="O321">
            <v>873.6</v>
          </cell>
          <cell r="P321">
            <v>44.59</v>
          </cell>
          <cell r="Q321">
            <v>157.25</v>
          </cell>
          <cell r="R321">
            <v>118.3</v>
          </cell>
        </row>
        <row r="322">
          <cell r="A322" t="str">
            <v>0202Santo Domingo262</v>
          </cell>
          <cell r="B322" t="str">
            <v>02</v>
          </cell>
          <cell r="C322" t="str">
            <v>02</v>
          </cell>
          <cell r="D322" t="str">
            <v>ELNO</v>
          </cell>
          <cell r="E322" t="str">
            <v>Santo Domingo</v>
          </cell>
          <cell r="F322" t="str">
            <v/>
          </cell>
          <cell r="G322">
            <v>0</v>
          </cell>
          <cell r="H322">
            <v>0</v>
          </cell>
          <cell r="I322" t="str">
            <v>262</v>
          </cell>
          <cell r="J322">
            <v>36</v>
          </cell>
          <cell r="K322">
            <v>0</v>
          </cell>
          <cell r="L322">
            <v>0</v>
          </cell>
          <cell r="M322">
            <v>1.7949999999999999</v>
          </cell>
          <cell r="N322">
            <v>0</v>
          </cell>
          <cell r="O322">
            <v>711.18</v>
          </cell>
          <cell r="P322">
            <v>39.619999999999997</v>
          </cell>
          <cell r="Q322">
            <v>128.01</v>
          </cell>
          <cell r="R322">
            <v>21.02</v>
          </cell>
        </row>
        <row r="323">
          <cell r="A323" t="str">
            <v>0202Santo Domingo240</v>
          </cell>
          <cell r="B323" t="str">
            <v>02</v>
          </cell>
          <cell r="C323" t="str">
            <v>02</v>
          </cell>
          <cell r="D323" t="str">
            <v>ELNO</v>
          </cell>
          <cell r="E323" t="str">
            <v>Santo Domingo</v>
          </cell>
          <cell r="F323" t="str">
            <v/>
          </cell>
          <cell r="G323">
            <v>0</v>
          </cell>
          <cell r="H323">
            <v>0</v>
          </cell>
          <cell r="I323" t="str">
            <v>240</v>
          </cell>
          <cell r="J323">
            <v>0</v>
          </cell>
          <cell r="K323">
            <v>0</v>
          </cell>
          <cell r="L323">
            <v>0</v>
          </cell>
          <cell r="M323">
            <v>3.5939999999999999</v>
          </cell>
          <cell r="N323">
            <v>0</v>
          </cell>
          <cell r="O323">
            <v>396.36</v>
          </cell>
          <cell r="P323">
            <v>11.03</v>
          </cell>
          <cell r="Q323">
            <v>0</v>
          </cell>
          <cell r="R323">
            <v>0</v>
          </cell>
        </row>
        <row r="324">
          <cell r="A324" t="str">
            <v>0202Malacasi231</v>
          </cell>
          <cell r="B324" t="str">
            <v>02</v>
          </cell>
          <cell r="C324" t="str">
            <v>02</v>
          </cell>
          <cell r="D324" t="str">
            <v>ELNO</v>
          </cell>
          <cell r="E324" t="str">
            <v>Malacasi</v>
          </cell>
          <cell r="F324" t="str">
            <v/>
          </cell>
          <cell r="G324">
            <v>0</v>
          </cell>
          <cell r="H324">
            <v>0</v>
          </cell>
          <cell r="I324" t="str">
            <v>231</v>
          </cell>
          <cell r="J324">
            <v>1</v>
          </cell>
          <cell r="K324">
            <v>0</v>
          </cell>
          <cell r="L324">
            <v>0</v>
          </cell>
          <cell r="M324">
            <v>6.0999999999999999E-2</v>
          </cell>
          <cell r="N324">
            <v>1E-3</v>
          </cell>
          <cell r="O324">
            <v>86.43</v>
          </cell>
          <cell r="P324">
            <v>141.69</v>
          </cell>
          <cell r="Q324">
            <v>15.56</v>
          </cell>
          <cell r="R324">
            <v>2.0699999999999998</v>
          </cell>
        </row>
        <row r="325">
          <cell r="A325" t="str">
            <v>0202Malacasi270</v>
          </cell>
          <cell r="B325" t="str">
            <v>02</v>
          </cell>
          <cell r="C325" t="str">
            <v>02</v>
          </cell>
          <cell r="D325" t="str">
            <v>ELNO</v>
          </cell>
          <cell r="E325" t="str">
            <v>Malacasi</v>
          </cell>
          <cell r="F325" t="str">
            <v/>
          </cell>
          <cell r="G325">
            <v>0</v>
          </cell>
          <cell r="H325">
            <v>0</v>
          </cell>
          <cell r="I325" t="str">
            <v>270</v>
          </cell>
          <cell r="J325">
            <v>27</v>
          </cell>
          <cell r="K325">
            <v>0</v>
          </cell>
          <cell r="L325">
            <v>0</v>
          </cell>
          <cell r="M325">
            <v>3.5470000000000002</v>
          </cell>
          <cell r="N325">
            <v>0</v>
          </cell>
          <cell r="O325">
            <v>1843.9</v>
          </cell>
          <cell r="P325">
            <v>51.98</v>
          </cell>
          <cell r="Q325">
            <v>331.9</v>
          </cell>
          <cell r="R325">
            <v>15.71</v>
          </cell>
        </row>
        <row r="326">
          <cell r="A326" t="str">
            <v>0202Malacasi261</v>
          </cell>
          <cell r="B326" t="str">
            <v>02</v>
          </cell>
          <cell r="C326" t="str">
            <v>02</v>
          </cell>
          <cell r="D326" t="str">
            <v>ELNO</v>
          </cell>
          <cell r="E326" t="str">
            <v>Malacasi</v>
          </cell>
          <cell r="F326" t="str">
            <v/>
          </cell>
          <cell r="G326">
            <v>0</v>
          </cell>
          <cell r="H326">
            <v>0</v>
          </cell>
          <cell r="I326" t="str">
            <v>261</v>
          </cell>
          <cell r="J326">
            <v>817</v>
          </cell>
          <cell r="K326">
            <v>0</v>
          </cell>
          <cell r="L326">
            <v>0</v>
          </cell>
          <cell r="M326">
            <v>8.952</v>
          </cell>
          <cell r="N326">
            <v>0</v>
          </cell>
          <cell r="O326">
            <v>5555.59</v>
          </cell>
          <cell r="P326">
            <v>62.06</v>
          </cell>
          <cell r="Q326">
            <v>1000.01</v>
          </cell>
          <cell r="R326">
            <v>477.61</v>
          </cell>
        </row>
        <row r="327">
          <cell r="A327" t="str">
            <v>0202Malacasi262</v>
          </cell>
          <cell r="B327" t="str">
            <v>02</v>
          </cell>
          <cell r="C327" t="str">
            <v>02</v>
          </cell>
          <cell r="D327" t="str">
            <v>ELNO</v>
          </cell>
          <cell r="E327" t="str">
            <v>Malacasi</v>
          </cell>
          <cell r="F327" t="str">
            <v/>
          </cell>
          <cell r="G327">
            <v>0</v>
          </cell>
          <cell r="H327">
            <v>0</v>
          </cell>
          <cell r="I327" t="str">
            <v>262</v>
          </cell>
          <cell r="J327">
            <v>59</v>
          </cell>
          <cell r="K327">
            <v>0</v>
          </cell>
          <cell r="L327">
            <v>0</v>
          </cell>
          <cell r="M327">
            <v>2.73</v>
          </cell>
          <cell r="N327">
            <v>0</v>
          </cell>
          <cell r="O327">
            <v>1178.28</v>
          </cell>
          <cell r="P327">
            <v>43.16</v>
          </cell>
          <cell r="Q327">
            <v>212.09</v>
          </cell>
          <cell r="R327">
            <v>34.799999999999997</v>
          </cell>
        </row>
        <row r="328">
          <cell r="A328" t="str">
            <v>0202Malacasi263</v>
          </cell>
          <cell r="B328" t="str">
            <v>02</v>
          </cell>
          <cell r="C328" t="str">
            <v>02</v>
          </cell>
          <cell r="D328" t="str">
            <v>ELNO</v>
          </cell>
          <cell r="E328" t="str">
            <v>Malacasi</v>
          </cell>
          <cell r="F328" t="str">
            <v/>
          </cell>
          <cell r="G328">
            <v>0</v>
          </cell>
          <cell r="H328">
            <v>0</v>
          </cell>
          <cell r="I328" t="str">
            <v>263</v>
          </cell>
          <cell r="J328">
            <v>3</v>
          </cell>
          <cell r="K328">
            <v>0</v>
          </cell>
          <cell r="L328">
            <v>0</v>
          </cell>
          <cell r="M328">
            <v>0.38400000000000001</v>
          </cell>
          <cell r="N328">
            <v>0</v>
          </cell>
          <cell r="O328">
            <v>211.01</v>
          </cell>
          <cell r="P328">
            <v>54.95</v>
          </cell>
          <cell r="Q328">
            <v>37.979999999999997</v>
          </cell>
          <cell r="R328">
            <v>1.75</v>
          </cell>
        </row>
        <row r="329">
          <cell r="A329" t="str">
            <v>0202Malacasi240</v>
          </cell>
          <cell r="B329" t="str">
            <v>02</v>
          </cell>
          <cell r="C329" t="str">
            <v>02</v>
          </cell>
          <cell r="D329" t="str">
            <v>ELNO</v>
          </cell>
          <cell r="E329" t="str">
            <v>Malacasi</v>
          </cell>
          <cell r="F329" t="str">
            <v/>
          </cell>
          <cell r="G329">
            <v>0</v>
          </cell>
          <cell r="H329">
            <v>0</v>
          </cell>
          <cell r="I329" t="str">
            <v>240</v>
          </cell>
          <cell r="J329">
            <v>0</v>
          </cell>
          <cell r="K329">
            <v>0</v>
          </cell>
          <cell r="L329">
            <v>0</v>
          </cell>
          <cell r="M329">
            <v>6.665</v>
          </cell>
          <cell r="N329">
            <v>0</v>
          </cell>
          <cell r="O329">
            <v>1252.8</v>
          </cell>
          <cell r="P329">
            <v>18.8</v>
          </cell>
          <cell r="Q329">
            <v>0</v>
          </cell>
          <cell r="R329">
            <v>0</v>
          </cell>
        </row>
        <row r="330">
          <cell r="A330" t="str">
            <v>0202Cancas270</v>
          </cell>
          <cell r="B330" t="str">
            <v>02</v>
          </cell>
          <cell r="C330" t="str">
            <v>02</v>
          </cell>
          <cell r="D330" t="str">
            <v>ELNO</v>
          </cell>
          <cell r="E330" t="str">
            <v>Cancas</v>
          </cell>
          <cell r="F330" t="str">
            <v/>
          </cell>
          <cell r="G330">
            <v>0</v>
          </cell>
          <cell r="H330">
            <v>0</v>
          </cell>
          <cell r="I330" t="str">
            <v>270</v>
          </cell>
          <cell r="J330">
            <v>23</v>
          </cell>
          <cell r="K330">
            <v>0</v>
          </cell>
          <cell r="L330">
            <v>0</v>
          </cell>
          <cell r="M330">
            <v>3.1589999999999998</v>
          </cell>
          <cell r="N330">
            <v>0</v>
          </cell>
          <cell r="O330">
            <v>1666.28</v>
          </cell>
          <cell r="P330">
            <v>52.75</v>
          </cell>
          <cell r="Q330">
            <v>299.93</v>
          </cell>
          <cell r="R330">
            <v>13.2</v>
          </cell>
        </row>
        <row r="331">
          <cell r="A331" t="str">
            <v>0202Cancas261</v>
          </cell>
          <cell r="B331" t="str">
            <v>02</v>
          </cell>
          <cell r="C331" t="str">
            <v>02</v>
          </cell>
          <cell r="D331" t="str">
            <v>ELNO</v>
          </cell>
          <cell r="E331" t="str">
            <v>Cancas</v>
          </cell>
          <cell r="F331" t="str">
            <v/>
          </cell>
          <cell r="G331">
            <v>0</v>
          </cell>
          <cell r="H331">
            <v>0</v>
          </cell>
          <cell r="I331" t="str">
            <v>261</v>
          </cell>
          <cell r="J331">
            <v>276</v>
          </cell>
          <cell r="K331">
            <v>0</v>
          </cell>
          <cell r="L331">
            <v>0</v>
          </cell>
          <cell r="M331">
            <v>3.6080000000000001</v>
          </cell>
          <cell r="N331">
            <v>0</v>
          </cell>
          <cell r="O331">
            <v>1435.78</v>
          </cell>
          <cell r="P331">
            <v>39.79</v>
          </cell>
          <cell r="Q331">
            <v>258.44</v>
          </cell>
          <cell r="R331">
            <v>161.53</v>
          </cell>
        </row>
        <row r="332">
          <cell r="A332" t="str">
            <v>0202Cancas262</v>
          </cell>
          <cell r="B332" t="str">
            <v>02</v>
          </cell>
          <cell r="C332" t="str">
            <v>02</v>
          </cell>
          <cell r="D332" t="str">
            <v>ELNO</v>
          </cell>
          <cell r="E332" t="str">
            <v>Cancas</v>
          </cell>
          <cell r="F332" t="str">
            <v/>
          </cell>
          <cell r="G332">
            <v>0</v>
          </cell>
          <cell r="H332">
            <v>0</v>
          </cell>
          <cell r="I332" t="str">
            <v>262</v>
          </cell>
          <cell r="J332">
            <v>126</v>
          </cell>
          <cell r="K332">
            <v>0</v>
          </cell>
          <cell r="L332">
            <v>0</v>
          </cell>
          <cell r="M332">
            <v>6.7610000000000001</v>
          </cell>
          <cell r="N332">
            <v>0</v>
          </cell>
          <cell r="O332">
            <v>2742.76</v>
          </cell>
          <cell r="P332">
            <v>40.57</v>
          </cell>
          <cell r="Q332">
            <v>493.7</v>
          </cell>
          <cell r="R332">
            <v>73.930000000000007</v>
          </cell>
        </row>
        <row r="333">
          <cell r="A333" t="str">
            <v>0202Cancas263</v>
          </cell>
          <cell r="B333" t="str">
            <v>02</v>
          </cell>
          <cell r="C333" t="str">
            <v>02</v>
          </cell>
          <cell r="D333" t="str">
            <v>ELNO</v>
          </cell>
          <cell r="E333" t="str">
            <v>Cancas</v>
          </cell>
          <cell r="F333" t="str">
            <v/>
          </cell>
          <cell r="G333">
            <v>0</v>
          </cell>
          <cell r="H333">
            <v>0</v>
          </cell>
          <cell r="I333" t="str">
            <v>263</v>
          </cell>
          <cell r="J333">
            <v>15</v>
          </cell>
          <cell r="K333">
            <v>0</v>
          </cell>
          <cell r="L333">
            <v>0</v>
          </cell>
          <cell r="M333">
            <v>1.764</v>
          </cell>
          <cell r="N333">
            <v>0</v>
          </cell>
          <cell r="O333">
            <v>937.16</v>
          </cell>
          <cell r="P333">
            <v>53.13</v>
          </cell>
          <cell r="Q333">
            <v>168.69</v>
          </cell>
          <cell r="R333">
            <v>8.76</v>
          </cell>
        </row>
        <row r="334">
          <cell r="A334" t="str">
            <v>0202Cancas264</v>
          </cell>
          <cell r="B334" t="str">
            <v>02</v>
          </cell>
          <cell r="C334" t="str">
            <v>02</v>
          </cell>
          <cell r="D334" t="str">
            <v>ELNO</v>
          </cell>
          <cell r="E334" t="str">
            <v>Cancas</v>
          </cell>
          <cell r="F334" t="str">
            <v/>
          </cell>
          <cell r="G334">
            <v>0</v>
          </cell>
          <cell r="H334">
            <v>0</v>
          </cell>
          <cell r="I334" t="str">
            <v>264</v>
          </cell>
          <cell r="J334">
            <v>1</v>
          </cell>
          <cell r="K334">
            <v>0</v>
          </cell>
          <cell r="L334">
            <v>0</v>
          </cell>
          <cell r="M334">
            <v>0.19800000000000001</v>
          </cell>
          <cell r="N334">
            <v>0</v>
          </cell>
          <cell r="O334">
            <v>103.94</v>
          </cell>
          <cell r="P334">
            <v>52.49</v>
          </cell>
          <cell r="Q334">
            <v>18.71</v>
          </cell>
          <cell r="R334">
            <v>0.57999999999999996</v>
          </cell>
        </row>
        <row r="335">
          <cell r="A335" t="str">
            <v>0202Cancas265</v>
          </cell>
          <cell r="B335" t="str">
            <v>02</v>
          </cell>
          <cell r="C335" t="str">
            <v>02</v>
          </cell>
          <cell r="D335" t="str">
            <v>ELNO</v>
          </cell>
          <cell r="E335" t="str">
            <v>Cancas</v>
          </cell>
          <cell r="F335" t="str">
            <v/>
          </cell>
          <cell r="G335">
            <v>0</v>
          </cell>
          <cell r="H335">
            <v>0</v>
          </cell>
          <cell r="I335" t="str">
            <v>265</v>
          </cell>
          <cell r="J335">
            <v>3</v>
          </cell>
          <cell r="K335">
            <v>0</v>
          </cell>
          <cell r="L335">
            <v>0</v>
          </cell>
          <cell r="M335">
            <v>0.98199999999999998</v>
          </cell>
          <cell r="N335">
            <v>0</v>
          </cell>
          <cell r="O335">
            <v>511.91</v>
          </cell>
          <cell r="P335">
            <v>52.13</v>
          </cell>
          <cell r="Q335">
            <v>92.14</v>
          </cell>
          <cell r="R335">
            <v>1.75</v>
          </cell>
        </row>
        <row r="336">
          <cell r="A336" t="str">
            <v>0202Cancas266</v>
          </cell>
          <cell r="B336" t="str">
            <v>02</v>
          </cell>
          <cell r="C336" t="str">
            <v>02</v>
          </cell>
          <cell r="D336" t="str">
            <v>ELNO</v>
          </cell>
          <cell r="E336" t="str">
            <v>Cancas</v>
          </cell>
          <cell r="F336" t="str">
            <v/>
          </cell>
          <cell r="G336">
            <v>0</v>
          </cell>
          <cell r="H336">
            <v>0</v>
          </cell>
          <cell r="I336" t="str">
            <v>266</v>
          </cell>
          <cell r="J336">
            <v>1</v>
          </cell>
          <cell r="K336">
            <v>0</v>
          </cell>
          <cell r="L336">
            <v>0</v>
          </cell>
          <cell r="M336">
            <v>0.61699999999999999</v>
          </cell>
          <cell r="N336">
            <v>0</v>
          </cell>
          <cell r="O336">
            <v>320.02</v>
          </cell>
          <cell r="P336">
            <v>51.87</v>
          </cell>
          <cell r="Q336">
            <v>57.6</v>
          </cell>
          <cell r="R336">
            <v>0.76</v>
          </cell>
        </row>
        <row r="337">
          <cell r="A337" t="str">
            <v>0202Cancas267</v>
          </cell>
          <cell r="B337" t="str">
            <v>02</v>
          </cell>
          <cell r="C337" t="str">
            <v>02</v>
          </cell>
          <cell r="D337" t="str">
            <v>ELNO</v>
          </cell>
          <cell r="E337" t="str">
            <v>Cancas</v>
          </cell>
          <cell r="F337" t="str">
            <v/>
          </cell>
          <cell r="G337">
            <v>0</v>
          </cell>
          <cell r="H337">
            <v>0</v>
          </cell>
          <cell r="I337" t="str">
            <v>267</v>
          </cell>
          <cell r="J337">
            <v>1</v>
          </cell>
          <cell r="K337">
            <v>0</v>
          </cell>
          <cell r="L337">
            <v>0</v>
          </cell>
          <cell r="M337">
            <v>0.75700000000000001</v>
          </cell>
          <cell r="N337">
            <v>0</v>
          </cell>
          <cell r="O337">
            <v>392.22</v>
          </cell>
          <cell r="P337">
            <v>51.81</v>
          </cell>
          <cell r="Q337">
            <v>70.599999999999994</v>
          </cell>
          <cell r="R337">
            <v>0.76</v>
          </cell>
        </row>
        <row r="338">
          <cell r="A338" t="str">
            <v>0202Cancas122</v>
          </cell>
          <cell r="B338" t="str">
            <v>02</v>
          </cell>
          <cell r="C338" t="str">
            <v>02</v>
          </cell>
          <cell r="D338" t="str">
            <v>ELNO</v>
          </cell>
          <cell r="E338" t="str">
            <v>Cancas</v>
          </cell>
          <cell r="F338" t="str">
            <v/>
          </cell>
          <cell r="G338">
            <v>0</v>
          </cell>
          <cell r="H338">
            <v>0</v>
          </cell>
          <cell r="I338" t="str">
            <v>122</v>
          </cell>
          <cell r="J338">
            <v>1</v>
          </cell>
          <cell r="K338">
            <v>0.44500000000000001</v>
          </cell>
          <cell r="L338">
            <v>1.718</v>
          </cell>
          <cell r="M338">
            <v>2.1629999999999998</v>
          </cell>
          <cell r="N338">
            <v>0.05</v>
          </cell>
          <cell r="O338">
            <v>763.13</v>
          </cell>
          <cell r="P338">
            <v>35.28</v>
          </cell>
          <cell r="Q338">
            <v>137.36000000000001</v>
          </cell>
          <cell r="R338">
            <v>15.74</v>
          </cell>
        </row>
        <row r="339">
          <cell r="A339" t="str">
            <v>0202Cancas132</v>
          </cell>
          <cell r="B339" t="str">
            <v>02</v>
          </cell>
          <cell r="C339" t="str">
            <v>02</v>
          </cell>
          <cell r="D339" t="str">
            <v>ELNO</v>
          </cell>
          <cell r="E339" t="str">
            <v>Cancas</v>
          </cell>
          <cell r="F339" t="str">
            <v/>
          </cell>
          <cell r="G339">
            <v>0</v>
          </cell>
          <cell r="H339">
            <v>0</v>
          </cell>
          <cell r="I339" t="str">
            <v>132</v>
          </cell>
          <cell r="J339">
            <v>1</v>
          </cell>
          <cell r="K339">
            <v>0</v>
          </cell>
          <cell r="L339">
            <v>0</v>
          </cell>
          <cell r="M339">
            <v>4.867</v>
          </cell>
          <cell r="N339">
            <v>0.06</v>
          </cell>
          <cell r="O339">
            <v>1502.32</v>
          </cell>
          <cell r="P339">
            <v>30.87</v>
          </cell>
          <cell r="Q339">
            <v>270.42</v>
          </cell>
          <cell r="R339">
            <v>14.71</v>
          </cell>
        </row>
        <row r="340">
          <cell r="A340" t="str">
            <v>0202Cancas240</v>
          </cell>
          <cell r="B340" t="str">
            <v>02</v>
          </cell>
          <cell r="C340" t="str">
            <v>02</v>
          </cell>
          <cell r="D340" t="str">
            <v>ELNO</v>
          </cell>
          <cell r="E340" t="str">
            <v>Cancas</v>
          </cell>
          <cell r="F340" t="str">
            <v/>
          </cell>
          <cell r="G340">
            <v>0</v>
          </cell>
          <cell r="H340">
            <v>0</v>
          </cell>
          <cell r="I340" t="str">
            <v>240</v>
          </cell>
          <cell r="J340">
            <v>0</v>
          </cell>
          <cell r="K340">
            <v>0</v>
          </cell>
          <cell r="L340">
            <v>0</v>
          </cell>
          <cell r="M340">
            <v>2</v>
          </cell>
          <cell r="N340">
            <v>0</v>
          </cell>
          <cell r="O340">
            <v>1170.72</v>
          </cell>
          <cell r="P340">
            <v>58.54</v>
          </cell>
          <cell r="Q340">
            <v>0</v>
          </cell>
          <cell r="R340">
            <v>0</v>
          </cell>
        </row>
        <row r="341">
          <cell r="A341" t="str">
            <v>0202Tumbes Rural270</v>
          </cell>
          <cell r="B341" t="str">
            <v>02</v>
          </cell>
          <cell r="C341" t="str">
            <v>02</v>
          </cell>
          <cell r="D341" t="str">
            <v>ELNO</v>
          </cell>
          <cell r="E341" t="str">
            <v>Tumbes Rural</v>
          </cell>
          <cell r="F341" t="str">
            <v/>
          </cell>
          <cell r="G341">
            <v>0</v>
          </cell>
          <cell r="H341">
            <v>0</v>
          </cell>
          <cell r="I341" t="str">
            <v>270</v>
          </cell>
          <cell r="J341">
            <v>156</v>
          </cell>
          <cell r="K341">
            <v>0</v>
          </cell>
          <cell r="L341">
            <v>0</v>
          </cell>
          <cell r="M341">
            <v>19.23</v>
          </cell>
          <cell r="N341">
            <v>0</v>
          </cell>
          <cell r="O341">
            <v>7752.14</v>
          </cell>
          <cell r="P341">
            <v>40.31</v>
          </cell>
          <cell r="Q341">
            <v>1395.39</v>
          </cell>
          <cell r="R341">
            <v>93.84</v>
          </cell>
        </row>
        <row r="342">
          <cell r="A342" t="str">
            <v>0202Tumbes Rural261</v>
          </cell>
          <cell r="B342" t="str">
            <v>02</v>
          </cell>
          <cell r="C342" t="str">
            <v>02</v>
          </cell>
          <cell r="D342" t="str">
            <v>ELNO</v>
          </cell>
          <cell r="E342" t="str">
            <v>Tumbes Rural</v>
          </cell>
          <cell r="F342" t="str">
            <v/>
          </cell>
          <cell r="G342">
            <v>0</v>
          </cell>
          <cell r="H342">
            <v>0</v>
          </cell>
          <cell r="I342" t="str">
            <v>261</v>
          </cell>
          <cell r="J342">
            <v>1048</v>
          </cell>
          <cell r="K342">
            <v>0</v>
          </cell>
          <cell r="L342">
            <v>0</v>
          </cell>
          <cell r="M342">
            <v>14.292</v>
          </cell>
          <cell r="N342">
            <v>0</v>
          </cell>
          <cell r="O342">
            <v>6169.02</v>
          </cell>
          <cell r="P342">
            <v>43.16</v>
          </cell>
          <cell r="Q342">
            <v>1110.42</v>
          </cell>
          <cell r="R342">
            <v>616.57000000000005</v>
          </cell>
        </row>
        <row r="343">
          <cell r="A343" t="str">
            <v>0202Tumbes Rural262</v>
          </cell>
          <cell r="B343" t="str">
            <v>02</v>
          </cell>
          <cell r="C343" t="str">
            <v>02</v>
          </cell>
          <cell r="D343" t="str">
            <v>ELNO</v>
          </cell>
          <cell r="E343" t="str">
            <v>Tumbes Rural</v>
          </cell>
          <cell r="F343" t="str">
            <v/>
          </cell>
          <cell r="G343">
            <v>0</v>
          </cell>
          <cell r="H343">
            <v>0</v>
          </cell>
          <cell r="I343" t="str">
            <v>262</v>
          </cell>
          <cell r="J343">
            <v>657</v>
          </cell>
          <cell r="K343">
            <v>0</v>
          </cell>
          <cell r="L343">
            <v>0</v>
          </cell>
          <cell r="M343">
            <v>39.689</v>
          </cell>
          <cell r="N343">
            <v>0</v>
          </cell>
          <cell r="O343">
            <v>14987.71</v>
          </cell>
          <cell r="P343">
            <v>37.76</v>
          </cell>
          <cell r="Q343">
            <v>2697.79</v>
          </cell>
          <cell r="R343">
            <v>388.23</v>
          </cell>
        </row>
        <row r="344">
          <cell r="A344" t="str">
            <v>0202Tumbes Rural263</v>
          </cell>
          <cell r="B344" t="str">
            <v>02</v>
          </cell>
          <cell r="C344" t="str">
            <v>02</v>
          </cell>
          <cell r="D344" t="str">
            <v>ELNO</v>
          </cell>
          <cell r="E344" t="str">
            <v>Tumbes Rural</v>
          </cell>
          <cell r="F344" t="str">
            <v/>
          </cell>
          <cell r="G344">
            <v>0</v>
          </cell>
          <cell r="H344">
            <v>0</v>
          </cell>
          <cell r="I344" t="str">
            <v>263</v>
          </cell>
          <cell r="J344">
            <v>97</v>
          </cell>
          <cell r="K344">
            <v>0</v>
          </cell>
          <cell r="L344">
            <v>0</v>
          </cell>
          <cell r="M344">
            <v>11.558999999999999</v>
          </cell>
          <cell r="N344">
            <v>0</v>
          </cell>
          <cell r="O344">
            <v>4893.88</v>
          </cell>
          <cell r="P344">
            <v>42.34</v>
          </cell>
          <cell r="Q344">
            <v>880.9</v>
          </cell>
          <cell r="R344">
            <v>57.52</v>
          </cell>
        </row>
        <row r="345">
          <cell r="A345" t="str">
            <v>0202Tumbes Rural264</v>
          </cell>
          <cell r="B345" t="str">
            <v>02</v>
          </cell>
          <cell r="C345" t="str">
            <v>02</v>
          </cell>
          <cell r="D345" t="str">
            <v>ELNO</v>
          </cell>
          <cell r="E345" t="str">
            <v>Tumbes Rural</v>
          </cell>
          <cell r="F345" t="str">
            <v/>
          </cell>
          <cell r="G345">
            <v>0</v>
          </cell>
          <cell r="H345">
            <v>0</v>
          </cell>
          <cell r="I345" t="str">
            <v>264</v>
          </cell>
          <cell r="J345">
            <v>38</v>
          </cell>
          <cell r="K345">
            <v>0</v>
          </cell>
          <cell r="L345">
            <v>0</v>
          </cell>
          <cell r="M345">
            <v>6.9420000000000002</v>
          </cell>
          <cell r="N345">
            <v>0</v>
          </cell>
          <cell r="O345">
            <v>2901.03</v>
          </cell>
          <cell r="P345">
            <v>41.79</v>
          </cell>
          <cell r="Q345">
            <v>522.17999999999995</v>
          </cell>
          <cell r="R345">
            <v>22.37</v>
          </cell>
        </row>
        <row r="346">
          <cell r="A346" t="str">
            <v>0202Tumbes Rural265</v>
          </cell>
          <cell r="B346" t="str">
            <v>02</v>
          </cell>
          <cell r="C346" t="str">
            <v>02</v>
          </cell>
          <cell r="D346" t="str">
            <v>ELNO</v>
          </cell>
          <cell r="E346" t="str">
            <v>Tumbes Rural</v>
          </cell>
          <cell r="F346" t="str">
            <v/>
          </cell>
          <cell r="G346">
            <v>0</v>
          </cell>
          <cell r="H346">
            <v>0</v>
          </cell>
          <cell r="I346" t="str">
            <v>265</v>
          </cell>
          <cell r="J346">
            <v>8</v>
          </cell>
          <cell r="K346">
            <v>0</v>
          </cell>
          <cell r="L346">
            <v>0</v>
          </cell>
          <cell r="M346">
            <v>2.9359999999999999</v>
          </cell>
          <cell r="N346">
            <v>0</v>
          </cell>
          <cell r="O346">
            <v>1211.76</v>
          </cell>
          <cell r="P346">
            <v>41.27</v>
          </cell>
          <cell r="Q346">
            <v>218.12</v>
          </cell>
          <cell r="R346">
            <v>5.0199999999999996</v>
          </cell>
        </row>
        <row r="347">
          <cell r="A347" t="str">
            <v>0202Tumbes Rural266</v>
          </cell>
          <cell r="B347" t="str">
            <v>02</v>
          </cell>
          <cell r="C347" t="str">
            <v>02</v>
          </cell>
          <cell r="D347" t="str">
            <v>ELNO</v>
          </cell>
          <cell r="E347" t="str">
            <v>Tumbes Rural</v>
          </cell>
          <cell r="F347" t="str">
            <v/>
          </cell>
          <cell r="G347">
            <v>0</v>
          </cell>
          <cell r="H347">
            <v>0</v>
          </cell>
          <cell r="I347" t="str">
            <v>266</v>
          </cell>
          <cell r="J347">
            <v>1</v>
          </cell>
          <cell r="K347">
            <v>0</v>
          </cell>
          <cell r="L347">
            <v>0</v>
          </cell>
          <cell r="M347">
            <v>0.61499999999999999</v>
          </cell>
          <cell r="N347">
            <v>0</v>
          </cell>
          <cell r="O347">
            <v>252.55</v>
          </cell>
          <cell r="P347">
            <v>41.07</v>
          </cell>
          <cell r="Q347">
            <v>45.46</v>
          </cell>
          <cell r="R347">
            <v>0.57999999999999996</v>
          </cell>
        </row>
        <row r="348">
          <cell r="A348" t="str">
            <v>0202Tumbes Rural282</v>
          </cell>
          <cell r="B348" t="str">
            <v>02</v>
          </cell>
          <cell r="C348" t="str">
            <v>02</v>
          </cell>
          <cell r="D348" t="str">
            <v>ELNO</v>
          </cell>
          <cell r="E348" t="str">
            <v>Tumbes Rural</v>
          </cell>
          <cell r="F348" t="str">
            <v/>
          </cell>
          <cell r="G348">
            <v>0</v>
          </cell>
          <cell r="H348">
            <v>0</v>
          </cell>
          <cell r="I348" t="str">
            <v>282</v>
          </cell>
          <cell r="J348">
            <v>5</v>
          </cell>
          <cell r="K348">
            <v>0</v>
          </cell>
          <cell r="L348">
            <v>0</v>
          </cell>
          <cell r="M348">
            <v>0.51200000000000001</v>
          </cell>
          <cell r="N348">
            <v>1.6</v>
          </cell>
          <cell r="O348">
            <v>204.92</v>
          </cell>
          <cell r="P348">
            <v>40.020000000000003</v>
          </cell>
          <cell r="Q348">
            <v>36.89</v>
          </cell>
          <cell r="R348">
            <v>2.92</v>
          </cell>
        </row>
        <row r="349">
          <cell r="A349" t="str">
            <v>0202Tumbes Rural100</v>
          </cell>
          <cell r="B349" t="str">
            <v>02</v>
          </cell>
          <cell r="C349" t="str">
            <v>02</v>
          </cell>
          <cell r="D349" t="str">
            <v>ELNO</v>
          </cell>
          <cell r="E349" t="str">
            <v>Tumbes Rural</v>
          </cell>
          <cell r="F349" t="str">
            <v/>
          </cell>
          <cell r="G349">
            <v>0</v>
          </cell>
          <cell r="H349">
            <v>0</v>
          </cell>
          <cell r="I349" t="str">
            <v>100</v>
          </cell>
          <cell r="J349">
            <v>2</v>
          </cell>
          <cell r="K349">
            <v>1.5129999999999999</v>
          </cell>
          <cell r="L349">
            <v>29.515999999999998</v>
          </cell>
          <cell r="M349">
            <v>31.029</v>
          </cell>
          <cell r="N349">
            <v>0.57999999999999996</v>
          </cell>
          <cell r="O349">
            <v>5796.55</v>
          </cell>
          <cell r="P349">
            <v>18.68</v>
          </cell>
          <cell r="Q349">
            <v>1043.3800000000001</v>
          </cell>
          <cell r="R349">
            <v>31.47</v>
          </cell>
        </row>
        <row r="350">
          <cell r="A350" t="str">
            <v>0202Tumbes Rural122</v>
          </cell>
          <cell r="B350" t="str">
            <v>02</v>
          </cell>
          <cell r="C350" t="str">
            <v>02</v>
          </cell>
          <cell r="D350" t="str">
            <v>ELNO</v>
          </cell>
          <cell r="E350" t="str">
            <v>Tumbes Rural</v>
          </cell>
          <cell r="F350" t="str">
            <v/>
          </cell>
          <cell r="G350">
            <v>0</v>
          </cell>
          <cell r="H350">
            <v>0</v>
          </cell>
          <cell r="I350" t="str">
            <v>122</v>
          </cell>
          <cell r="J350">
            <v>1</v>
          </cell>
          <cell r="K350">
            <v>1.2070000000000001</v>
          </cell>
          <cell r="L350">
            <v>29.187000000000001</v>
          </cell>
          <cell r="M350">
            <v>30.393999999999998</v>
          </cell>
          <cell r="N350">
            <v>0.17299999999999999</v>
          </cell>
          <cell r="O350">
            <v>6700.08</v>
          </cell>
          <cell r="P350">
            <v>22.04</v>
          </cell>
          <cell r="Q350">
            <v>1206.01</v>
          </cell>
          <cell r="R350">
            <v>15.74</v>
          </cell>
        </row>
        <row r="351">
          <cell r="A351" t="str">
            <v>0202Tumbes Rural132</v>
          </cell>
          <cell r="B351" t="str">
            <v>02</v>
          </cell>
          <cell r="C351" t="str">
            <v>02</v>
          </cell>
          <cell r="D351" t="str">
            <v>ELNO</v>
          </cell>
          <cell r="E351" t="str">
            <v>Tumbes Rural</v>
          </cell>
          <cell r="F351" t="str">
            <v/>
          </cell>
          <cell r="G351">
            <v>0</v>
          </cell>
          <cell r="H351">
            <v>0</v>
          </cell>
          <cell r="I351" t="str">
            <v>132</v>
          </cell>
          <cell r="J351">
            <v>4</v>
          </cell>
          <cell r="K351">
            <v>0</v>
          </cell>
          <cell r="L351">
            <v>0</v>
          </cell>
          <cell r="M351">
            <v>3.4329999999999998</v>
          </cell>
          <cell r="N351">
            <v>8.5000000000000006E-2</v>
          </cell>
          <cell r="O351">
            <v>2017.19</v>
          </cell>
          <cell r="P351">
            <v>58.76</v>
          </cell>
          <cell r="Q351">
            <v>363.09</v>
          </cell>
          <cell r="R351">
            <v>58.84</v>
          </cell>
        </row>
        <row r="352">
          <cell r="A352" t="str">
            <v>0202Tumbes Rural131</v>
          </cell>
          <cell r="B352" t="str">
            <v>02</v>
          </cell>
          <cell r="C352" t="str">
            <v>02</v>
          </cell>
          <cell r="D352" t="str">
            <v>ELNO</v>
          </cell>
          <cell r="E352" t="str">
            <v>Tumbes Rural</v>
          </cell>
          <cell r="F352" t="str">
            <v/>
          </cell>
          <cell r="G352">
            <v>0</v>
          </cell>
          <cell r="H352">
            <v>0</v>
          </cell>
          <cell r="I352" t="str">
            <v>131</v>
          </cell>
          <cell r="J352">
            <v>4</v>
          </cell>
          <cell r="K352">
            <v>0</v>
          </cell>
          <cell r="L352">
            <v>0</v>
          </cell>
          <cell r="M352">
            <v>6.4009999999999998</v>
          </cell>
          <cell r="N352">
            <v>3.1E-2</v>
          </cell>
          <cell r="O352">
            <v>1759.95</v>
          </cell>
          <cell r="P352">
            <v>27.49</v>
          </cell>
          <cell r="Q352">
            <v>316.79000000000002</v>
          </cell>
          <cell r="R352">
            <v>58.84</v>
          </cell>
        </row>
        <row r="353">
          <cell r="A353" t="str">
            <v>0202Tumbes Rural240</v>
          </cell>
          <cell r="B353" t="str">
            <v>02</v>
          </cell>
          <cell r="C353" t="str">
            <v>02</v>
          </cell>
          <cell r="D353" t="str">
            <v>ELNO</v>
          </cell>
          <cell r="E353" t="str">
            <v>Tumbes Rural</v>
          </cell>
          <cell r="F353" t="str">
            <v/>
          </cell>
          <cell r="G353">
            <v>0</v>
          </cell>
          <cell r="H353">
            <v>0</v>
          </cell>
          <cell r="I353" t="str">
            <v>240</v>
          </cell>
          <cell r="J353">
            <v>0</v>
          </cell>
          <cell r="K353">
            <v>0</v>
          </cell>
          <cell r="L353">
            <v>0</v>
          </cell>
          <cell r="M353">
            <v>20.509</v>
          </cell>
          <cell r="N353">
            <v>0</v>
          </cell>
          <cell r="O353">
            <v>6185.16</v>
          </cell>
          <cell r="P353">
            <v>30.16</v>
          </cell>
          <cell r="Q353">
            <v>0</v>
          </cell>
          <cell r="R353">
            <v>0</v>
          </cell>
        </row>
        <row r="354">
          <cell r="A354" t="str">
            <v>0203Piura210</v>
          </cell>
          <cell r="B354" t="str">
            <v>02</v>
          </cell>
          <cell r="C354" t="str">
            <v>03</v>
          </cell>
          <cell r="D354" t="str">
            <v>ELNO</v>
          </cell>
          <cell r="E354" t="str">
            <v>Piura</v>
          </cell>
          <cell r="F354" t="str">
            <v/>
          </cell>
          <cell r="G354">
            <v>7</v>
          </cell>
          <cell r="H354">
            <v>60</v>
          </cell>
          <cell r="I354" t="str">
            <v>210</v>
          </cell>
          <cell r="J354">
            <v>2</v>
          </cell>
          <cell r="K354">
            <v>2.4E-2</v>
          </cell>
          <cell r="L354">
            <v>0.81200000000000006</v>
          </cell>
          <cell r="M354">
            <v>0.83599999999999997</v>
          </cell>
          <cell r="N354">
            <v>6.6000000000000003E-2</v>
          </cell>
          <cell r="O354">
            <v>987.14</v>
          </cell>
          <cell r="P354">
            <v>118.08</v>
          </cell>
          <cell r="Q354">
            <v>177.68</v>
          </cell>
          <cell r="R354">
            <v>6.28</v>
          </cell>
        </row>
        <row r="355">
          <cell r="A355" t="str">
            <v>0203Piura222</v>
          </cell>
          <cell r="B355" t="str">
            <v>02</v>
          </cell>
          <cell r="C355" t="str">
            <v>03</v>
          </cell>
          <cell r="D355" t="str">
            <v>ELNO</v>
          </cell>
          <cell r="E355" t="str">
            <v>Piura</v>
          </cell>
          <cell r="F355" t="str">
            <v/>
          </cell>
          <cell r="G355">
            <v>7</v>
          </cell>
          <cell r="H355">
            <v>60</v>
          </cell>
          <cell r="I355" t="str">
            <v>222</v>
          </cell>
          <cell r="J355">
            <v>5</v>
          </cell>
          <cell r="K355">
            <v>6.3789999999999996</v>
          </cell>
          <cell r="L355">
            <v>17.029</v>
          </cell>
          <cell r="M355">
            <v>23.408000000000001</v>
          </cell>
          <cell r="N355">
            <v>0.26500000000000001</v>
          </cell>
          <cell r="O355">
            <v>11308.51</v>
          </cell>
          <cell r="P355">
            <v>48.31</v>
          </cell>
          <cell r="Q355">
            <v>2035.53</v>
          </cell>
          <cell r="R355">
            <v>21.59</v>
          </cell>
        </row>
        <row r="356">
          <cell r="A356" t="str">
            <v>0203Piura221</v>
          </cell>
          <cell r="B356" t="str">
            <v>02</v>
          </cell>
          <cell r="C356" t="str">
            <v>03</v>
          </cell>
          <cell r="D356" t="str">
            <v>ELNO</v>
          </cell>
          <cell r="E356" t="str">
            <v>Piura</v>
          </cell>
          <cell r="F356" t="str">
            <v/>
          </cell>
          <cell r="G356">
            <v>7</v>
          </cell>
          <cell r="H356">
            <v>60</v>
          </cell>
          <cell r="I356" t="str">
            <v>221</v>
          </cell>
          <cell r="J356">
            <v>8</v>
          </cell>
          <cell r="K356">
            <v>29.442</v>
          </cell>
          <cell r="L356">
            <v>85.405000000000001</v>
          </cell>
          <cell r="M356">
            <v>114.84699999999999</v>
          </cell>
          <cell r="N356">
            <v>0.45</v>
          </cell>
          <cell r="O356">
            <v>32498.06</v>
          </cell>
          <cell r="P356">
            <v>28.3</v>
          </cell>
          <cell r="Q356">
            <v>5849.65</v>
          </cell>
          <cell r="R356">
            <v>32.97</v>
          </cell>
        </row>
        <row r="357">
          <cell r="A357" t="str">
            <v>0203Piura232</v>
          </cell>
          <cell r="B357" t="str">
            <v>02</v>
          </cell>
          <cell r="C357" t="str">
            <v>03</v>
          </cell>
          <cell r="D357" t="str">
            <v>ELNO</v>
          </cell>
          <cell r="E357" t="str">
            <v>Piura</v>
          </cell>
          <cell r="F357" t="str">
            <v/>
          </cell>
          <cell r="G357">
            <v>7</v>
          </cell>
          <cell r="H357">
            <v>60</v>
          </cell>
          <cell r="I357" t="str">
            <v>232</v>
          </cell>
          <cell r="J357">
            <v>9</v>
          </cell>
          <cell r="K357">
            <v>0</v>
          </cell>
          <cell r="L357">
            <v>0</v>
          </cell>
          <cell r="M357">
            <v>46.219000000000001</v>
          </cell>
          <cell r="N357">
            <v>0.37</v>
          </cell>
          <cell r="O357">
            <v>15852.03</v>
          </cell>
          <cell r="P357">
            <v>34.299999999999997</v>
          </cell>
          <cell r="Q357">
            <v>2853.37</v>
          </cell>
          <cell r="R357">
            <v>23.14</v>
          </cell>
        </row>
        <row r="358">
          <cell r="A358" t="str">
            <v>0203Piura231</v>
          </cell>
          <cell r="B358" t="str">
            <v>02</v>
          </cell>
          <cell r="C358" t="str">
            <v>03</v>
          </cell>
          <cell r="D358" t="str">
            <v>ELNO</v>
          </cell>
          <cell r="E358" t="str">
            <v>Piura</v>
          </cell>
          <cell r="F358" t="str">
            <v/>
          </cell>
          <cell r="G358">
            <v>7</v>
          </cell>
          <cell r="H358">
            <v>60</v>
          </cell>
          <cell r="I358" t="str">
            <v>231</v>
          </cell>
          <cell r="J358">
            <v>15</v>
          </cell>
          <cell r="K358">
            <v>0</v>
          </cell>
          <cell r="L358">
            <v>0</v>
          </cell>
          <cell r="M358">
            <v>79.066000000000003</v>
          </cell>
          <cell r="N358">
            <v>0.25700000000000001</v>
          </cell>
          <cell r="O358">
            <v>21692.1</v>
          </cell>
          <cell r="P358">
            <v>27.44</v>
          </cell>
          <cell r="Q358">
            <v>3904.58</v>
          </cell>
          <cell r="R358">
            <v>33.24</v>
          </cell>
        </row>
        <row r="359">
          <cell r="A359" t="str">
            <v>0203Piura270</v>
          </cell>
          <cell r="B359" t="str">
            <v>02</v>
          </cell>
          <cell r="C359" t="str">
            <v>03</v>
          </cell>
          <cell r="D359" t="str">
            <v>ELNO</v>
          </cell>
          <cell r="E359" t="str">
            <v>Piura</v>
          </cell>
          <cell r="F359" t="str">
            <v/>
          </cell>
          <cell r="G359">
            <v>7</v>
          </cell>
          <cell r="H359">
            <v>60</v>
          </cell>
          <cell r="I359" t="str">
            <v>270</v>
          </cell>
          <cell r="J359">
            <v>3795</v>
          </cell>
          <cell r="K359">
            <v>0</v>
          </cell>
          <cell r="L359">
            <v>0</v>
          </cell>
          <cell r="M359">
            <v>1367.7349999999999</v>
          </cell>
          <cell r="N359">
            <v>0</v>
          </cell>
          <cell r="O359">
            <v>455956.15</v>
          </cell>
          <cell r="P359">
            <v>33.340000000000003</v>
          </cell>
          <cell r="Q359">
            <v>82072.11</v>
          </cell>
          <cell r="R359">
            <v>2380.08</v>
          </cell>
        </row>
        <row r="360">
          <cell r="A360" t="str">
            <v>0203Piura261</v>
          </cell>
          <cell r="B360" t="str">
            <v>02</v>
          </cell>
          <cell r="C360" t="str">
            <v>03</v>
          </cell>
          <cell r="D360" t="str">
            <v>ELNO</v>
          </cell>
          <cell r="E360" t="str">
            <v>Piura</v>
          </cell>
          <cell r="F360" t="str">
            <v/>
          </cell>
          <cell r="G360">
            <v>7</v>
          </cell>
          <cell r="H360">
            <v>60</v>
          </cell>
          <cell r="I360" t="str">
            <v>261</v>
          </cell>
          <cell r="J360">
            <v>22208</v>
          </cell>
          <cell r="K360">
            <v>0</v>
          </cell>
          <cell r="L360">
            <v>0</v>
          </cell>
          <cell r="M360">
            <v>343.46499999999997</v>
          </cell>
          <cell r="N360">
            <v>0</v>
          </cell>
          <cell r="O360">
            <v>124929.16</v>
          </cell>
          <cell r="P360">
            <v>36.369999999999997</v>
          </cell>
          <cell r="Q360">
            <v>22487.25</v>
          </cell>
          <cell r="R360">
            <v>12996.78</v>
          </cell>
        </row>
        <row r="361">
          <cell r="A361" t="str">
            <v>0203Piura262</v>
          </cell>
          <cell r="B361" t="str">
            <v>02</v>
          </cell>
          <cell r="C361" t="str">
            <v>03</v>
          </cell>
          <cell r="D361" t="str">
            <v>ELNO</v>
          </cell>
          <cell r="E361" t="str">
            <v>Piura</v>
          </cell>
          <cell r="F361" t="str">
            <v/>
          </cell>
          <cell r="G361">
            <v>7</v>
          </cell>
          <cell r="H361">
            <v>60</v>
          </cell>
          <cell r="I361" t="str">
            <v>262</v>
          </cell>
          <cell r="J361">
            <v>21433</v>
          </cell>
          <cell r="K361">
            <v>0</v>
          </cell>
          <cell r="L361">
            <v>0</v>
          </cell>
          <cell r="M361">
            <v>1273.856</v>
          </cell>
          <cell r="N361">
            <v>0</v>
          </cell>
          <cell r="O361">
            <v>407354.38</v>
          </cell>
          <cell r="P361">
            <v>31.98</v>
          </cell>
          <cell r="Q361">
            <v>73323.789999999994</v>
          </cell>
          <cell r="R361">
            <v>12562.77</v>
          </cell>
        </row>
        <row r="362">
          <cell r="A362" t="str">
            <v>0203Piura263</v>
          </cell>
          <cell r="B362" t="str">
            <v>02</v>
          </cell>
          <cell r="C362" t="str">
            <v>03</v>
          </cell>
          <cell r="D362" t="str">
            <v>ELNO</v>
          </cell>
          <cell r="E362" t="str">
            <v>Piura</v>
          </cell>
          <cell r="F362" t="str">
            <v/>
          </cell>
          <cell r="G362">
            <v>7</v>
          </cell>
          <cell r="H362">
            <v>60</v>
          </cell>
          <cell r="I362" t="str">
            <v>263</v>
          </cell>
          <cell r="J362">
            <v>10354</v>
          </cell>
          <cell r="K362">
            <v>0</v>
          </cell>
          <cell r="L362">
            <v>0</v>
          </cell>
          <cell r="M362">
            <v>1279.8240000000001</v>
          </cell>
          <cell r="N362">
            <v>0</v>
          </cell>
          <cell r="O362">
            <v>455378.07</v>
          </cell>
          <cell r="P362">
            <v>35.58</v>
          </cell>
          <cell r="Q362">
            <v>81968.05</v>
          </cell>
          <cell r="R362">
            <v>6076.24</v>
          </cell>
        </row>
        <row r="363">
          <cell r="A363" t="str">
            <v>0203Piura264</v>
          </cell>
          <cell r="B363" t="str">
            <v>02</v>
          </cell>
          <cell r="C363" t="str">
            <v>03</v>
          </cell>
          <cell r="D363" t="str">
            <v>ELNO</v>
          </cell>
          <cell r="E363" t="str">
            <v>Piura</v>
          </cell>
          <cell r="F363" t="str">
            <v/>
          </cell>
          <cell r="G363">
            <v>7</v>
          </cell>
          <cell r="H363">
            <v>60</v>
          </cell>
          <cell r="I363" t="str">
            <v>264</v>
          </cell>
          <cell r="J363">
            <v>8686</v>
          </cell>
          <cell r="K363">
            <v>0</v>
          </cell>
          <cell r="L363">
            <v>0</v>
          </cell>
          <cell r="M363">
            <v>1726.779</v>
          </cell>
          <cell r="N363">
            <v>0</v>
          </cell>
          <cell r="O363">
            <v>604701.02</v>
          </cell>
          <cell r="P363">
            <v>35.020000000000003</v>
          </cell>
          <cell r="Q363">
            <v>108846.18</v>
          </cell>
          <cell r="R363">
            <v>5129.3999999999996</v>
          </cell>
        </row>
        <row r="364">
          <cell r="A364" t="str">
            <v>0203Piura265</v>
          </cell>
          <cell r="B364" t="str">
            <v>02</v>
          </cell>
          <cell r="C364" t="str">
            <v>03</v>
          </cell>
          <cell r="D364" t="str">
            <v>ELNO</v>
          </cell>
          <cell r="E364" t="str">
            <v>Piura</v>
          </cell>
          <cell r="F364" t="str">
            <v/>
          </cell>
          <cell r="G364">
            <v>7</v>
          </cell>
          <cell r="H364">
            <v>60</v>
          </cell>
          <cell r="I364" t="str">
            <v>265</v>
          </cell>
          <cell r="J364">
            <v>1617</v>
          </cell>
          <cell r="K364">
            <v>0</v>
          </cell>
          <cell r="L364">
            <v>0</v>
          </cell>
          <cell r="M364">
            <v>601.5</v>
          </cell>
          <cell r="N364">
            <v>0</v>
          </cell>
          <cell r="O364">
            <v>208080.19</v>
          </cell>
          <cell r="P364">
            <v>34.590000000000003</v>
          </cell>
          <cell r="Q364">
            <v>37454.43</v>
          </cell>
          <cell r="R364">
            <v>966.77</v>
          </cell>
        </row>
        <row r="365">
          <cell r="A365" t="str">
            <v>0203Piura266</v>
          </cell>
          <cell r="B365" t="str">
            <v>02</v>
          </cell>
          <cell r="C365" t="str">
            <v>03</v>
          </cell>
          <cell r="D365" t="str">
            <v>ELNO</v>
          </cell>
          <cell r="E365" t="str">
            <v>Piura</v>
          </cell>
          <cell r="F365" t="str">
            <v/>
          </cell>
          <cell r="G365">
            <v>7</v>
          </cell>
          <cell r="H365">
            <v>60</v>
          </cell>
          <cell r="I365" t="str">
            <v>266</v>
          </cell>
          <cell r="J365">
            <v>341</v>
          </cell>
          <cell r="K365">
            <v>0</v>
          </cell>
          <cell r="L365">
            <v>0</v>
          </cell>
          <cell r="M365">
            <v>204.68100000000001</v>
          </cell>
          <cell r="N365">
            <v>0</v>
          </cell>
          <cell r="O365">
            <v>70237.53</v>
          </cell>
          <cell r="P365">
            <v>34.32</v>
          </cell>
          <cell r="Q365">
            <v>12642.76</v>
          </cell>
          <cell r="R365">
            <v>209.19</v>
          </cell>
        </row>
        <row r="366">
          <cell r="A366" t="str">
            <v>0203Piura267</v>
          </cell>
          <cell r="B366" t="str">
            <v>02</v>
          </cell>
          <cell r="C366" t="str">
            <v>03</v>
          </cell>
          <cell r="D366" t="str">
            <v>ELNO</v>
          </cell>
          <cell r="E366" t="str">
            <v>Piura</v>
          </cell>
          <cell r="F366" t="str">
            <v/>
          </cell>
          <cell r="G366">
            <v>7</v>
          </cell>
          <cell r="H366">
            <v>60</v>
          </cell>
          <cell r="I366" t="str">
            <v>267</v>
          </cell>
          <cell r="J366">
            <v>106</v>
          </cell>
          <cell r="K366">
            <v>0</v>
          </cell>
          <cell r="L366">
            <v>0</v>
          </cell>
          <cell r="M366">
            <v>91.141999999999996</v>
          </cell>
          <cell r="N366">
            <v>0</v>
          </cell>
          <cell r="O366">
            <v>31221.3</v>
          </cell>
          <cell r="P366">
            <v>34.26</v>
          </cell>
          <cell r="Q366">
            <v>5619.83</v>
          </cell>
          <cell r="R366">
            <v>66.28</v>
          </cell>
        </row>
        <row r="367">
          <cell r="A367" t="str">
            <v>0203Piura268</v>
          </cell>
          <cell r="B367" t="str">
            <v>02</v>
          </cell>
          <cell r="C367" t="str">
            <v>03</v>
          </cell>
          <cell r="D367" t="str">
            <v>ELNO</v>
          </cell>
          <cell r="E367" t="str">
            <v>Piura</v>
          </cell>
          <cell r="F367" t="str">
            <v/>
          </cell>
          <cell r="G367">
            <v>7</v>
          </cell>
          <cell r="H367">
            <v>60</v>
          </cell>
          <cell r="I367" t="str">
            <v>268</v>
          </cell>
          <cell r="J367">
            <v>107</v>
          </cell>
          <cell r="K367">
            <v>0</v>
          </cell>
          <cell r="L367">
            <v>0</v>
          </cell>
          <cell r="M367">
            <v>172.78200000000001</v>
          </cell>
          <cell r="N367">
            <v>0</v>
          </cell>
          <cell r="O367">
            <v>59033.09</v>
          </cell>
          <cell r="P367">
            <v>34.17</v>
          </cell>
          <cell r="Q367">
            <v>10625.96</v>
          </cell>
          <cell r="R367">
            <v>71.39</v>
          </cell>
        </row>
        <row r="368">
          <cell r="A368" t="str">
            <v>0203Piura282</v>
          </cell>
          <cell r="B368" t="str">
            <v>02</v>
          </cell>
          <cell r="C368" t="str">
            <v>03</v>
          </cell>
          <cell r="D368" t="str">
            <v>ELNO</v>
          </cell>
          <cell r="E368" t="str">
            <v>Piura</v>
          </cell>
          <cell r="F368" t="str">
            <v/>
          </cell>
          <cell r="G368">
            <v>7</v>
          </cell>
          <cell r="H368">
            <v>60</v>
          </cell>
          <cell r="I368" t="str">
            <v>282</v>
          </cell>
          <cell r="J368">
            <v>85</v>
          </cell>
          <cell r="K368">
            <v>0</v>
          </cell>
          <cell r="L368">
            <v>0</v>
          </cell>
          <cell r="M368">
            <v>17.672000000000001</v>
          </cell>
          <cell r="N368">
            <v>55.223999999999997</v>
          </cell>
          <cell r="O368">
            <v>6372.92</v>
          </cell>
          <cell r="P368">
            <v>36.06</v>
          </cell>
          <cell r="Q368">
            <v>1147.1300000000001</v>
          </cell>
          <cell r="R368">
            <v>49.72</v>
          </cell>
        </row>
        <row r="369">
          <cell r="A369" t="str">
            <v>0203Piura100</v>
          </cell>
          <cell r="B369" t="str">
            <v>02</v>
          </cell>
          <cell r="C369" t="str">
            <v>03</v>
          </cell>
          <cell r="D369" t="str">
            <v>ELNO</v>
          </cell>
          <cell r="E369" t="str">
            <v>Piura</v>
          </cell>
          <cell r="F369" t="str">
            <v/>
          </cell>
          <cell r="G369">
            <v>7</v>
          </cell>
          <cell r="H369">
            <v>60</v>
          </cell>
          <cell r="I369" t="str">
            <v>100</v>
          </cell>
          <cell r="J369">
            <v>30</v>
          </cell>
          <cell r="K369">
            <v>31.204000000000001</v>
          </cell>
          <cell r="L369">
            <v>445.30599999999998</v>
          </cell>
          <cell r="M369">
            <v>476.51</v>
          </cell>
          <cell r="N369">
            <v>3.6539999999999999</v>
          </cell>
          <cell r="O369">
            <v>81720.05</v>
          </cell>
          <cell r="P369">
            <v>17.149999999999999</v>
          </cell>
          <cell r="Q369">
            <v>14709.61</v>
          </cell>
          <cell r="R369">
            <v>472.17</v>
          </cell>
        </row>
        <row r="370">
          <cell r="A370" t="str">
            <v>0203Piura122</v>
          </cell>
          <cell r="B370" t="str">
            <v>02</v>
          </cell>
          <cell r="C370" t="str">
            <v>03</v>
          </cell>
          <cell r="D370" t="str">
            <v>ELNO</v>
          </cell>
          <cell r="E370" t="str">
            <v>Piura</v>
          </cell>
          <cell r="F370" t="str">
            <v/>
          </cell>
          <cell r="G370">
            <v>7</v>
          </cell>
          <cell r="H370">
            <v>60</v>
          </cell>
          <cell r="I370" t="str">
            <v>122</v>
          </cell>
          <cell r="J370">
            <v>60</v>
          </cell>
          <cell r="K370">
            <v>206.892</v>
          </cell>
          <cell r="L370">
            <v>1394.7529999999999</v>
          </cell>
          <cell r="M370">
            <v>1601.645</v>
          </cell>
          <cell r="N370">
            <v>6.2350000000000003</v>
          </cell>
          <cell r="O370">
            <v>308540.02</v>
          </cell>
          <cell r="P370">
            <v>19.260000000000002</v>
          </cell>
          <cell r="Q370">
            <v>55537.2</v>
          </cell>
          <cell r="R370">
            <v>944.32</v>
          </cell>
        </row>
        <row r="371">
          <cell r="A371" t="str">
            <v>0203Piura121</v>
          </cell>
          <cell r="B371" t="str">
            <v>02</v>
          </cell>
          <cell r="C371" t="str">
            <v>03</v>
          </cell>
          <cell r="D371" t="str">
            <v>ELNO</v>
          </cell>
          <cell r="E371" t="str">
            <v>Piura</v>
          </cell>
          <cell r="F371" t="str">
            <v/>
          </cell>
          <cell r="G371">
            <v>7</v>
          </cell>
          <cell r="H371">
            <v>60</v>
          </cell>
          <cell r="I371" t="str">
            <v>121</v>
          </cell>
          <cell r="J371">
            <v>37</v>
          </cell>
          <cell r="K371">
            <v>306.38400000000001</v>
          </cell>
          <cell r="L371">
            <v>1145.808</v>
          </cell>
          <cell r="M371">
            <v>1452.192</v>
          </cell>
          <cell r="N371">
            <v>3.9660000000000002</v>
          </cell>
          <cell r="O371">
            <v>263910.09000000003</v>
          </cell>
          <cell r="P371">
            <v>18.170000000000002</v>
          </cell>
          <cell r="Q371">
            <v>47503.82</v>
          </cell>
          <cell r="R371">
            <v>585.67999999999995</v>
          </cell>
        </row>
        <row r="372">
          <cell r="A372" t="str">
            <v>0203Piura132</v>
          </cell>
          <cell r="B372" t="str">
            <v>02</v>
          </cell>
          <cell r="C372" t="str">
            <v>03</v>
          </cell>
          <cell r="D372" t="str">
            <v>ELNO</v>
          </cell>
          <cell r="E372" t="str">
            <v>Piura</v>
          </cell>
          <cell r="F372" t="str">
            <v/>
          </cell>
          <cell r="G372">
            <v>7</v>
          </cell>
          <cell r="H372">
            <v>60</v>
          </cell>
          <cell r="I372" t="str">
            <v>132</v>
          </cell>
          <cell r="J372">
            <v>32</v>
          </cell>
          <cell r="K372">
            <v>0</v>
          </cell>
          <cell r="L372">
            <v>0</v>
          </cell>
          <cell r="M372">
            <v>302.29899999999998</v>
          </cell>
          <cell r="N372">
            <v>1.7589999999999999</v>
          </cell>
          <cell r="O372">
            <v>67050.320000000007</v>
          </cell>
          <cell r="P372">
            <v>22.18</v>
          </cell>
          <cell r="Q372">
            <v>12069.06</v>
          </cell>
          <cell r="R372">
            <v>470.81</v>
          </cell>
        </row>
        <row r="373">
          <cell r="A373" t="str">
            <v>0203Piura131</v>
          </cell>
          <cell r="B373" t="str">
            <v>02</v>
          </cell>
          <cell r="C373" t="str">
            <v>03</v>
          </cell>
          <cell r="D373" t="str">
            <v>ELNO</v>
          </cell>
          <cell r="E373" t="str">
            <v>Piura</v>
          </cell>
          <cell r="F373" t="str">
            <v/>
          </cell>
          <cell r="G373">
            <v>7</v>
          </cell>
          <cell r="H373">
            <v>60</v>
          </cell>
          <cell r="I373" t="str">
            <v>131</v>
          </cell>
          <cell r="J373">
            <v>38</v>
          </cell>
          <cell r="K373">
            <v>0</v>
          </cell>
          <cell r="L373">
            <v>0</v>
          </cell>
          <cell r="M373">
            <v>325.78399999999999</v>
          </cell>
          <cell r="N373">
            <v>1.0780000000000001</v>
          </cell>
          <cell r="O373">
            <v>65976.22</v>
          </cell>
          <cell r="P373">
            <v>20.25</v>
          </cell>
          <cell r="Q373">
            <v>11875.72</v>
          </cell>
          <cell r="R373">
            <v>562.92999999999995</v>
          </cell>
        </row>
        <row r="374">
          <cell r="A374" t="str">
            <v>0203Piura240</v>
          </cell>
          <cell r="B374" t="str">
            <v>02</v>
          </cell>
          <cell r="C374" t="str">
            <v>03</v>
          </cell>
          <cell r="D374" t="str">
            <v>ELNO</v>
          </cell>
          <cell r="E374" t="str">
            <v>Piura</v>
          </cell>
          <cell r="F374" t="str">
            <v/>
          </cell>
          <cell r="G374">
            <v>7</v>
          </cell>
          <cell r="H374">
            <v>60</v>
          </cell>
          <cell r="I374" t="str">
            <v>240</v>
          </cell>
          <cell r="J374">
            <v>0</v>
          </cell>
          <cell r="K374">
            <v>0</v>
          </cell>
          <cell r="L374">
            <v>0</v>
          </cell>
          <cell r="M374">
            <v>851.37300000000005</v>
          </cell>
          <cell r="N374">
            <v>0</v>
          </cell>
          <cell r="O374">
            <v>378127.44</v>
          </cell>
          <cell r="P374">
            <v>44.41</v>
          </cell>
          <cell r="Q374">
            <v>0</v>
          </cell>
          <cell r="R374">
            <v>0</v>
          </cell>
        </row>
        <row r="375">
          <cell r="A375" t="str">
            <v>0203Sullana-Paita222</v>
          </cell>
          <cell r="B375" t="str">
            <v>02</v>
          </cell>
          <cell r="C375" t="str">
            <v>03</v>
          </cell>
          <cell r="D375" t="str">
            <v>ELNO</v>
          </cell>
          <cell r="E375" t="str">
            <v>Sullana-Paita</v>
          </cell>
          <cell r="F375" t="str">
            <v/>
          </cell>
          <cell r="G375">
            <v>76.44</v>
          </cell>
          <cell r="H375">
            <v>60</v>
          </cell>
          <cell r="I375" t="str">
            <v>222</v>
          </cell>
          <cell r="J375">
            <v>2</v>
          </cell>
          <cell r="K375">
            <v>0.61499999999999999</v>
          </cell>
          <cell r="L375">
            <v>2.92</v>
          </cell>
          <cell r="M375">
            <v>3.5350000000000001</v>
          </cell>
          <cell r="N375">
            <v>3.5999999999999997E-2</v>
          </cell>
          <cell r="O375">
            <v>1330.8</v>
          </cell>
          <cell r="P375">
            <v>37.65</v>
          </cell>
          <cell r="Q375">
            <v>239.54</v>
          </cell>
          <cell r="R375">
            <v>6.61</v>
          </cell>
        </row>
        <row r="376">
          <cell r="A376" t="str">
            <v>0203Sullana-Paita232</v>
          </cell>
          <cell r="B376" t="str">
            <v>02</v>
          </cell>
          <cell r="C376" t="str">
            <v>03</v>
          </cell>
          <cell r="D376" t="str">
            <v>ELNO</v>
          </cell>
          <cell r="E376" t="str">
            <v>Sullana-Paita</v>
          </cell>
          <cell r="F376" t="str">
            <v/>
          </cell>
          <cell r="G376">
            <v>76.44</v>
          </cell>
          <cell r="H376">
            <v>60</v>
          </cell>
          <cell r="I376" t="str">
            <v>232</v>
          </cell>
          <cell r="J376">
            <v>2</v>
          </cell>
          <cell r="K376">
            <v>0</v>
          </cell>
          <cell r="L376">
            <v>0</v>
          </cell>
          <cell r="M376">
            <v>7.94</v>
          </cell>
          <cell r="N376">
            <v>4.9000000000000002E-2</v>
          </cell>
          <cell r="O376">
            <v>3206.72</v>
          </cell>
          <cell r="P376">
            <v>40.39</v>
          </cell>
          <cell r="Q376">
            <v>577.21</v>
          </cell>
          <cell r="R376">
            <v>4.71</v>
          </cell>
        </row>
        <row r="377">
          <cell r="A377" t="str">
            <v>0203Sullana-Paita231</v>
          </cell>
          <cell r="B377" t="str">
            <v>02</v>
          </cell>
          <cell r="C377" t="str">
            <v>03</v>
          </cell>
          <cell r="D377" t="str">
            <v>ELNO</v>
          </cell>
          <cell r="E377" t="str">
            <v>Sullana-Paita</v>
          </cell>
          <cell r="F377" t="str">
            <v/>
          </cell>
          <cell r="G377">
            <v>76.44</v>
          </cell>
          <cell r="H377">
            <v>60</v>
          </cell>
          <cell r="I377" t="str">
            <v>231</v>
          </cell>
          <cell r="J377">
            <v>5</v>
          </cell>
          <cell r="K377">
            <v>0</v>
          </cell>
          <cell r="L377">
            <v>0</v>
          </cell>
          <cell r="M377">
            <v>2.1589999999999998</v>
          </cell>
          <cell r="N377">
            <v>0.01</v>
          </cell>
          <cell r="O377">
            <v>1084.04</v>
          </cell>
          <cell r="P377">
            <v>50.21</v>
          </cell>
          <cell r="Q377">
            <v>195.13</v>
          </cell>
          <cell r="R377">
            <v>10.34</v>
          </cell>
        </row>
        <row r="378">
          <cell r="A378" t="str">
            <v>0203Sullana-Paita270</v>
          </cell>
          <cell r="B378" t="str">
            <v>02</v>
          </cell>
          <cell r="C378" t="str">
            <v>03</v>
          </cell>
          <cell r="D378" t="str">
            <v>ELNO</v>
          </cell>
          <cell r="E378" t="str">
            <v>Sullana-Paita</v>
          </cell>
          <cell r="F378" t="str">
            <v/>
          </cell>
          <cell r="G378">
            <v>76.44</v>
          </cell>
          <cell r="H378">
            <v>60</v>
          </cell>
          <cell r="I378" t="str">
            <v>270</v>
          </cell>
          <cell r="J378">
            <v>2433</v>
          </cell>
          <cell r="K378">
            <v>0</v>
          </cell>
          <cell r="L378">
            <v>0</v>
          </cell>
          <cell r="M378">
            <v>547.11900000000003</v>
          </cell>
          <cell r="N378">
            <v>0</v>
          </cell>
          <cell r="O378">
            <v>198315.17</v>
          </cell>
          <cell r="P378">
            <v>36.25</v>
          </cell>
          <cell r="Q378">
            <v>35696.730000000003</v>
          </cell>
          <cell r="R378">
            <v>1443.24</v>
          </cell>
        </row>
        <row r="379">
          <cell r="A379" t="str">
            <v>0203Sullana-Paita261</v>
          </cell>
          <cell r="B379" t="str">
            <v>02</v>
          </cell>
          <cell r="C379" t="str">
            <v>03</v>
          </cell>
          <cell r="D379" t="str">
            <v>ELNO</v>
          </cell>
          <cell r="E379" t="str">
            <v>Sullana-Paita</v>
          </cell>
          <cell r="F379" t="str">
            <v/>
          </cell>
          <cell r="G379">
            <v>76.44</v>
          </cell>
          <cell r="H379">
            <v>60</v>
          </cell>
          <cell r="I379" t="str">
            <v>261</v>
          </cell>
          <cell r="J379">
            <v>20480</v>
          </cell>
          <cell r="K379">
            <v>0</v>
          </cell>
          <cell r="L379">
            <v>0</v>
          </cell>
          <cell r="M379">
            <v>322.07900000000001</v>
          </cell>
          <cell r="N379">
            <v>0</v>
          </cell>
          <cell r="O379">
            <v>120424.1</v>
          </cell>
          <cell r="P379">
            <v>37.39</v>
          </cell>
          <cell r="Q379">
            <v>21676.34</v>
          </cell>
          <cell r="R379">
            <v>11980.62</v>
          </cell>
        </row>
        <row r="380">
          <cell r="A380" t="str">
            <v>0203Sullana-Paita262</v>
          </cell>
          <cell r="B380" t="str">
            <v>02</v>
          </cell>
          <cell r="C380" t="str">
            <v>03</v>
          </cell>
          <cell r="D380" t="str">
            <v>ELNO</v>
          </cell>
          <cell r="E380" t="str">
            <v>Sullana-Paita</v>
          </cell>
          <cell r="F380" t="str">
            <v/>
          </cell>
          <cell r="G380">
            <v>76.44</v>
          </cell>
          <cell r="H380">
            <v>60</v>
          </cell>
          <cell r="I380" t="str">
            <v>262</v>
          </cell>
          <cell r="J380">
            <v>16015</v>
          </cell>
          <cell r="K380">
            <v>0</v>
          </cell>
          <cell r="L380">
            <v>0</v>
          </cell>
          <cell r="M380">
            <v>932.97199999999998</v>
          </cell>
          <cell r="N380">
            <v>0</v>
          </cell>
          <cell r="O380">
            <v>311509.96999999997</v>
          </cell>
          <cell r="P380">
            <v>33.39</v>
          </cell>
          <cell r="Q380">
            <v>56071.79</v>
          </cell>
          <cell r="R380">
            <v>9374.2999999999993</v>
          </cell>
        </row>
        <row r="381">
          <cell r="A381" t="str">
            <v>0203Sullana-Paita263</v>
          </cell>
          <cell r="B381" t="str">
            <v>02</v>
          </cell>
          <cell r="C381" t="str">
            <v>03</v>
          </cell>
          <cell r="D381" t="str">
            <v>ELNO</v>
          </cell>
          <cell r="E381" t="str">
            <v>Sullana-Paita</v>
          </cell>
          <cell r="F381" t="str">
            <v/>
          </cell>
          <cell r="G381">
            <v>76.44</v>
          </cell>
          <cell r="H381">
            <v>60</v>
          </cell>
          <cell r="I381" t="str">
            <v>263</v>
          </cell>
          <cell r="J381">
            <v>5515</v>
          </cell>
          <cell r="K381">
            <v>0</v>
          </cell>
          <cell r="L381">
            <v>0</v>
          </cell>
          <cell r="M381">
            <v>673.41200000000003</v>
          </cell>
          <cell r="N381">
            <v>0</v>
          </cell>
          <cell r="O381">
            <v>251051.4</v>
          </cell>
          <cell r="P381">
            <v>37.28</v>
          </cell>
          <cell r="Q381">
            <v>45189.25</v>
          </cell>
          <cell r="R381">
            <v>3228.54</v>
          </cell>
        </row>
        <row r="382">
          <cell r="A382" t="str">
            <v>0203Sullana-Paita264</v>
          </cell>
          <cell r="B382" t="str">
            <v>02</v>
          </cell>
          <cell r="C382" t="str">
            <v>03</v>
          </cell>
          <cell r="D382" t="str">
            <v>ELNO</v>
          </cell>
          <cell r="E382" t="str">
            <v>Sullana-Paita</v>
          </cell>
          <cell r="F382" t="str">
            <v/>
          </cell>
          <cell r="G382">
            <v>76.44</v>
          </cell>
          <cell r="H382">
            <v>60</v>
          </cell>
          <cell r="I382" t="str">
            <v>264</v>
          </cell>
          <cell r="J382">
            <v>2981</v>
          </cell>
          <cell r="K382">
            <v>0</v>
          </cell>
          <cell r="L382">
            <v>0</v>
          </cell>
          <cell r="M382">
            <v>577.42999999999995</v>
          </cell>
          <cell r="N382">
            <v>0</v>
          </cell>
          <cell r="O382">
            <v>212002.07</v>
          </cell>
          <cell r="P382">
            <v>36.71</v>
          </cell>
          <cell r="Q382">
            <v>38160.370000000003</v>
          </cell>
          <cell r="R382">
            <v>1747.39</v>
          </cell>
        </row>
        <row r="383">
          <cell r="A383" t="str">
            <v>0203Sullana-Paita265</v>
          </cell>
          <cell r="B383" t="str">
            <v>02</v>
          </cell>
          <cell r="C383" t="str">
            <v>03</v>
          </cell>
          <cell r="D383" t="str">
            <v>ELNO</v>
          </cell>
          <cell r="E383" t="str">
            <v>Sullana-Paita</v>
          </cell>
          <cell r="F383" t="str">
            <v/>
          </cell>
          <cell r="G383">
            <v>76.44</v>
          </cell>
          <cell r="H383">
            <v>60</v>
          </cell>
          <cell r="I383" t="str">
            <v>265</v>
          </cell>
          <cell r="J383">
            <v>380</v>
          </cell>
          <cell r="K383">
            <v>0</v>
          </cell>
          <cell r="L383">
            <v>0</v>
          </cell>
          <cell r="M383">
            <v>140.65799999999999</v>
          </cell>
          <cell r="N383">
            <v>0</v>
          </cell>
          <cell r="O383">
            <v>50667.16</v>
          </cell>
          <cell r="P383">
            <v>36.020000000000003</v>
          </cell>
          <cell r="Q383">
            <v>9120.09</v>
          </cell>
          <cell r="R383">
            <v>224.08</v>
          </cell>
        </row>
        <row r="384">
          <cell r="A384" t="str">
            <v>0203Sullana-Paita266</v>
          </cell>
          <cell r="B384" t="str">
            <v>02</v>
          </cell>
          <cell r="C384" t="str">
            <v>03</v>
          </cell>
          <cell r="D384" t="str">
            <v>ELNO</v>
          </cell>
          <cell r="E384" t="str">
            <v>Sullana-Paita</v>
          </cell>
          <cell r="F384" t="str">
            <v/>
          </cell>
          <cell r="G384">
            <v>76.44</v>
          </cell>
          <cell r="H384">
            <v>60</v>
          </cell>
          <cell r="I384" t="str">
            <v>266</v>
          </cell>
          <cell r="J384">
            <v>85</v>
          </cell>
          <cell r="K384">
            <v>0</v>
          </cell>
          <cell r="L384">
            <v>0</v>
          </cell>
          <cell r="M384">
            <v>50.331000000000003</v>
          </cell>
          <cell r="N384">
            <v>0</v>
          </cell>
          <cell r="O384">
            <v>17940.09</v>
          </cell>
          <cell r="P384">
            <v>35.64</v>
          </cell>
          <cell r="Q384">
            <v>3229.22</v>
          </cell>
          <cell r="R384">
            <v>51.04</v>
          </cell>
        </row>
        <row r="385">
          <cell r="A385" t="str">
            <v>0203Sullana-Paita267</v>
          </cell>
          <cell r="B385" t="str">
            <v>02</v>
          </cell>
          <cell r="C385" t="str">
            <v>03</v>
          </cell>
          <cell r="D385" t="str">
            <v>ELNO</v>
          </cell>
          <cell r="E385" t="str">
            <v>Sullana-Paita</v>
          </cell>
          <cell r="F385" t="str">
            <v/>
          </cell>
          <cell r="G385">
            <v>76.44</v>
          </cell>
          <cell r="H385">
            <v>60</v>
          </cell>
          <cell r="I385" t="str">
            <v>267</v>
          </cell>
          <cell r="J385">
            <v>29</v>
          </cell>
          <cell r="K385">
            <v>0</v>
          </cell>
          <cell r="L385">
            <v>0</v>
          </cell>
          <cell r="M385">
            <v>24.742000000000001</v>
          </cell>
          <cell r="N385">
            <v>0</v>
          </cell>
          <cell r="O385">
            <v>8776.57</v>
          </cell>
          <cell r="P385">
            <v>35.47</v>
          </cell>
          <cell r="Q385">
            <v>1579.78</v>
          </cell>
          <cell r="R385">
            <v>16.940000000000001</v>
          </cell>
        </row>
        <row r="386">
          <cell r="A386" t="str">
            <v>0203Sullana-Paita268</v>
          </cell>
          <cell r="B386" t="str">
            <v>02</v>
          </cell>
          <cell r="C386" t="str">
            <v>03</v>
          </cell>
          <cell r="D386" t="str">
            <v>ELNO</v>
          </cell>
          <cell r="E386" t="str">
            <v>Sullana-Paita</v>
          </cell>
          <cell r="F386" t="str">
            <v/>
          </cell>
          <cell r="G386">
            <v>76.44</v>
          </cell>
          <cell r="H386">
            <v>60</v>
          </cell>
          <cell r="I386" t="str">
            <v>268</v>
          </cell>
          <cell r="J386">
            <v>30</v>
          </cell>
          <cell r="K386">
            <v>0</v>
          </cell>
          <cell r="L386">
            <v>0</v>
          </cell>
          <cell r="M386">
            <v>55.715000000000003</v>
          </cell>
          <cell r="N386">
            <v>0</v>
          </cell>
          <cell r="O386">
            <v>19952.990000000002</v>
          </cell>
          <cell r="P386">
            <v>35.81</v>
          </cell>
          <cell r="Q386">
            <v>3591.54</v>
          </cell>
          <cell r="R386">
            <v>18.739999999999998</v>
          </cell>
        </row>
        <row r="387">
          <cell r="A387" t="str">
            <v>0203Sullana-Paita282</v>
          </cell>
          <cell r="B387" t="str">
            <v>02</v>
          </cell>
          <cell r="C387" t="str">
            <v>03</v>
          </cell>
          <cell r="D387" t="str">
            <v>ELNO</v>
          </cell>
          <cell r="E387" t="str">
            <v>Sullana-Paita</v>
          </cell>
          <cell r="F387" t="str">
            <v/>
          </cell>
          <cell r="G387">
            <v>76.44</v>
          </cell>
          <cell r="H387">
            <v>60</v>
          </cell>
          <cell r="I387" t="str">
            <v>282</v>
          </cell>
          <cell r="J387">
            <v>18</v>
          </cell>
          <cell r="K387">
            <v>0</v>
          </cell>
          <cell r="L387">
            <v>0</v>
          </cell>
          <cell r="M387">
            <v>1.4219999999999999</v>
          </cell>
          <cell r="N387">
            <v>4.4450000000000003</v>
          </cell>
          <cell r="O387">
            <v>557.71</v>
          </cell>
          <cell r="P387">
            <v>39.22</v>
          </cell>
          <cell r="Q387">
            <v>100.39</v>
          </cell>
          <cell r="R387">
            <v>10.53</v>
          </cell>
        </row>
        <row r="388">
          <cell r="A388" t="str">
            <v>0203Sullana-Paita100</v>
          </cell>
          <cell r="B388" t="str">
            <v>02</v>
          </cell>
          <cell r="C388" t="str">
            <v>03</v>
          </cell>
          <cell r="D388" t="str">
            <v>ELNO</v>
          </cell>
          <cell r="E388" t="str">
            <v>Sullana-Paita</v>
          </cell>
          <cell r="F388" t="str">
            <v/>
          </cell>
          <cell r="G388">
            <v>76.44</v>
          </cell>
          <cell r="H388">
            <v>60</v>
          </cell>
          <cell r="I388" t="str">
            <v>100</v>
          </cell>
          <cell r="J388">
            <v>44</v>
          </cell>
          <cell r="K388">
            <v>168.03200000000001</v>
          </cell>
          <cell r="L388">
            <v>1881.6890000000001</v>
          </cell>
          <cell r="M388">
            <v>2049.721</v>
          </cell>
          <cell r="N388">
            <v>7.7359999999999998</v>
          </cell>
          <cell r="O388">
            <v>308373.7</v>
          </cell>
          <cell r="P388">
            <v>15.04</v>
          </cell>
          <cell r="Q388">
            <v>55507.27</v>
          </cell>
          <cell r="R388">
            <v>692.53</v>
          </cell>
        </row>
        <row r="389">
          <cell r="A389" t="str">
            <v>0203Sullana-Paita122</v>
          </cell>
          <cell r="B389" t="str">
            <v>02</v>
          </cell>
          <cell r="C389" t="str">
            <v>03</v>
          </cell>
          <cell r="D389" t="str">
            <v>ELNO</v>
          </cell>
          <cell r="E389" t="str">
            <v>Sullana-Paita</v>
          </cell>
          <cell r="F389" t="str">
            <v/>
          </cell>
          <cell r="G389">
            <v>76.44</v>
          </cell>
          <cell r="H389">
            <v>60</v>
          </cell>
          <cell r="I389" t="str">
            <v>122</v>
          </cell>
          <cell r="J389">
            <v>57</v>
          </cell>
          <cell r="K389">
            <v>493.73399999999998</v>
          </cell>
          <cell r="L389">
            <v>2336.7869999999998</v>
          </cell>
          <cell r="M389">
            <v>2830.5210000000002</v>
          </cell>
          <cell r="N389">
            <v>12.834</v>
          </cell>
          <cell r="O389">
            <v>584209.32999999996</v>
          </cell>
          <cell r="P389">
            <v>20.64</v>
          </cell>
          <cell r="Q389">
            <v>105157.68</v>
          </cell>
          <cell r="R389">
            <v>897.12</v>
          </cell>
        </row>
        <row r="390">
          <cell r="A390" t="str">
            <v>0203Sullana-Paita121</v>
          </cell>
          <cell r="B390" t="str">
            <v>02</v>
          </cell>
          <cell r="C390" t="str">
            <v>03</v>
          </cell>
          <cell r="D390" t="str">
            <v>ELNO</v>
          </cell>
          <cell r="E390" t="str">
            <v>Sullana-Paita</v>
          </cell>
          <cell r="F390" t="str">
            <v/>
          </cell>
          <cell r="G390">
            <v>76.44</v>
          </cell>
          <cell r="H390">
            <v>60</v>
          </cell>
          <cell r="I390" t="str">
            <v>121</v>
          </cell>
          <cell r="J390">
            <v>26</v>
          </cell>
          <cell r="K390">
            <v>715.92100000000005</v>
          </cell>
          <cell r="L390">
            <v>2748.607</v>
          </cell>
          <cell r="M390">
            <v>3464.5279999999998</v>
          </cell>
          <cell r="N390">
            <v>9.8620000000000001</v>
          </cell>
          <cell r="O390">
            <v>653275.63</v>
          </cell>
          <cell r="P390">
            <v>18.86</v>
          </cell>
          <cell r="Q390">
            <v>117589.61</v>
          </cell>
          <cell r="R390">
            <v>409.21</v>
          </cell>
        </row>
        <row r="391">
          <cell r="A391" t="str">
            <v>0203Sullana-Paita132</v>
          </cell>
          <cell r="B391" t="str">
            <v>02</v>
          </cell>
          <cell r="C391" t="str">
            <v>03</v>
          </cell>
          <cell r="D391" t="str">
            <v>ELNO</v>
          </cell>
          <cell r="E391" t="str">
            <v>Sullana-Paita</v>
          </cell>
          <cell r="F391" t="str">
            <v/>
          </cell>
          <cell r="G391">
            <v>76.44</v>
          </cell>
          <cell r="H391">
            <v>60</v>
          </cell>
          <cell r="I391" t="str">
            <v>132</v>
          </cell>
          <cell r="J391">
            <v>39</v>
          </cell>
          <cell r="K391">
            <v>0</v>
          </cell>
          <cell r="L391">
            <v>0</v>
          </cell>
          <cell r="M391">
            <v>329.43700000000001</v>
          </cell>
          <cell r="N391">
            <v>2.0870000000000002</v>
          </cell>
          <cell r="O391">
            <v>88172.63</v>
          </cell>
          <cell r="P391">
            <v>26.76</v>
          </cell>
          <cell r="Q391">
            <v>15871.07</v>
          </cell>
          <cell r="R391">
            <v>573.75</v>
          </cell>
        </row>
        <row r="392">
          <cell r="A392" t="str">
            <v>0203Sullana-Paita131</v>
          </cell>
          <cell r="B392" t="str">
            <v>02</v>
          </cell>
          <cell r="C392" t="str">
            <v>03</v>
          </cell>
          <cell r="D392" t="str">
            <v>ELNO</v>
          </cell>
          <cell r="E392" t="str">
            <v>Sullana-Paita</v>
          </cell>
          <cell r="F392" t="str">
            <v/>
          </cell>
          <cell r="G392">
            <v>76.44</v>
          </cell>
          <cell r="H392">
            <v>60</v>
          </cell>
          <cell r="I392" t="str">
            <v>131</v>
          </cell>
          <cell r="J392">
            <v>24</v>
          </cell>
          <cell r="K392">
            <v>0</v>
          </cell>
          <cell r="L392">
            <v>0</v>
          </cell>
          <cell r="M392">
            <v>272.57799999999997</v>
          </cell>
          <cell r="N392">
            <v>1.7669999999999999</v>
          </cell>
          <cell r="O392">
            <v>75872.97</v>
          </cell>
          <cell r="P392">
            <v>27.84</v>
          </cell>
          <cell r="Q392">
            <v>13657.13</v>
          </cell>
          <cell r="R392">
            <v>353.08</v>
          </cell>
        </row>
        <row r="393">
          <cell r="A393" t="str">
            <v>0203Sullana-Paita240</v>
          </cell>
          <cell r="B393" t="str">
            <v>02</v>
          </cell>
          <cell r="C393" t="str">
            <v>03</v>
          </cell>
          <cell r="D393" t="str">
            <v>ELNO</v>
          </cell>
          <cell r="E393" t="str">
            <v>Sullana-Paita</v>
          </cell>
          <cell r="F393" t="str">
            <v/>
          </cell>
          <cell r="G393">
            <v>76.44</v>
          </cell>
          <cell r="H393">
            <v>60</v>
          </cell>
          <cell r="I393" t="str">
            <v>240</v>
          </cell>
          <cell r="J393">
            <v>0</v>
          </cell>
          <cell r="K393">
            <v>0</v>
          </cell>
          <cell r="L393">
            <v>0</v>
          </cell>
          <cell r="M393">
            <v>390.91300000000001</v>
          </cell>
          <cell r="N393">
            <v>0</v>
          </cell>
          <cell r="O393">
            <v>199208.16</v>
          </cell>
          <cell r="P393">
            <v>50.96</v>
          </cell>
          <cell r="Q393">
            <v>0</v>
          </cell>
          <cell r="R393">
            <v>0</v>
          </cell>
        </row>
        <row r="394">
          <cell r="A394" t="str">
            <v>0203Chulucanas210</v>
          </cell>
          <cell r="B394" t="str">
            <v>02</v>
          </cell>
          <cell r="C394" t="str">
            <v>03</v>
          </cell>
          <cell r="D394" t="str">
            <v>ELNO</v>
          </cell>
          <cell r="E394" t="str">
            <v>Chulucanas</v>
          </cell>
          <cell r="F394" t="str">
            <v/>
          </cell>
          <cell r="G394">
            <v>0</v>
          </cell>
          <cell r="H394">
            <v>0</v>
          </cell>
          <cell r="I394" t="str">
            <v>210</v>
          </cell>
          <cell r="J394">
            <v>2</v>
          </cell>
          <cell r="K394">
            <v>0</v>
          </cell>
          <cell r="L394">
            <v>1.536</v>
          </cell>
          <cell r="M394">
            <v>1.536</v>
          </cell>
          <cell r="N394">
            <v>4.9000000000000002E-2</v>
          </cell>
          <cell r="O394">
            <v>960.42</v>
          </cell>
          <cell r="P394">
            <v>62.53</v>
          </cell>
          <cell r="Q394">
            <v>172.88</v>
          </cell>
          <cell r="R394">
            <v>6.28</v>
          </cell>
        </row>
        <row r="395">
          <cell r="A395" t="str">
            <v>0203Chulucanas221</v>
          </cell>
          <cell r="B395" t="str">
            <v>02</v>
          </cell>
          <cell r="C395" t="str">
            <v>03</v>
          </cell>
          <cell r="D395" t="str">
            <v>ELNO</v>
          </cell>
          <cell r="E395" t="str">
            <v>Chulucanas</v>
          </cell>
          <cell r="F395" t="str">
            <v/>
          </cell>
          <cell r="G395">
            <v>0</v>
          </cell>
          <cell r="H395">
            <v>0</v>
          </cell>
          <cell r="I395" t="str">
            <v>221</v>
          </cell>
          <cell r="J395">
            <v>1</v>
          </cell>
          <cell r="K395">
            <v>0.33800000000000002</v>
          </cell>
          <cell r="L395">
            <v>0.77600000000000002</v>
          </cell>
          <cell r="M395">
            <v>1.1140000000000001</v>
          </cell>
          <cell r="N395">
            <v>2.5000000000000001E-2</v>
          </cell>
          <cell r="O395">
            <v>537.72</v>
          </cell>
          <cell r="P395">
            <v>48.27</v>
          </cell>
          <cell r="Q395">
            <v>96.79</v>
          </cell>
          <cell r="R395">
            <v>3.14</v>
          </cell>
        </row>
        <row r="396">
          <cell r="A396" t="str">
            <v>0203Chulucanas231</v>
          </cell>
          <cell r="B396" t="str">
            <v>02</v>
          </cell>
          <cell r="C396" t="str">
            <v>03</v>
          </cell>
          <cell r="D396" t="str">
            <v>ELNO</v>
          </cell>
          <cell r="E396" t="str">
            <v>Chulucanas</v>
          </cell>
          <cell r="F396" t="str">
            <v/>
          </cell>
          <cell r="G396">
            <v>0</v>
          </cell>
          <cell r="H396">
            <v>0</v>
          </cell>
          <cell r="I396" t="str">
            <v>231</v>
          </cell>
          <cell r="J396">
            <v>4</v>
          </cell>
          <cell r="K396">
            <v>0</v>
          </cell>
          <cell r="L396">
            <v>0</v>
          </cell>
          <cell r="M396">
            <v>1.5580000000000001</v>
          </cell>
          <cell r="N396">
            <v>6.0000000000000001E-3</v>
          </cell>
          <cell r="O396">
            <v>728.64</v>
          </cell>
          <cell r="P396">
            <v>46.77</v>
          </cell>
          <cell r="Q396">
            <v>131.16</v>
          </cell>
          <cell r="R396">
            <v>8.27</v>
          </cell>
        </row>
        <row r="397">
          <cell r="A397" t="str">
            <v>0203Chulucanas270</v>
          </cell>
          <cell r="B397" t="str">
            <v>02</v>
          </cell>
          <cell r="C397" t="str">
            <v>03</v>
          </cell>
          <cell r="D397" t="str">
            <v>ELNO</v>
          </cell>
          <cell r="E397" t="str">
            <v>Chulucanas</v>
          </cell>
          <cell r="F397" t="str">
            <v/>
          </cell>
          <cell r="G397">
            <v>0</v>
          </cell>
          <cell r="H397">
            <v>0</v>
          </cell>
          <cell r="I397" t="str">
            <v>270</v>
          </cell>
          <cell r="J397">
            <v>3280</v>
          </cell>
          <cell r="K397">
            <v>0</v>
          </cell>
          <cell r="L397">
            <v>0</v>
          </cell>
          <cell r="M397">
            <v>233.77</v>
          </cell>
          <cell r="N397">
            <v>0</v>
          </cell>
          <cell r="O397">
            <v>87027.83</v>
          </cell>
          <cell r="P397">
            <v>37.229999999999997</v>
          </cell>
          <cell r="Q397">
            <v>15665.01</v>
          </cell>
          <cell r="R397">
            <v>1936.18</v>
          </cell>
        </row>
        <row r="398">
          <cell r="A398" t="str">
            <v>0203Chulucanas261</v>
          </cell>
          <cell r="B398" t="str">
            <v>02</v>
          </cell>
          <cell r="C398" t="str">
            <v>03</v>
          </cell>
          <cell r="D398" t="str">
            <v>ELNO</v>
          </cell>
          <cell r="E398" t="str">
            <v>Chulucanas</v>
          </cell>
          <cell r="F398" t="str">
            <v/>
          </cell>
          <cell r="G398">
            <v>0</v>
          </cell>
          <cell r="H398">
            <v>0</v>
          </cell>
          <cell r="I398" t="str">
            <v>261</v>
          </cell>
          <cell r="J398">
            <v>9472</v>
          </cell>
          <cell r="K398">
            <v>0</v>
          </cell>
          <cell r="L398">
            <v>0</v>
          </cell>
          <cell r="M398">
            <v>133.006</v>
          </cell>
          <cell r="N398">
            <v>0</v>
          </cell>
          <cell r="O398">
            <v>61000.65</v>
          </cell>
          <cell r="P398">
            <v>45.86</v>
          </cell>
          <cell r="Q398">
            <v>10980.12</v>
          </cell>
          <cell r="R398">
            <v>5555.33</v>
          </cell>
        </row>
        <row r="399">
          <cell r="A399" t="str">
            <v>0203Chulucanas262</v>
          </cell>
          <cell r="B399" t="str">
            <v>02</v>
          </cell>
          <cell r="C399" t="str">
            <v>03</v>
          </cell>
          <cell r="D399" t="str">
            <v>ELNO</v>
          </cell>
          <cell r="E399" t="str">
            <v>Chulucanas</v>
          </cell>
          <cell r="F399" t="str">
            <v/>
          </cell>
          <cell r="G399">
            <v>0</v>
          </cell>
          <cell r="H399">
            <v>0</v>
          </cell>
          <cell r="I399" t="str">
            <v>262</v>
          </cell>
          <cell r="J399">
            <v>4159</v>
          </cell>
          <cell r="K399">
            <v>0</v>
          </cell>
          <cell r="L399">
            <v>0</v>
          </cell>
          <cell r="M399">
            <v>226.881</v>
          </cell>
          <cell r="N399">
            <v>0</v>
          </cell>
          <cell r="O399">
            <v>85215.62</v>
          </cell>
          <cell r="P399">
            <v>37.56</v>
          </cell>
          <cell r="Q399">
            <v>15338.81</v>
          </cell>
          <cell r="R399">
            <v>2440.38</v>
          </cell>
        </row>
        <row r="400">
          <cell r="A400" t="str">
            <v>0203Chulucanas263</v>
          </cell>
          <cell r="B400" t="str">
            <v>02</v>
          </cell>
          <cell r="C400" t="str">
            <v>03</v>
          </cell>
          <cell r="D400" t="str">
            <v>ELNO</v>
          </cell>
          <cell r="E400" t="str">
            <v>Chulucanas</v>
          </cell>
          <cell r="F400" t="str">
            <v/>
          </cell>
          <cell r="G400">
            <v>0</v>
          </cell>
          <cell r="H400">
            <v>0</v>
          </cell>
          <cell r="I400" t="str">
            <v>263</v>
          </cell>
          <cell r="J400">
            <v>607</v>
          </cell>
          <cell r="K400">
            <v>0</v>
          </cell>
          <cell r="L400">
            <v>0</v>
          </cell>
          <cell r="M400">
            <v>72.811000000000007</v>
          </cell>
          <cell r="N400">
            <v>0</v>
          </cell>
          <cell r="O400">
            <v>30663.84</v>
          </cell>
          <cell r="P400">
            <v>42.11</v>
          </cell>
          <cell r="Q400">
            <v>5519.49</v>
          </cell>
          <cell r="R400">
            <v>356.32</v>
          </cell>
        </row>
        <row r="401">
          <cell r="A401" t="str">
            <v>0203Chulucanas264</v>
          </cell>
          <cell r="B401" t="str">
            <v>02</v>
          </cell>
          <cell r="C401" t="str">
            <v>03</v>
          </cell>
          <cell r="D401" t="str">
            <v>ELNO</v>
          </cell>
          <cell r="E401" t="str">
            <v>Chulucanas</v>
          </cell>
          <cell r="F401" t="str">
            <v/>
          </cell>
          <cell r="G401">
            <v>0</v>
          </cell>
          <cell r="H401">
            <v>0</v>
          </cell>
          <cell r="I401" t="str">
            <v>264</v>
          </cell>
          <cell r="J401">
            <v>246</v>
          </cell>
          <cell r="K401">
            <v>0</v>
          </cell>
          <cell r="L401">
            <v>0</v>
          </cell>
          <cell r="M401">
            <v>47.981000000000002</v>
          </cell>
          <cell r="N401">
            <v>0</v>
          </cell>
          <cell r="O401">
            <v>19868.23</v>
          </cell>
          <cell r="P401">
            <v>41.41</v>
          </cell>
          <cell r="Q401">
            <v>3576.28</v>
          </cell>
          <cell r="R401">
            <v>145.24</v>
          </cell>
        </row>
        <row r="402">
          <cell r="A402" t="str">
            <v>0203Chulucanas265</v>
          </cell>
          <cell r="B402" t="str">
            <v>02</v>
          </cell>
          <cell r="C402" t="str">
            <v>03</v>
          </cell>
          <cell r="D402" t="str">
            <v>ELNO</v>
          </cell>
          <cell r="E402" t="str">
            <v>Chulucanas</v>
          </cell>
          <cell r="F402" t="str">
            <v/>
          </cell>
          <cell r="G402">
            <v>0</v>
          </cell>
          <cell r="H402">
            <v>0</v>
          </cell>
          <cell r="I402" t="str">
            <v>265</v>
          </cell>
          <cell r="J402">
            <v>23</v>
          </cell>
          <cell r="K402">
            <v>0</v>
          </cell>
          <cell r="L402">
            <v>0</v>
          </cell>
          <cell r="M402">
            <v>8.6969999999999992</v>
          </cell>
          <cell r="N402">
            <v>0</v>
          </cell>
          <cell r="O402">
            <v>3557.7</v>
          </cell>
          <cell r="P402">
            <v>40.909999999999997</v>
          </cell>
          <cell r="Q402">
            <v>640.39</v>
          </cell>
          <cell r="R402">
            <v>13.61</v>
          </cell>
        </row>
        <row r="403">
          <cell r="A403" t="str">
            <v>0203Chulucanas266</v>
          </cell>
          <cell r="B403" t="str">
            <v>02</v>
          </cell>
          <cell r="C403" t="str">
            <v>03</v>
          </cell>
          <cell r="D403" t="str">
            <v>ELNO</v>
          </cell>
          <cell r="E403" t="str">
            <v>Chulucanas</v>
          </cell>
          <cell r="F403" t="str">
            <v/>
          </cell>
          <cell r="G403">
            <v>0</v>
          </cell>
          <cell r="H403">
            <v>0</v>
          </cell>
          <cell r="I403" t="str">
            <v>266</v>
          </cell>
          <cell r="J403">
            <v>7</v>
          </cell>
          <cell r="K403">
            <v>0</v>
          </cell>
          <cell r="L403">
            <v>0</v>
          </cell>
          <cell r="M403">
            <v>4.2300000000000004</v>
          </cell>
          <cell r="N403">
            <v>0</v>
          </cell>
          <cell r="O403">
            <v>1722.5</v>
          </cell>
          <cell r="P403">
            <v>40.72</v>
          </cell>
          <cell r="Q403">
            <v>310.05</v>
          </cell>
          <cell r="R403">
            <v>4.09</v>
          </cell>
        </row>
        <row r="404">
          <cell r="A404" t="str">
            <v>0203Chulucanas267</v>
          </cell>
          <cell r="B404" t="str">
            <v>02</v>
          </cell>
          <cell r="C404" t="str">
            <v>03</v>
          </cell>
          <cell r="D404" t="str">
            <v>ELNO</v>
          </cell>
          <cell r="E404" t="str">
            <v>Chulucanas</v>
          </cell>
          <cell r="F404" t="str">
            <v/>
          </cell>
          <cell r="G404">
            <v>0</v>
          </cell>
          <cell r="H404">
            <v>0</v>
          </cell>
          <cell r="I404" t="str">
            <v>267</v>
          </cell>
          <cell r="J404">
            <v>2</v>
          </cell>
          <cell r="K404">
            <v>0</v>
          </cell>
          <cell r="L404">
            <v>0</v>
          </cell>
          <cell r="M404">
            <v>1.7789999999999999</v>
          </cell>
          <cell r="N404">
            <v>0</v>
          </cell>
          <cell r="O404">
            <v>722.65</v>
          </cell>
          <cell r="P404">
            <v>40.619999999999997</v>
          </cell>
          <cell r="Q404">
            <v>130.08000000000001</v>
          </cell>
          <cell r="R404">
            <v>1.17</v>
          </cell>
        </row>
        <row r="405">
          <cell r="A405" t="str">
            <v>0203Chulucanas268</v>
          </cell>
          <cell r="B405" t="str">
            <v>02</v>
          </cell>
          <cell r="C405" t="str">
            <v>03</v>
          </cell>
          <cell r="D405" t="str">
            <v>ELNO</v>
          </cell>
          <cell r="E405" t="str">
            <v>Chulucanas</v>
          </cell>
          <cell r="F405" t="str">
            <v/>
          </cell>
          <cell r="G405">
            <v>0</v>
          </cell>
          <cell r="H405">
            <v>0</v>
          </cell>
          <cell r="I405" t="str">
            <v>268</v>
          </cell>
          <cell r="J405">
            <v>3</v>
          </cell>
          <cell r="K405">
            <v>0</v>
          </cell>
          <cell r="L405">
            <v>0</v>
          </cell>
          <cell r="M405">
            <v>3.5880000000000001</v>
          </cell>
          <cell r="N405">
            <v>0</v>
          </cell>
          <cell r="O405">
            <v>1455.55</v>
          </cell>
          <cell r="P405">
            <v>40.57</v>
          </cell>
          <cell r="Q405">
            <v>262</v>
          </cell>
          <cell r="R405">
            <v>1.93</v>
          </cell>
        </row>
        <row r="406">
          <cell r="A406" t="str">
            <v>0203Chulucanas282</v>
          </cell>
          <cell r="B406" t="str">
            <v>02</v>
          </cell>
          <cell r="C406" t="str">
            <v>03</v>
          </cell>
          <cell r="D406" t="str">
            <v>ELNO</v>
          </cell>
          <cell r="E406" t="str">
            <v>Chulucanas</v>
          </cell>
          <cell r="F406" t="str">
            <v/>
          </cell>
          <cell r="G406">
            <v>0</v>
          </cell>
          <cell r="H406">
            <v>0</v>
          </cell>
          <cell r="I406" t="str">
            <v>282</v>
          </cell>
          <cell r="J406">
            <v>3</v>
          </cell>
          <cell r="K406">
            <v>0</v>
          </cell>
          <cell r="L406">
            <v>0</v>
          </cell>
          <cell r="M406">
            <v>0.14399999999999999</v>
          </cell>
          <cell r="N406">
            <v>0.45</v>
          </cell>
          <cell r="O406">
            <v>60.18</v>
          </cell>
          <cell r="P406">
            <v>41.79</v>
          </cell>
          <cell r="Q406">
            <v>10.83</v>
          </cell>
          <cell r="R406">
            <v>1.75</v>
          </cell>
        </row>
        <row r="407">
          <cell r="A407" t="str">
            <v>0203Chulucanas100</v>
          </cell>
          <cell r="B407" t="str">
            <v>02</v>
          </cell>
          <cell r="C407" t="str">
            <v>03</v>
          </cell>
          <cell r="D407" t="str">
            <v>ELNO</v>
          </cell>
          <cell r="E407" t="str">
            <v>Chulucanas</v>
          </cell>
          <cell r="F407" t="str">
            <v/>
          </cell>
          <cell r="G407">
            <v>0</v>
          </cell>
          <cell r="H407">
            <v>0</v>
          </cell>
          <cell r="I407" t="str">
            <v>100</v>
          </cell>
          <cell r="J407">
            <v>16</v>
          </cell>
          <cell r="K407">
            <v>4.7309999999999999</v>
          </cell>
          <cell r="L407">
            <v>147.96899999999999</v>
          </cell>
          <cell r="M407">
            <v>152.69999999999999</v>
          </cell>
          <cell r="N407">
            <v>1.407</v>
          </cell>
          <cell r="O407">
            <v>45120.74</v>
          </cell>
          <cell r="P407">
            <v>29.55</v>
          </cell>
          <cell r="Q407">
            <v>8121.73</v>
          </cell>
          <cell r="R407">
            <v>251.82</v>
          </cell>
        </row>
        <row r="408">
          <cell r="A408" t="str">
            <v>0203Chulucanas122</v>
          </cell>
          <cell r="B408" t="str">
            <v>02</v>
          </cell>
          <cell r="C408" t="str">
            <v>03</v>
          </cell>
          <cell r="D408" t="str">
            <v>ELNO</v>
          </cell>
          <cell r="E408" t="str">
            <v>Chulucanas</v>
          </cell>
          <cell r="F408" t="str">
            <v/>
          </cell>
          <cell r="G408">
            <v>0</v>
          </cell>
          <cell r="H408">
            <v>0</v>
          </cell>
          <cell r="I408" t="str">
            <v>122</v>
          </cell>
          <cell r="J408">
            <v>12</v>
          </cell>
          <cell r="K408">
            <v>13.292</v>
          </cell>
          <cell r="L408">
            <v>55.841999999999999</v>
          </cell>
          <cell r="M408">
            <v>69.134</v>
          </cell>
          <cell r="N408">
            <v>0.83399999999999996</v>
          </cell>
          <cell r="O408">
            <v>20096.03</v>
          </cell>
          <cell r="P408">
            <v>29.07</v>
          </cell>
          <cell r="Q408">
            <v>3617.29</v>
          </cell>
          <cell r="R408">
            <v>188.86</v>
          </cell>
        </row>
        <row r="409">
          <cell r="A409" t="str">
            <v>0203Chulucanas121</v>
          </cell>
          <cell r="B409" t="str">
            <v>02</v>
          </cell>
          <cell r="C409" t="str">
            <v>03</v>
          </cell>
          <cell r="D409" t="str">
            <v>ELNO</v>
          </cell>
          <cell r="E409" t="str">
            <v>Chulucanas</v>
          </cell>
          <cell r="F409" t="str">
            <v/>
          </cell>
          <cell r="G409">
            <v>0</v>
          </cell>
          <cell r="H409">
            <v>0</v>
          </cell>
          <cell r="I409" t="str">
            <v>121</v>
          </cell>
          <cell r="J409">
            <v>4</v>
          </cell>
          <cell r="K409">
            <v>8.59</v>
          </cell>
          <cell r="L409">
            <v>28.606999999999999</v>
          </cell>
          <cell r="M409">
            <v>37.197000000000003</v>
          </cell>
          <cell r="N409">
            <v>0.217</v>
          </cell>
          <cell r="O409">
            <v>9744.7800000000007</v>
          </cell>
          <cell r="P409">
            <v>26.2</v>
          </cell>
          <cell r="Q409">
            <v>1754.06</v>
          </cell>
          <cell r="R409">
            <v>62.95</v>
          </cell>
        </row>
        <row r="410">
          <cell r="A410" t="str">
            <v>0203Chulucanas132</v>
          </cell>
          <cell r="B410" t="str">
            <v>02</v>
          </cell>
          <cell r="C410" t="str">
            <v>03</v>
          </cell>
          <cell r="D410" t="str">
            <v>ELNO</v>
          </cell>
          <cell r="E410" t="str">
            <v>Chulucanas</v>
          </cell>
          <cell r="F410" t="str">
            <v/>
          </cell>
          <cell r="G410">
            <v>0</v>
          </cell>
          <cell r="H410">
            <v>0</v>
          </cell>
          <cell r="I410" t="str">
            <v>132</v>
          </cell>
          <cell r="J410">
            <v>4</v>
          </cell>
          <cell r="K410">
            <v>0</v>
          </cell>
          <cell r="L410">
            <v>0</v>
          </cell>
          <cell r="M410">
            <v>14.022</v>
          </cell>
          <cell r="N410">
            <v>0.113</v>
          </cell>
          <cell r="O410">
            <v>3361.24</v>
          </cell>
          <cell r="P410">
            <v>23.97</v>
          </cell>
          <cell r="Q410">
            <v>605.02</v>
          </cell>
          <cell r="R410">
            <v>58.85</v>
          </cell>
        </row>
        <row r="411">
          <cell r="A411" t="str">
            <v>0203Chulucanas131</v>
          </cell>
          <cell r="B411" t="str">
            <v>02</v>
          </cell>
          <cell r="C411" t="str">
            <v>03</v>
          </cell>
          <cell r="D411" t="str">
            <v>ELNO</v>
          </cell>
          <cell r="E411" t="str">
            <v>Chulucanas</v>
          </cell>
          <cell r="F411" t="str">
            <v/>
          </cell>
          <cell r="G411">
            <v>0</v>
          </cell>
          <cell r="H411">
            <v>0</v>
          </cell>
          <cell r="I411" t="str">
            <v>131</v>
          </cell>
          <cell r="J411">
            <v>16</v>
          </cell>
          <cell r="K411">
            <v>0</v>
          </cell>
          <cell r="L411">
            <v>0</v>
          </cell>
          <cell r="M411">
            <v>53.448999999999998</v>
          </cell>
          <cell r="N411">
            <v>0.32100000000000001</v>
          </cell>
          <cell r="O411">
            <v>14468.88</v>
          </cell>
          <cell r="P411">
            <v>27.07</v>
          </cell>
          <cell r="Q411">
            <v>2604.4</v>
          </cell>
          <cell r="R411">
            <v>235.41</v>
          </cell>
        </row>
        <row r="412">
          <cell r="A412" t="str">
            <v>0203Chulucanas240</v>
          </cell>
          <cell r="B412" t="str">
            <v>02</v>
          </cell>
          <cell r="C412" t="str">
            <v>03</v>
          </cell>
          <cell r="D412" t="str">
            <v>ELNO</v>
          </cell>
          <cell r="E412" t="str">
            <v>Chulucanas</v>
          </cell>
          <cell r="F412" t="str">
            <v/>
          </cell>
          <cell r="G412">
            <v>0</v>
          </cell>
          <cell r="H412">
            <v>0</v>
          </cell>
          <cell r="I412" t="str">
            <v>240</v>
          </cell>
          <cell r="J412">
            <v>0</v>
          </cell>
          <cell r="K412">
            <v>0</v>
          </cell>
          <cell r="L412">
            <v>0</v>
          </cell>
          <cell r="M412">
            <v>170.71100000000001</v>
          </cell>
          <cell r="N412">
            <v>0</v>
          </cell>
          <cell r="O412">
            <v>47264.04</v>
          </cell>
          <cell r="P412">
            <v>27.69</v>
          </cell>
          <cell r="Q412">
            <v>0</v>
          </cell>
          <cell r="R412">
            <v>0</v>
          </cell>
        </row>
        <row r="413">
          <cell r="A413" t="str">
            <v>0203Talara222</v>
          </cell>
          <cell r="B413" t="str">
            <v>02</v>
          </cell>
          <cell r="C413" t="str">
            <v>03</v>
          </cell>
          <cell r="D413" t="str">
            <v>ELNO</v>
          </cell>
          <cell r="E413" t="str">
            <v>Talara</v>
          </cell>
          <cell r="F413" t="str">
            <v/>
          </cell>
          <cell r="G413">
            <v>0</v>
          </cell>
          <cell r="H413">
            <v>0</v>
          </cell>
          <cell r="I413" t="str">
            <v>222</v>
          </cell>
          <cell r="J413">
            <v>10</v>
          </cell>
          <cell r="K413">
            <v>10.124000000000001</v>
          </cell>
          <cell r="L413">
            <v>68.150999999999996</v>
          </cell>
          <cell r="M413">
            <v>78.275000000000006</v>
          </cell>
          <cell r="N413">
            <v>0.45800000000000002</v>
          </cell>
          <cell r="O413">
            <v>31581.39</v>
          </cell>
          <cell r="P413">
            <v>40.35</v>
          </cell>
          <cell r="Q413">
            <v>5684.65</v>
          </cell>
          <cell r="R413">
            <v>37.31</v>
          </cell>
        </row>
        <row r="414">
          <cell r="A414" t="str">
            <v>0203Talara232</v>
          </cell>
          <cell r="B414" t="str">
            <v>02</v>
          </cell>
          <cell r="C414" t="str">
            <v>03</v>
          </cell>
          <cell r="D414" t="str">
            <v>ELNO</v>
          </cell>
          <cell r="E414" t="str">
            <v>Talara</v>
          </cell>
          <cell r="F414" t="str">
            <v/>
          </cell>
          <cell r="G414">
            <v>0</v>
          </cell>
          <cell r="H414">
            <v>0</v>
          </cell>
          <cell r="I414" t="str">
            <v>232</v>
          </cell>
          <cell r="J414">
            <v>10</v>
          </cell>
          <cell r="K414">
            <v>0</v>
          </cell>
          <cell r="L414">
            <v>0</v>
          </cell>
          <cell r="M414">
            <v>61.487000000000002</v>
          </cell>
          <cell r="N414">
            <v>0.42499999999999999</v>
          </cell>
          <cell r="O414">
            <v>27918.51</v>
          </cell>
          <cell r="P414">
            <v>45.41</v>
          </cell>
          <cell r="Q414">
            <v>5025.33</v>
          </cell>
          <cell r="R414">
            <v>26.99</v>
          </cell>
        </row>
        <row r="415">
          <cell r="A415" t="str">
            <v>0203Talara231</v>
          </cell>
          <cell r="B415" t="str">
            <v>02</v>
          </cell>
          <cell r="C415" t="str">
            <v>03</v>
          </cell>
          <cell r="D415" t="str">
            <v>ELNO</v>
          </cell>
          <cell r="E415" t="str">
            <v>Talara</v>
          </cell>
          <cell r="F415" t="str">
            <v/>
          </cell>
          <cell r="G415">
            <v>0</v>
          </cell>
          <cell r="H415">
            <v>0</v>
          </cell>
          <cell r="I415" t="str">
            <v>231</v>
          </cell>
          <cell r="J415">
            <v>11</v>
          </cell>
          <cell r="K415">
            <v>0</v>
          </cell>
          <cell r="L415">
            <v>0</v>
          </cell>
          <cell r="M415">
            <v>47.625999999999998</v>
          </cell>
          <cell r="N415">
            <v>0.20699999999999999</v>
          </cell>
          <cell r="O415">
            <v>19100.23</v>
          </cell>
          <cell r="P415">
            <v>40.1</v>
          </cell>
          <cell r="Q415">
            <v>3438.04</v>
          </cell>
          <cell r="R415">
            <v>24.05</v>
          </cell>
        </row>
        <row r="416">
          <cell r="A416" t="str">
            <v>0203Talara270</v>
          </cell>
          <cell r="B416" t="str">
            <v>02</v>
          </cell>
          <cell r="C416" t="str">
            <v>03</v>
          </cell>
          <cell r="D416" t="str">
            <v>ELNO</v>
          </cell>
          <cell r="E416" t="str">
            <v>Talara</v>
          </cell>
          <cell r="F416" t="str">
            <v/>
          </cell>
          <cell r="G416">
            <v>0</v>
          </cell>
          <cell r="H416">
            <v>0</v>
          </cell>
          <cell r="I416" t="str">
            <v>270</v>
          </cell>
          <cell r="J416">
            <v>1738</v>
          </cell>
          <cell r="K416">
            <v>0</v>
          </cell>
          <cell r="L416">
            <v>0</v>
          </cell>
          <cell r="M416">
            <v>399.01499999999999</v>
          </cell>
          <cell r="N416">
            <v>0</v>
          </cell>
          <cell r="O416">
            <v>138784.67000000001</v>
          </cell>
          <cell r="P416">
            <v>34.78</v>
          </cell>
          <cell r="Q416">
            <v>24981.24</v>
          </cell>
          <cell r="R416">
            <v>1045.8599999999999</v>
          </cell>
        </row>
        <row r="417">
          <cell r="A417" t="str">
            <v>0203Talara261</v>
          </cell>
          <cell r="B417" t="str">
            <v>02</v>
          </cell>
          <cell r="C417" t="str">
            <v>03</v>
          </cell>
          <cell r="D417" t="str">
            <v>ELNO</v>
          </cell>
          <cell r="E417" t="str">
            <v>Talara</v>
          </cell>
          <cell r="F417" t="str">
            <v/>
          </cell>
          <cell r="G417">
            <v>0</v>
          </cell>
          <cell r="H417">
            <v>0</v>
          </cell>
          <cell r="I417" t="str">
            <v>261</v>
          </cell>
          <cell r="J417">
            <v>6841</v>
          </cell>
          <cell r="K417">
            <v>0</v>
          </cell>
          <cell r="L417">
            <v>0</v>
          </cell>
          <cell r="M417">
            <v>109.59399999999999</v>
          </cell>
          <cell r="N417">
            <v>0</v>
          </cell>
          <cell r="O417">
            <v>39846.76</v>
          </cell>
          <cell r="P417">
            <v>36.36</v>
          </cell>
          <cell r="Q417">
            <v>7172.42</v>
          </cell>
          <cell r="R417">
            <v>3999.37</v>
          </cell>
        </row>
        <row r="418">
          <cell r="A418" t="str">
            <v>0203Talara262</v>
          </cell>
          <cell r="B418" t="str">
            <v>02</v>
          </cell>
          <cell r="C418" t="str">
            <v>03</v>
          </cell>
          <cell r="D418" t="str">
            <v>ELNO</v>
          </cell>
          <cell r="E418" t="str">
            <v>Talara</v>
          </cell>
          <cell r="F418" t="str">
            <v/>
          </cell>
          <cell r="G418">
            <v>0</v>
          </cell>
          <cell r="H418">
            <v>0</v>
          </cell>
          <cell r="I418" t="str">
            <v>262</v>
          </cell>
          <cell r="J418">
            <v>7339</v>
          </cell>
          <cell r="K418">
            <v>0</v>
          </cell>
          <cell r="L418">
            <v>0</v>
          </cell>
          <cell r="M418">
            <v>443.72300000000001</v>
          </cell>
          <cell r="N418">
            <v>0</v>
          </cell>
          <cell r="O418">
            <v>144119.73000000001</v>
          </cell>
          <cell r="P418">
            <v>32.479999999999997</v>
          </cell>
          <cell r="Q418">
            <v>25941.55</v>
          </cell>
          <cell r="R418">
            <v>4291.88</v>
          </cell>
        </row>
        <row r="419">
          <cell r="A419" t="str">
            <v>0203Talara263</v>
          </cell>
          <cell r="B419" t="str">
            <v>02</v>
          </cell>
          <cell r="C419" t="str">
            <v>03</v>
          </cell>
          <cell r="D419" t="str">
            <v>ELNO</v>
          </cell>
          <cell r="E419" t="str">
            <v>Talara</v>
          </cell>
          <cell r="F419" t="str">
            <v/>
          </cell>
          <cell r="G419">
            <v>0</v>
          </cell>
          <cell r="H419">
            <v>0</v>
          </cell>
          <cell r="I419" t="str">
            <v>263</v>
          </cell>
          <cell r="J419">
            <v>3039</v>
          </cell>
          <cell r="K419">
            <v>0</v>
          </cell>
          <cell r="L419">
            <v>0</v>
          </cell>
          <cell r="M419">
            <v>373.96899999999999</v>
          </cell>
          <cell r="N419">
            <v>0</v>
          </cell>
          <cell r="O419">
            <v>135223.38</v>
          </cell>
          <cell r="P419">
            <v>36.159999999999997</v>
          </cell>
          <cell r="Q419">
            <v>24340.21</v>
          </cell>
          <cell r="R419">
            <v>1777.8</v>
          </cell>
        </row>
        <row r="420">
          <cell r="A420" t="str">
            <v>0203Talara264</v>
          </cell>
          <cell r="B420" t="str">
            <v>02</v>
          </cell>
          <cell r="C420" t="str">
            <v>03</v>
          </cell>
          <cell r="D420" t="str">
            <v>ELNO</v>
          </cell>
          <cell r="E420" t="str">
            <v>Talara</v>
          </cell>
          <cell r="F420" t="str">
            <v/>
          </cell>
          <cell r="G420">
            <v>0</v>
          </cell>
          <cell r="H420">
            <v>0</v>
          </cell>
          <cell r="I420" t="str">
            <v>264</v>
          </cell>
          <cell r="J420">
            <v>2014</v>
          </cell>
          <cell r="K420">
            <v>0</v>
          </cell>
          <cell r="L420">
            <v>0</v>
          </cell>
          <cell r="M420">
            <v>395.17700000000002</v>
          </cell>
          <cell r="N420">
            <v>0</v>
          </cell>
          <cell r="O420">
            <v>140698.53</v>
          </cell>
          <cell r="P420">
            <v>35.6</v>
          </cell>
          <cell r="Q420">
            <v>25325.74</v>
          </cell>
          <cell r="R420">
            <v>1178.44</v>
          </cell>
        </row>
        <row r="421">
          <cell r="A421" t="str">
            <v>0203Talara265</v>
          </cell>
          <cell r="B421" t="str">
            <v>02</v>
          </cell>
          <cell r="C421" t="str">
            <v>03</v>
          </cell>
          <cell r="D421" t="str">
            <v>ELNO</v>
          </cell>
          <cell r="E421" t="str">
            <v>Talara</v>
          </cell>
          <cell r="F421" t="str">
            <v/>
          </cell>
          <cell r="G421">
            <v>0</v>
          </cell>
          <cell r="H421">
            <v>0</v>
          </cell>
          <cell r="I421" t="str">
            <v>265</v>
          </cell>
          <cell r="J421">
            <v>302</v>
          </cell>
          <cell r="K421">
            <v>0</v>
          </cell>
          <cell r="L421">
            <v>0</v>
          </cell>
          <cell r="M421">
            <v>109.982</v>
          </cell>
          <cell r="N421">
            <v>0</v>
          </cell>
          <cell r="O421">
            <v>38691.4</v>
          </cell>
          <cell r="P421">
            <v>35.18</v>
          </cell>
          <cell r="Q421">
            <v>6964.45</v>
          </cell>
          <cell r="R421">
            <v>176.5</v>
          </cell>
        </row>
        <row r="422">
          <cell r="A422" t="str">
            <v>0203Talara266</v>
          </cell>
          <cell r="B422" t="str">
            <v>02</v>
          </cell>
          <cell r="C422" t="str">
            <v>03</v>
          </cell>
          <cell r="D422" t="str">
            <v>ELNO</v>
          </cell>
          <cell r="E422" t="str">
            <v>Talara</v>
          </cell>
          <cell r="F422" t="str">
            <v/>
          </cell>
          <cell r="G422">
            <v>0</v>
          </cell>
          <cell r="H422">
            <v>0</v>
          </cell>
          <cell r="I422" t="str">
            <v>266</v>
          </cell>
          <cell r="J422">
            <v>69</v>
          </cell>
          <cell r="K422">
            <v>0</v>
          </cell>
          <cell r="L422">
            <v>0</v>
          </cell>
          <cell r="M422">
            <v>41.218000000000004</v>
          </cell>
          <cell r="N422">
            <v>0</v>
          </cell>
          <cell r="O422">
            <v>14264.53</v>
          </cell>
          <cell r="P422">
            <v>34.61</v>
          </cell>
          <cell r="Q422">
            <v>2567.62</v>
          </cell>
          <cell r="R422">
            <v>40.56</v>
          </cell>
        </row>
        <row r="423">
          <cell r="A423" t="str">
            <v>0203Talara267</v>
          </cell>
          <cell r="B423" t="str">
            <v>02</v>
          </cell>
          <cell r="C423" t="str">
            <v>03</v>
          </cell>
          <cell r="D423" t="str">
            <v>ELNO</v>
          </cell>
          <cell r="E423" t="str">
            <v>Talara</v>
          </cell>
          <cell r="F423" t="str">
            <v/>
          </cell>
          <cell r="G423">
            <v>0</v>
          </cell>
          <cell r="H423">
            <v>0</v>
          </cell>
          <cell r="I423" t="str">
            <v>267</v>
          </cell>
          <cell r="J423">
            <v>18</v>
          </cell>
          <cell r="K423">
            <v>0</v>
          </cell>
          <cell r="L423">
            <v>0</v>
          </cell>
          <cell r="M423">
            <v>14.55</v>
          </cell>
          <cell r="N423">
            <v>0</v>
          </cell>
          <cell r="O423">
            <v>5078.7</v>
          </cell>
          <cell r="P423">
            <v>34.909999999999997</v>
          </cell>
          <cell r="Q423">
            <v>914.17</v>
          </cell>
          <cell r="R423">
            <v>10.56</v>
          </cell>
        </row>
        <row r="424">
          <cell r="A424" t="str">
            <v>0203Talara268</v>
          </cell>
          <cell r="B424" t="str">
            <v>02</v>
          </cell>
          <cell r="C424" t="str">
            <v>03</v>
          </cell>
          <cell r="D424" t="str">
            <v>ELNO</v>
          </cell>
          <cell r="E424" t="str">
            <v>Talara</v>
          </cell>
          <cell r="F424" t="str">
            <v/>
          </cell>
          <cell r="G424">
            <v>0</v>
          </cell>
          <cell r="H424">
            <v>0</v>
          </cell>
          <cell r="I424" t="str">
            <v>268</v>
          </cell>
          <cell r="J424">
            <v>19</v>
          </cell>
          <cell r="K424">
            <v>0</v>
          </cell>
          <cell r="L424">
            <v>0</v>
          </cell>
          <cell r="M424">
            <v>31.850999999999999</v>
          </cell>
          <cell r="N424">
            <v>0</v>
          </cell>
          <cell r="O424">
            <v>11080.51</v>
          </cell>
          <cell r="P424">
            <v>34.79</v>
          </cell>
          <cell r="Q424">
            <v>1994.49</v>
          </cell>
          <cell r="R424">
            <v>11.62</v>
          </cell>
        </row>
        <row r="425">
          <cell r="A425" t="str">
            <v>0203Talara282</v>
          </cell>
          <cell r="B425" t="str">
            <v>02</v>
          </cell>
          <cell r="C425" t="str">
            <v>03</v>
          </cell>
          <cell r="D425" t="str">
            <v>ELNO</v>
          </cell>
          <cell r="E425" t="str">
            <v>Talara</v>
          </cell>
          <cell r="F425" t="str">
            <v/>
          </cell>
          <cell r="G425">
            <v>0</v>
          </cell>
          <cell r="H425">
            <v>0</v>
          </cell>
          <cell r="I425" t="str">
            <v>282</v>
          </cell>
          <cell r="J425">
            <v>21</v>
          </cell>
          <cell r="K425">
            <v>0</v>
          </cell>
          <cell r="L425">
            <v>0</v>
          </cell>
          <cell r="M425">
            <v>1.835</v>
          </cell>
          <cell r="N425">
            <v>5.7350000000000003</v>
          </cell>
          <cell r="O425">
            <v>694.3</v>
          </cell>
          <cell r="P425">
            <v>37.840000000000003</v>
          </cell>
          <cell r="Q425">
            <v>124.97</v>
          </cell>
          <cell r="R425">
            <v>12.26</v>
          </cell>
        </row>
        <row r="426">
          <cell r="A426" t="str">
            <v>0203Talara281</v>
          </cell>
          <cell r="B426" t="str">
            <v>02</v>
          </cell>
          <cell r="C426" t="str">
            <v>03</v>
          </cell>
          <cell r="D426" t="str">
            <v>ELNO</v>
          </cell>
          <cell r="E426" t="str">
            <v>Talara</v>
          </cell>
          <cell r="F426" t="str">
            <v/>
          </cell>
          <cell r="G426">
            <v>0</v>
          </cell>
          <cell r="H426">
            <v>0</v>
          </cell>
          <cell r="I426" t="str">
            <v>281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1E-3</v>
          </cell>
          <cell r="O426">
            <v>1.93</v>
          </cell>
          <cell r="P426">
            <v>0</v>
          </cell>
          <cell r="Q426">
            <v>0.35</v>
          </cell>
          <cell r="R426">
            <v>0.57999999999999996</v>
          </cell>
        </row>
        <row r="427">
          <cell r="A427" t="str">
            <v>0203Talara122</v>
          </cell>
          <cell r="B427" t="str">
            <v>02</v>
          </cell>
          <cell r="C427" t="str">
            <v>03</v>
          </cell>
          <cell r="D427" t="str">
            <v>ELNO</v>
          </cell>
          <cell r="E427" t="str">
            <v>Talara</v>
          </cell>
          <cell r="F427" t="str">
            <v/>
          </cell>
          <cell r="G427">
            <v>0</v>
          </cell>
          <cell r="H427">
            <v>0</v>
          </cell>
          <cell r="I427" t="str">
            <v>122</v>
          </cell>
          <cell r="J427">
            <v>12</v>
          </cell>
          <cell r="K427">
            <v>32.953000000000003</v>
          </cell>
          <cell r="L427">
            <v>157.762</v>
          </cell>
          <cell r="M427">
            <v>190.715</v>
          </cell>
          <cell r="N427">
            <v>0.80300000000000005</v>
          </cell>
          <cell r="O427">
            <v>38373.279999999999</v>
          </cell>
          <cell r="P427">
            <v>20.12</v>
          </cell>
          <cell r="Q427">
            <v>6907.19</v>
          </cell>
          <cell r="R427">
            <v>188.88</v>
          </cell>
        </row>
        <row r="428">
          <cell r="A428" t="str">
            <v>0203Talara121</v>
          </cell>
          <cell r="B428" t="str">
            <v>02</v>
          </cell>
          <cell r="C428" t="str">
            <v>03</v>
          </cell>
          <cell r="D428" t="str">
            <v>ELNO</v>
          </cell>
          <cell r="E428" t="str">
            <v>Talara</v>
          </cell>
          <cell r="F428" t="str">
            <v/>
          </cell>
          <cell r="G428">
            <v>0</v>
          </cell>
          <cell r="H428">
            <v>0</v>
          </cell>
          <cell r="I428" t="str">
            <v>121</v>
          </cell>
          <cell r="J428">
            <v>5</v>
          </cell>
          <cell r="K428">
            <v>9.8699999999999992</v>
          </cell>
          <cell r="L428">
            <v>34.006999999999998</v>
          </cell>
          <cell r="M428">
            <v>43.877000000000002</v>
          </cell>
          <cell r="N428">
            <v>0.14799999999999999</v>
          </cell>
          <cell r="O428">
            <v>7440.27</v>
          </cell>
          <cell r="P428">
            <v>16.96</v>
          </cell>
          <cell r="Q428">
            <v>1339.25</v>
          </cell>
          <cell r="R428">
            <v>78.7</v>
          </cell>
        </row>
        <row r="429">
          <cell r="A429" t="str">
            <v>0203Talara132</v>
          </cell>
          <cell r="B429" t="str">
            <v>02</v>
          </cell>
          <cell r="C429" t="str">
            <v>03</v>
          </cell>
          <cell r="D429" t="str">
            <v>ELNO</v>
          </cell>
          <cell r="E429" t="str">
            <v>Talara</v>
          </cell>
          <cell r="F429" t="str">
            <v/>
          </cell>
          <cell r="G429">
            <v>0</v>
          </cell>
          <cell r="H429">
            <v>0</v>
          </cell>
          <cell r="I429" t="str">
            <v>132</v>
          </cell>
          <cell r="J429">
            <v>18</v>
          </cell>
          <cell r="K429">
            <v>0</v>
          </cell>
          <cell r="L429">
            <v>0</v>
          </cell>
          <cell r="M429">
            <v>100.849</v>
          </cell>
          <cell r="N429">
            <v>0.81</v>
          </cell>
          <cell r="O429">
            <v>23933.56</v>
          </cell>
          <cell r="P429">
            <v>23.73</v>
          </cell>
          <cell r="Q429">
            <v>4308.04</v>
          </cell>
          <cell r="R429">
            <v>266.7</v>
          </cell>
        </row>
        <row r="430">
          <cell r="A430" t="str">
            <v>0203Talara131</v>
          </cell>
          <cell r="B430" t="str">
            <v>02</v>
          </cell>
          <cell r="C430" t="str">
            <v>03</v>
          </cell>
          <cell r="D430" t="str">
            <v>ELNO</v>
          </cell>
          <cell r="E430" t="str">
            <v>Talara</v>
          </cell>
          <cell r="F430" t="str">
            <v/>
          </cell>
          <cell r="G430">
            <v>0</v>
          </cell>
          <cell r="H430">
            <v>0</v>
          </cell>
          <cell r="I430" t="str">
            <v>131</v>
          </cell>
          <cell r="J430">
            <v>9</v>
          </cell>
          <cell r="K430">
            <v>0</v>
          </cell>
          <cell r="L430">
            <v>0</v>
          </cell>
          <cell r="M430">
            <v>199.209</v>
          </cell>
          <cell r="N430">
            <v>0.66400000000000003</v>
          </cell>
          <cell r="O430">
            <v>40354.629999999997</v>
          </cell>
          <cell r="P430">
            <v>20.260000000000002</v>
          </cell>
          <cell r="Q430">
            <v>7263.83</v>
          </cell>
          <cell r="R430">
            <v>132.38999999999999</v>
          </cell>
        </row>
        <row r="431">
          <cell r="A431" t="str">
            <v>0203Talara240</v>
          </cell>
          <cell r="B431" t="str">
            <v>02</v>
          </cell>
          <cell r="C431" t="str">
            <v>03</v>
          </cell>
          <cell r="D431" t="str">
            <v>ELNO</v>
          </cell>
          <cell r="E431" t="str">
            <v>Talara</v>
          </cell>
          <cell r="F431" t="str">
            <v/>
          </cell>
          <cell r="G431">
            <v>0</v>
          </cell>
          <cell r="H431">
            <v>0</v>
          </cell>
          <cell r="I431" t="str">
            <v>240</v>
          </cell>
          <cell r="J431">
            <v>0</v>
          </cell>
          <cell r="K431">
            <v>0</v>
          </cell>
          <cell r="L431">
            <v>0</v>
          </cell>
          <cell r="M431">
            <v>275.22000000000003</v>
          </cell>
          <cell r="N431">
            <v>0</v>
          </cell>
          <cell r="O431">
            <v>104331.24</v>
          </cell>
          <cell r="P431">
            <v>37.909999999999997</v>
          </cell>
          <cell r="Q431">
            <v>0</v>
          </cell>
          <cell r="R431">
            <v>0</v>
          </cell>
        </row>
        <row r="432">
          <cell r="A432" t="str">
            <v>0203Bajo Piura231</v>
          </cell>
          <cell r="B432" t="str">
            <v>02</v>
          </cell>
          <cell r="C432" t="str">
            <v>03</v>
          </cell>
          <cell r="D432" t="str">
            <v>ELNO</v>
          </cell>
          <cell r="E432" t="str">
            <v>Bajo Piura</v>
          </cell>
          <cell r="F432" t="str">
            <v/>
          </cell>
          <cell r="G432">
            <v>0</v>
          </cell>
          <cell r="H432">
            <v>60</v>
          </cell>
          <cell r="I432" t="str">
            <v>231</v>
          </cell>
          <cell r="J432">
            <v>1</v>
          </cell>
          <cell r="K432">
            <v>0</v>
          </cell>
          <cell r="L432">
            <v>0</v>
          </cell>
          <cell r="M432">
            <v>0.82699999999999996</v>
          </cell>
          <cell r="N432">
            <v>3.0000000000000001E-3</v>
          </cell>
          <cell r="O432">
            <v>364.79</v>
          </cell>
          <cell r="P432">
            <v>44.11</v>
          </cell>
          <cell r="Q432">
            <v>65.66</v>
          </cell>
          <cell r="R432">
            <v>2.0699999999999998</v>
          </cell>
        </row>
        <row r="433">
          <cell r="A433" t="str">
            <v>0203Bajo Piura270</v>
          </cell>
          <cell r="B433" t="str">
            <v>02</v>
          </cell>
          <cell r="C433" t="str">
            <v>03</v>
          </cell>
          <cell r="D433" t="str">
            <v>ELNO</v>
          </cell>
          <cell r="E433" t="str">
            <v>Bajo Piura</v>
          </cell>
          <cell r="F433" t="str">
            <v/>
          </cell>
          <cell r="G433">
            <v>0</v>
          </cell>
          <cell r="H433">
            <v>60</v>
          </cell>
          <cell r="I433" t="str">
            <v>270</v>
          </cell>
          <cell r="J433">
            <v>754</v>
          </cell>
          <cell r="K433">
            <v>0</v>
          </cell>
          <cell r="L433">
            <v>0</v>
          </cell>
          <cell r="M433">
            <v>89.786000000000001</v>
          </cell>
          <cell r="N433">
            <v>0</v>
          </cell>
          <cell r="O433">
            <v>35768.76</v>
          </cell>
          <cell r="P433">
            <v>39.840000000000003</v>
          </cell>
          <cell r="Q433">
            <v>6438.38</v>
          </cell>
          <cell r="R433">
            <v>449.56</v>
          </cell>
        </row>
        <row r="434">
          <cell r="A434" t="str">
            <v>0203Bajo Piura261</v>
          </cell>
          <cell r="B434" t="str">
            <v>02</v>
          </cell>
          <cell r="C434" t="str">
            <v>03</v>
          </cell>
          <cell r="D434" t="str">
            <v>ELNO</v>
          </cell>
          <cell r="E434" t="str">
            <v>Bajo Piura</v>
          </cell>
          <cell r="F434" t="str">
            <v/>
          </cell>
          <cell r="G434">
            <v>0</v>
          </cell>
          <cell r="H434">
            <v>60</v>
          </cell>
          <cell r="I434" t="str">
            <v>261</v>
          </cell>
          <cell r="J434">
            <v>6317</v>
          </cell>
          <cell r="K434">
            <v>0</v>
          </cell>
          <cell r="L434">
            <v>0</v>
          </cell>
          <cell r="M434">
            <v>85.95</v>
          </cell>
          <cell r="N434">
            <v>0</v>
          </cell>
          <cell r="O434">
            <v>39363.410000000003</v>
          </cell>
          <cell r="P434">
            <v>45.8</v>
          </cell>
          <cell r="Q434">
            <v>7085.41</v>
          </cell>
          <cell r="R434">
            <v>3696.67</v>
          </cell>
        </row>
        <row r="435">
          <cell r="A435" t="str">
            <v>0203Bajo Piura262</v>
          </cell>
          <cell r="B435" t="str">
            <v>02</v>
          </cell>
          <cell r="C435" t="str">
            <v>03</v>
          </cell>
          <cell r="D435" t="str">
            <v>ELNO</v>
          </cell>
          <cell r="E435" t="str">
            <v>Bajo Piura</v>
          </cell>
          <cell r="F435" t="str">
            <v/>
          </cell>
          <cell r="G435">
            <v>0</v>
          </cell>
          <cell r="H435">
            <v>60</v>
          </cell>
          <cell r="I435" t="str">
            <v>262</v>
          </cell>
          <cell r="J435">
            <v>3045</v>
          </cell>
          <cell r="K435">
            <v>0</v>
          </cell>
          <cell r="L435">
            <v>0</v>
          </cell>
          <cell r="M435">
            <v>176.58500000000001</v>
          </cell>
          <cell r="N435">
            <v>0</v>
          </cell>
          <cell r="O435">
            <v>66607.929999999993</v>
          </cell>
          <cell r="P435">
            <v>37.72</v>
          </cell>
          <cell r="Q435">
            <v>11989.43</v>
          </cell>
          <cell r="R435">
            <v>1782.69</v>
          </cell>
        </row>
        <row r="436">
          <cell r="A436" t="str">
            <v>0203Bajo Piura263</v>
          </cell>
          <cell r="B436" t="str">
            <v>02</v>
          </cell>
          <cell r="C436" t="str">
            <v>03</v>
          </cell>
          <cell r="D436" t="str">
            <v>ELNO</v>
          </cell>
          <cell r="E436" t="str">
            <v>Bajo Piura</v>
          </cell>
          <cell r="F436" t="str">
            <v/>
          </cell>
          <cell r="G436">
            <v>0</v>
          </cell>
          <cell r="H436">
            <v>60</v>
          </cell>
          <cell r="I436" t="str">
            <v>263</v>
          </cell>
          <cell r="J436">
            <v>731</v>
          </cell>
          <cell r="K436">
            <v>0</v>
          </cell>
          <cell r="L436">
            <v>0</v>
          </cell>
          <cell r="M436">
            <v>87.828999999999994</v>
          </cell>
          <cell r="N436">
            <v>0</v>
          </cell>
          <cell r="O436">
            <v>36705.449999999997</v>
          </cell>
          <cell r="P436">
            <v>41.79</v>
          </cell>
          <cell r="Q436">
            <v>6606.98</v>
          </cell>
          <cell r="R436">
            <v>428.13</v>
          </cell>
        </row>
        <row r="437">
          <cell r="A437" t="str">
            <v>0203Bajo Piura264</v>
          </cell>
          <cell r="B437" t="str">
            <v>02</v>
          </cell>
          <cell r="C437" t="str">
            <v>03</v>
          </cell>
          <cell r="D437" t="str">
            <v>ELNO</v>
          </cell>
          <cell r="E437" t="str">
            <v>Bajo Piura</v>
          </cell>
          <cell r="F437" t="str">
            <v/>
          </cell>
          <cell r="G437">
            <v>0</v>
          </cell>
          <cell r="H437">
            <v>60</v>
          </cell>
          <cell r="I437" t="str">
            <v>264</v>
          </cell>
          <cell r="J437">
            <v>289</v>
          </cell>
          <cell r="K437">
            <v>0</v>
          </cell>
          <cell r="L437">
            <v>0</v>
          </cell>
          <cell r="M437">
            <v>55.779000000000003</v>
          </cell>
          <cell r="N437">
            <v>0</v>
          </cell>
          <cell r="O437">
            <v>22921.03</v>
          </cell>
          <cell r="P437">
            <v>41.09</v>
          </cell>
          <cell r="Q437">
            <v>4125.79</v>
          </cell>
          <cell r="R437">
            <v>172.7</v>
          </cell>
        </row>
        <row r="438">
          <cell r="A438" t="str">
            <v>0203Bajo Piura265</v>
          </cell>
          <cell r="B438" t="str">
            <v>02</v>
          </cell>
          <cell r="C438" t="str">
            <v>03</v>
          </cell>
          <cell r="D438" t="str">
            <v>ELNO</v>
          </cell>
          <cell r="E438" t="str">
            <v>Bajo Piura</v>
          </cell>
          <cell r="F438" t="str">
            <v/>
          </cell>
          <cell r="G438">
            <v>0</v>
          </cell>
          <cell r="H438">
            <v>60</v>
          </cell>
          <cell r="I438" t="str">
            <v>265</v>
          </cell>
          <cell r="J438">
            <v>25</v>
          </cell>
          <cell r="K438">
            <v>0</v>
          </cell>
          <cell r="L438">
            <v>0</v>
          </cell>
          <cell r="M438">
            <v>10.039</v>
          </cell>
          <cell r="N438">
            <v>0</v>
          </cell>
          <cell r="O438">
            <v>4068.62</v>
          </cell>
          <cell r="P438">
            <v>40.53</v>
          </cell>
          <cell r="Q438">
            <v>732.35</v>
          </cell>
          <cell r="R438">
            <v>15.47</v>
          </cell>
        </row>
        <row r="439">
          <cell r="A439" t="str">
            <v>0203Bajo Piura266</v>
          </cell>
          <cell r="B439" t="str">
            <v>02</v>
          </cell>
          <cell r="C439" t="str">
            <v>03</v>
          </cell>
          <cell r="D439" t="str">
            <v>ELNO</v>
          </cell>
          <cell r="E439" t="str">
            <v>Bajo Piura</v>
          </cell>
          <cell r="F439" t="str">
            <v/>
          </cell>
          <cell r="G439">
            <v>0</v>
          </cell>
          <cell r="H439">
            <v>60</v>
          </cell>
          <cell r="I439" t="str">
            <v>266</v>
          </cell>
          <cell r="J439">
            <v>5</v>
          </cell>
          <cell r="K439">
            <v>0</v>
          </cell>
          <cell r="L439">
            <v>0</v>
          </cell>
          <cell r="M439">
            <v>2.9430000000000001</v>
          </cell>
          <cell r="N439">
            <v>0</v>
          </cell>
          <cell r="O439">
            <v>1188.3699999999999</v>
          </cell>
          <cell r="P439">
            <v>40.380000000000003</v>
          </cell>
          <cell r="Q439">
            <v>213.91</v>
          </cell>
          <cell r="R439">
            <v>2.92</v>
          </cell>
        </row>
        <row r="440">
          <cell r="A440" t="str">
            <v>0203Bajo Piura267</v>
          </cell>
          <cell r="B440" t="str">
            <v>02</v>
          </cell>
          <cell r="C440" t="str">
            <v>03</v>
          </cell>
          <cell r="D440" t="str">
            <v>ELNO</v>
          </cell>
          <cell r="E440" t="str">
            <v>Bajo Piura</v>
          </cell>
          <cell r="F440" t="str">
            <v/>
          </cell>
          <cell r="G440">
            <v>0</v>
          </cell>
          <cell r="H440">
            <v>60</v>
          </cell>
          <cell r="I440" t="str">
            <v>267</v>
          </cell>
          <cell r="J440">
            <v>8</v>
          </cell>
          <cell r="K440">
            <v>0</v>
          </cell>
          <cell r="L440">
            <v>0</v>
          </cell>
          <cell r="M440">
            <v>6.3879999999999999</v>
          </cell>
          <cell r="N440">
            <v>0</v>
          </cell>
          <cell r="O440">
            <v>2574.0700000000002</v>
          </cell>
          <cell r="P440">
            <v>40.299999999999997</v>
          </cell>
          <cell r="Q440">
            <v>463.33</v>
          </cell>
          <cell r="R440">
            <v>5.24</v>
          </cell>
        </row>
        <row r="441">
          <cell r="A441" t="str">
            <v>0203Bajo Piura268</v>
          </cell>
          <cell r="B441" t="str">
            <v>02</v>
          </cell>
          <cell r="C441" t="str">
            <v>03</v>
          </cell>
          <cell r="D441" t="str">
            <v>ELNO</v>
          </cell>
          <cell r="E441" t="str">
            <v>Bajo Piura</v>
          </cell>
          <cell r="F441" t="str">
            <v/>
          </cell>
          <cell r="G441">
            <v>0</v>
          </cell>
          <cell r="H441">
            <v>60</v>
          </cell>
          <cell r="I441" t="str">
            <v>268</v>
          </cell>
          <cell r="J441">
            <v>7</v>
          </cell>
          <cell r="K441">
            <v>0</v>
          </cell>
          <cell r="L441">
            <v>0</v>
          </cell>
          <cell r="M441">
            <v>18.698</v>
          </cell>
          <cell r="N441">
            <v>0</v>
          </cell>
          <cell r="O441">
            <v>7503.58</v>
          </cell>
          <cell r="P441">
            <v>40.130000000000003</v>
          </cell>
          <cell r="Q441">
            <v>1350.64</v>
          </cell>
          <cell r="R441">
            <v>4.6100000000000003</v>
          </cell>
        </row>
        <row r="442">
          <cell r="A442" t="str">
            <v>0203Bajo Piura282</v>
          </cell>
          <cell r="B442" t="str">
            <v>02</v>
          </cell>
          <cell r="C442" t="str">
            <v>03</v>
          </cell>
          <cell r="D442" t="str">
            <v>ELNO</v>
          </cell>
          <cell r="E442" t="str">
            <v>Bajo Piura</v>
          </cell>
          <cell r="F442" t="str">
            <v/>
          </cell>
          <cell r="G442">
            <v>0</v>
          </cell>
          <cell r="H442">
            <v>60</v>
          </cell>
          <cell r="I442" t="str">
            <v>282</v>
          </cell>
          <cell r="J442">
            <v>2</v>
          </cell>
          <cell r="K442">
            <v>0</v>
          </cell>
          <cell r="L442">
            <v>0</v>
          </cell>
          <cell r="M442">
            <v>6.4000000000000001E-2</v>
          </cell>
          <cell r="N442">
            <v>0.2</v>
          </cell>
          <cell r="O442">
            <v>27.8</v>
          </cell>
          <cell r="P442">
            <v>43.44</v>
          </cell>
          <cell r="Q442">
            <v>5</v>
          </cell>
          <cell r="R442">
            <v>1.17</v>
          </cell>
        </row>
        <row r="443">
          <cell r="A443" t="str">
            <v>0203Bajo Piura100</v>
          </cell>
          <cell r="B443" t="str">
            <v>02</v>
          </cell>
          <cell r="C443" t="str">
            <v>03</v>
          </cell>
          <cell r="D443" t="str">
            <v>ELNO</v>
          </cell>
          <cell r="E443" t="str">
            <v>Bajo Piura</v>
          </cell>
          <cell r="F443" t="str">
            <v/>
          </cell>
          <cell r="G443">
            <v>0</v>
          </cell>
          <cell r="H443">
            <v>60</v>
          </cell>
          <cell r="I443" t="str">
            <v>100</v>
          </cell>
          <cell r="J443">
            <v>17</v>
          </cell>
          <cell r="K443">
            <v>20.721</v>
          </cell>
          <cell r="L443">
            <v>253.25200000000001</v>
          </cell>
          <cell r="M443">
            <v>273.97300000000001</v>
          </cell>
          <cell r="N443">
            <v>2.3359999999999999</v>
          </cell>
          <cell r="O443">
            <v>51874.21</v>
          </cell>
          <cell r="P443">
            <v>18.93</v>
          </cell>
          <cell r="Q443">
            <v>9337.36</v>
          </cell>
          <cell r="R443">
            <v>267.57</v>
          </cell>
        </row>
        <row r="444">
          <cell r="A444" t="str">
            <v>0203Bajo Piura122</v>
          </cell>
          <cell r="B444" t="str">
            <v>02</v>
          </cell>
          <cell r="C444" t="str">
            <v>03</v>
          </cell>
          <cell r="D444" t="str">
            <v>ELNO</v>
          </cell>
          <cell r="E444" t="str">
            <v>Bajo Piura</v>
          </cell>
          <cell r="F444" t="str">
            <v/>
          </cell>
          <cell r="G444">
            <v>0</v>
          </cell>
          <cell r="H444">
            <v>60</v>
          </cell>
          <cell r="I444" t="str">
            <v>122</v>
          </cell>
          <cell r="J444">
            <v>6</v>
          </cell>
          <cell r="K444">
            <v>42.953000000000003</v>
          </cell>
          <cell r="L444">
            <v>110.494</v>
          </cell>
          <cell r="M444">
            <v>153.447</v>
          </cell>
          <cell r="N444">
            <v>1.1870000000000001</v>
          </cell>
          <cell r="O444">
            <v>44894.8</v>
          </cell>
          <cell r="P444">
            <v>29.26</v>
          </cell>
          <cell r="Q444">
            <v>8081.06</v>
          </cell>
          <cell r="R444">
            <v>94.44</v>
          </cell>
        </row>
        <row r="445">
          <cell r="A445" t="str">
            <v>0203Bajo Piura121</v>
          </cell>
          <cell r="B445" t="str">
            <v>02</v>
          </cell>
          <cell r="C445" t="str">
            <v>03</v>
          </cell>
          <cell r="D445" t="str">
            <v>ELNO</v>
          </cell>
          <cell r="E445" t="str">
            <v>Bajo Piura</v>
          </cell>
          <cell r="F445" t="str">
            <v/>
          </cell>
          <cell r="G445">
            <v>0</v>
          </cell>
          <cell r="H445">
            <v>60</v>
          </cell>
          <cell r="I445" t="str">
            <v>121</v>
          </cell>
          <cell r="J445">
            <v>5</v>
          </cell>
          <cell r="K445">
            <v>12.279</v>
          </cell>
          <cell r="L445">
            <v>40.877000000000002</v>
          </cell>
          <cell r="M445">
            <v>53.155999999999999</v>
          </cell>
          <cell r="N445">
            <v>0.23499999999999999</v>
          </cell>
          <cell r="O445">
            <v>10250.65</v>
          </cell>
          <cell r="P445">
            <v>19.28</v>
          </cell>
          <cell r="Q445">
            <v>1845.12</v>
          </cell>
          <cell r="R445">
            <v>78.7</v>
          </cell>
        </row>
        <row r="446">
          <cell r="A446" t="str">
            <v>0203Bajo Piura132</v>
          </cell>
          <cell r="B446" t="str">
            <v>02</v>
          </cell>
          <cell r="C446" t="str">
            <v>03</v>
          </cell>
          <cell r="D446" t="str">
            <v>ELNO</v>
          </cell>
          <cell r="E446" t="str">
            <v>Bajo Piura</v>
          </cell>
          <cell r="F446" t="str">
            <v/>
          </cell>
          <cell r="G446">
            <v>0</v>
          </cell>
          <cell r="H446">
            <v>60</v>
          </cell>
          <cell r="I446" t="str">
            <v>132</v>
          </cell>
          <cell r="J446">
            <v>4</v>
          </cell>
          <cell r="K446">
            <v>0</v>
          </cell>
          <cell r="L446">
            <v>0</v>
          </cell>
          <cell r="M446">
            <v>4.859</v>
          </cell>
          <cell r="N446">
            <v>7.8E-2</v>
          </cell>
          <cell r="O446">
            <v>1407.05</v>
          </cell>
          <cell r="P446">
            <v>28.96</v>
          </cell>
          <cell r="Q446">
            <v>253.27</v>
          </cell>
          <cell r="R446">
            <v>60.77</v>
          </cell>
        </row>
        <row r="447">
          <cell r="A447" t="str">
            <v>0203Bajo Piura131</v>
          </cell>
          <cell r="B447" t="str">
            <v>02</v>
          </cell>
          <cell r="C447" t="str">
            <v>03</v>
          </cell>
          <cell r="D447" t="str">
            <v>ELNO</v>
          </cell>
          <cell r="E447" t="str">
            <v>Bajo Piura</v>
          </cell>
          <cell r="F447" t="str">
            <v/>
          </cell>
          <cell r="G447">
            <v>0</v>
          </cell>
          <cell r="H447">
            <v>60</v>
          </cell>
          <cell r="I447" t="str">
            <v>131</v>
          </cell>
          <cell r="J447">
            <v>13</v>
          </cell>
          <cell r="K447">
            <v>0</v>
          </cell>
          <cell r="L447">
            <v>0</v>
          </cell>
          <cell r="M447">
            <v>19.443000000000001</v>
          </cell>
          <cell r="N447">
            <v>0.10100000000000001</v>
          </cell>
          <cell r="O447">
            <v>6122.49</v>
          </cell>
          <cell r="P447">
            <v>31.49</v>
          </cell>
          <cell r="Q447">
            <v>1102.05</v>
          </cell>
          <cell r="R447">
            <v>191.26</v>
          </cell>
        </row>
        <row r="448">
          <cell r="A448" t="str">
            <v>0203Bajo Piura240</v>
          </cell>
          <cell r="B448" t="str">
            <v>02</v>
          </cell>
          <cell r="C448" t="str">
            <v>03</v>
          </cell>
          <cell r="D448" t="str">
            <v>ELNO</v>
          </cell>
          <cell r="E448" t="str">
            <v>Bajo Piura</v>
          </cell>
          <cell r="F448" t="str">
            <v/>
          </cell>
          <cell r="G448">
            <v>0</v>
          </cell>
          <cell r="H448">
            <v>60</v>
          </cell>
          <cell r="I448" t="str">
            <v>240</v>
          </cell>
          <cell r="J448">
            <v>0</v>
          </cell>
          <cell r="K448">
            <v>0</v>
          </cell>
          <cell r="L448">
            <v>0</v>
          </cell>
          <cell r="M448">
            <v>104.23699999999999</v>
          </cell>
          <cell r="N448">
            <v>0</v>
          </cell>
          <cell r="O448">
            <v>34774.92</v>
          </cell>
          <cell r="P448">
            <v>33.36</v>
          </cell>
          <cell r="Q448">
            <v>0</v>
          </cell>
          <cell r="R448">
            <v>0</v>
          </cell>
        </row>
        <row r="449">
          <cell r="A449" t="str">
            <v>0203Tumbes222</v>
          </cell>
          <cell r="B449" t="str">
            <v>02</v>
          </cell>
          <cell r="C449" t="str">
            <v>03</v>
          </cell>
          <cell r="D449" t="str">
            <v>ELNO</v>
          </cell>
          <cell r="E449" t="str">
            <v>Tumbes</v>
          </cell>
          <cell r="F449" t="str">
            <v/>
          </cell>
          <cell r="G449">
            <v>0</v>
          </cell>
          <cell r="H449">
            <v>0</v>
          </cell>
          <cell r="I449" t="str">
            <v>222</v>
          </cell>
          <cell r="J449">
            <v>1</v>
          </cell>
          <cell r="K449">
            <v>3.1379999999999999</v>
          </cell>
          <cell r="L449">
            <v>13.212</v>
          </cell>
          <cell r="M449">
            <v>16.350000000000001</v>
          </cell>
          <cell r="N449">
            <v>0.12</v>
          </cell>
          <cell r="O449">
            <v>5973.35</v>
          </cell>
          <cell r="P449">
            <v>36.53</v>
          </cell>
          <cell r="Q449">
            <v>1075.2</v>
          </cell>
          <cell r="R449">
            <v>5.1100000000000003</v>
          </cell>
        </row>
        <row r="450">
          <cell r="A450" t="str">
            <v>0203Tumbes231</v>
          </cell>
          <cell r="B450" t="str">
            <v>02</v>
          </cell>
          <cell r="C450" t="str">
            <v>03</v>
          </cell>
          <cell r="D450" t="str">
            <v>ELNO</v>
          </cell>
          <cell r="E450" t="str">
            <v>Tumbes</v>
          </cell>
          <cell r="F450" t="str">
            <v/>
          </cell>
          <cell r="G450">
            <v>0</v>
          </cell>
          <cell r="H450">
            <v>0</v>
          </cell>
          <cell r="I450" t="str">
            <v>231</v>
          </cell>
          <cell r="J450">
            <v>2</v>
          </cell>
          <cell r="K450">
            <v>0</v>
          </cell>
          <cell r="L450">
            <v>0</v>
          </cell>
          <cell r="M450">
            <v>0.246</v>
          </cell>
          <cell r="N450">
            <v>1.2E-2</v>
          </cell>
          <cell r="O450">
            <v>776.2</v>
          </cell>
          <cell r="P450">
            <v>315.52999999999997</v>
          </cell>
          <cell r="Q450">
            <v>139.72</v>
          </cell>
          <cell r="R450">
            <v>4.1399999999999997</v>
          </cell>
        </row>
        <row r="451">
          <cell r="A451" t="str">
            <v>0203Tumbes270</v>
          </cell>
          <cell r="B451" t="str">
            <v>02</v>
          </cell>
          <cell r="C451" t="str">
            <v>03</v>
          </cell>
          <cell r="D451" t="str">
            <v>ELNO</v>
          </cell>
          <cell r="E451" t="str">
            <v>Tumbes</v>
          </cell>
          <cell r="F451" t="str">
            <v/>
          </cell>
          <cell r="G451">
            <v>0</v>
          </cell>
          <cell r="H451">
            <v>0</v>
          </cell>
          <cell r="I451" t="str">
            <v>270</v>
          </cell>
          <cell r="J451">
            <v>2153</v>
          </cell>
          <cell r="K451">
            <v>0</v>
          </cell>
          <cell r="L451">
            <v>0</v>
          </cell>
          <cell r="M451">
            <v>481.233</v>
          </cell>
          <cell r="N451">
            <v>0</v>
          </cell>
          <cell r="O451">
            <v>181893.56</v>
          </cell>
          <cell r="P451">
            <v>37.799999999999997</v>
          </cell>
          <cell r="Q451">
            <v>32740.84</v>
          </cell>
          <cell r="R451">
            <v>1276.19</v>
          </cell>
        </row>
        <row r="452">
          <cell r="A452" t="str">
            <v>0203Tumbes261</v>
          </cell>
          <cell r="B452" t="str">
            <v>02</v>
          </cell>
          <cell r="C452" t="str">
            <v>03</v>
          </cell>
          <cell r="D452" t="str">
            <v>ELNO</v>
          </cell>
          <cell r="E452" t="str">
            <v>Tumbes</v>
          </cell>
          <cell r="F452" t="str">
            <v/>
          </cell>
          <cell r="G452">
            <v>0</v>
          </cell>
          <cell r="H452">
            <v>0</v>
          </cell>
          <cell r="I452" t="str">
            <v>261</v>
          </cell>
          <cell r="J452">
            <v>10120</v>
          </cell>
          <cell r="K452">
            <v>0</v>
          </cell>
          <cell r="L452">
            <v>0</v>
          </cell>
          <cell r="M452">
            <v>156.38</v>
          </cell>
          <cell r="N452">
            <v>0</v>
          </cell>
          <cell r="O452">
            <v>63638.19</v>
          </cell>
          <cell r="P452">
            <v>40.69</v>
          </cell>
          <cell r="Q452">
            <v>11454.87</v>
          </cell>
          <cell r="R452">
            <v>5919.06</v>
          </cell>
        </row>
        <row r="453">
          <cell r="A453" t="str">
            <v>0203Tumbes262</v>
          </cell>
          <cell r="B453" t="str">
            <v>02</v>
          </cell>
          <cell r="C453" t="str">
            <v>03</v>
          </cell>
          <cell r="D453" t="str">
            <v>ELNO</v>
          </cell>
          <cell r="E453" t="str">
            <v>Tumbes</v>
          </cell>
          <cell r="F453" t="str">
            <v/>
          </cell>
          <cell r="G453">
            <v>0</v>
          </cell>
          <cell r="H453">
            <v>0</v>
          </cell>
          <cell r="I453" t="str">
            <v>262</v>
          </cell>
          <cell r="J453">
            <v>9691</v>
          </cell>
          <cell r="K453">
            <v>0</v>
          </cell>
          <cell r="L453">
            <v>0</v>
          </cell>
          <cell r="M453">
            <v>575.05999999999995</v>
          </cell>
          <cell r="N453">
            <v>0</v>
          </cell>
          <cell r="O453">
            <v>201476.67</v>
          </cell>
          <cell r="P453">
            <v>35.04</v>
          </cell>
          <cell r="Q453">
            <v>36265.800000000003</v>
          </cell>
          <cell r="R453">
            <v>5668.41</v>
          </cell>
        </row>
        <row r="454">
          <cell r="A454" t="str">
            <v>0203Tumbes263</v>
          </cell>
          <cell r="B454" t="str">
            <v>02</v>
          </cell>
          <cell r="C454" t="str">
            <v>03</v>
          </cell>
          <cell r="D454" t="str">
            <v>ELNO</v>
          </cell>
          <cell r="E454" t="str">
            <v>Tumbes</v>
          </cell>
          <cell r="F454" t="str">
            <v/>
          </cell>
          <cell r="G454">
            <v>0</v>
          </cell>
          <cell r="H454">
            <v>0</v>
          </cell>
          <cell r="I454" t="str">
            <v>263</v>
          </cell>
          <cell r="J454">
            <v>2899</v>
          </cell>
          <cell r="K454">
            <v>0</v>
          </cell>
          <cell r="L454">
            <v>0</v>
          </cell>
          <cell r="M454">
            <v>352.19</v>
          </cell>
          <cell r="N454">
            <v>0</v>
          </cell>
          <cell r="O454">
            <v>137287.38</v>
          </cell>
          <cell r="P454">
            <v>38.979999999999997</v>
          </cell>
          <cell r="Q454">
            <v>24711.73</v>
          </cell>
          <cell r="R454">
            <v>1696.54</v>
          </cell>
        </row>
        <row r="455">
          <cell r="A455" t="str">
            <v>0203Tumbes264</v>
          </cell>
          <cell r="B455" t="str">
            <v>02</v>
          </cell>
          <cell r="C455" t="str">
            <v>03</v>
          </cell>
          <cell r="D455" t="str">
            <v>ELNO</v>
          </cell>
          <cell r="E455" t="str">
            <v>Tumbes</v>
          </cell>
          <cell r="F455" t="str">
            <v/>
          </cell>
          <cell r="G455">
            <v>0</v>
          </cell>
          <cell r="H455">
            <v>0</v>
          </cell>
          <cell r="I455" t="str">
            <v>264</v>
          </cell>
          <cell r="J455">
            <v>1419</v>
          </cell>
          <cell r="K455">
            <v>0</v>
          </cell>
          <cell r="L455">
            <v>0</v>
          </cell>
          <cell r="M455">
            <v>279.553</v>
          </cell>
          <cell r="N455">
            <v>0</v>
          </cell>
          <cell r="O455">
            <v>107027.18</v>
          </cell>
          <cell r="P455">
            <v>38.29</v>
          </cell>
          <cell r="Q455">
            <v>19264.89</v>
          </cell>
          <cell r="R455">
            <v>831.47</v>
          </cell>
        </row>
        <row r="456">
          <cell r="A456" t="str">
            <v>0203Tumbes265</v>
          </cell>
          <cell r="B456" t="str">
            <v>02</v>
          </cell>
          <cell r="C456" t="str">
            <v>03</v>
          </cell>
          <cell r="D456" t="str">
            <v>ELNO</v>
          </cell>
          <cell r="E456" t="str">
            <v>Tumbes</v>
          </cell>
          <cell r="F456" t="str">
            <v/>
          </cell>
          <cell r="G456">
            <v>0</v>
          </cell>
          <cell r="H456">
            <v>0</v>
          </cell>
          <cell r="I456" t="str">
            <v>265</v>
          </cell>
          <cell r="J456">
            <v>190</v>
          </cell>
          <cell r="K456">
            <v>0</v>
          </cell>
          <cell r="L456">
            <v>0</v>
          </cell>
          <cell r="M456">
            <v>71.197000000000003</v>
          </cell>
          <cell r="N456">
            <v>0</v>
          </cell>
          <cell r="O456">
            <v>26507.01</v>
          </cell>
          <cell r="P456">
            <v>37.229999999999997</v>
          </cell>
          <cell r="Q456">
            <v>4771.26</v>
          </cell>
          <cell r="R456">
            <v>112.25</v>
          </cell>
        </row>
        <row r="457">
          <cell r="A457" t="str">
            <v>0203Tumbes266</v>
          </cell>
          <cell r="B457" t="str">
            <v>02</v>
          </cell>
          <cell r="C457" t="str">
            <v>03</v>
          </cell>
          <cell r="D457" t="str">
            <v>ELNO</v>
          </cell>
          <cell r="E457" t="str">
            <v>Tumbes</v>
          </cell>
          <cell r="F457" t="str">
            <v/>
          </cell>
          <cell r="G457">
            <v>0</v>
          </cell>
          <cell r="H457">
            <v>0</v>
          </cell>
          <cell r="I457" t="str">
            <v>266</v>
          </cell>
          <cell r="J457">
            <v>50</v>
          </cell>
          <cell r="K457">
            <v>0</v>
          </cell>
          <cell r="L457">
            <v>0</v>
          </cell>
          <cell r="M457">
            <v>29.253</v>
          </cell>
          <cell r="N457">
            <v>0</v>
          </cell>
          <cell r="O457">
            <v>10739.66</v>
          </cell>
          <cell r="P457">
            <v>36.71</v>
          </cell>
          <cell r="Q457">
            <v>1933.14</v>
          </cell>
          <cell r="R457">
            <v>29.75</v>
          </cell>
        </row>
        <row r="458">
          <cell r="A458" t="str">
            <v>0203Tumbes267</v>
          </cell>
          <cell r="B458" t="str">
            <v>02</v>
          </cell>
          <cell r="C458" t="str">
            <v>03</v>
          </cell>
          <cell r="D458" t="str">
            <v>ELNO</v>
          </cell>
          <cell r="E458" t="str">
            <v>Tumbes</v>
          </cell>
          <cell r="F458" t="str">
            <v/>
          </cell>
          <cell r="G458">
            <v>0</v>
          </cell>
          <cell r="H458">
            <v>0</v>
          </cell>
          <cell r="I458" t="str">
            <v>267</v>
          </cell>
          <cell r="J458">
            <v>16</v>
          </cell>
          <cell r="K458">
            <v>0</v>
          </cell>
          <cell r="L458">
            <v>0</v>
          </cell>
          <cell r="M458">
            <v>13.834</v>
          </cell>
          <cell r="N458">
            <v>0</v>
          </cell>
          <cell r="O458">
            <v>5045.1899999999996</v>
          </cell>
          <cell r="P458">
            <v>36.47</v>
          </cell>
          <cell r="Q458">
            <v>908.13</v>
          </cell>
          <cell r="R458">
            <v>9.5399999999999991</v>
          </cell>
        </row>
        <row r="459">
          <cell r="A459" t="str">
            <v>0203Tumbes268</v>
          </cell>
          <cell r="B459" t="str">
            <v>02</v>
          </cell>
          <cell r="C459" t="str">
            <v>03</v>
          </cell>
          <cell r="D459" t="str">
            <v>ELNO</v>
          </cell>
          <cell r="E459" t="str">
            <v>Tumbes</v>
          </cell>
          <cell r="F459" t="str">
            <v/>
          </cell>
          <cell r="G459">
            <v>0</v>
          </cell>
          <cell r="H459">
            <v>0</v>
          </cell>
          <cell r="I459" t="str">
            <v>268</v>
          </cell>
          <cell r="J459">
            <v>22</v>
          </cell>
          <cell r="K459">
            <v>0</v>
          </cell>
          <cell r="L459">
            <v>0</v>
          </cell>
          <cell r="M459">
            <v>33.287999999999997</v>
          </cell>
          <cell r="N459">
            <v>0</v>
          </cell>
          <cell r="O459">
            <v>12212.28</v>
          </cell>
          <cell r="P459">
            <v>36.69</v>
          </cell>
          <cell r="Q459">
            <v>2198.21</v>
          </cell>
          <cell r="R459">
            <v>13.9</v>
          </cell>
        </row>
        <row r="460">
          <cell r="A460" t="str">
            <v>0203Tumbes282</v>
          </cell>
          <cell r="B460" t="str">
            <v>02</v>
          </cell>
          <cell r="C460" t="str">
            <v>03</v>
          </cell>
          <cell r="D460" t="str">
            <v>ELNO</v>
          </cell>
          <cell r="E460" t="str">
            <v>Tumbes</v>
          </cell>
          <cell r="F460" t="str">
            <v/>
          </cell>
          <cell r="G460">
            <v>0</v>
          </cell>
          <cell r="H460">
            <v>0</v>
          </cell>
          <cell r="I460" t="str">
            <v>282</v>
          </cell>
          <cell r="J460">
            <v>51</v>
          </cell>
          <cell r="K460">
            <v>0</v>
          </cell>
          <cell r="L460">
            <v>0</v>
          </cell>
          <cell r="M460">
            <v>3.2770000000000001</v>
          </cell>
          <cell r="N460">
            <v>10.24</v>
          </cell>
          <cell r="O460">
            <v>1376.48</v>
          </cell>
          <cell r="P460">
            <v>42</v>
          </cell>
          <cell r="Q460">
            <v>247.77</v>
          </cell>
          <cell r="R460">
            <v>29.78</v>
          </cell>
        </row>
        <row r="461">
          <cell r="A461" t="str">
            <v>0203Tumbes281</v>
          </cell>
          <cell r="B461" t="str">
            <v>02</v>
          </cell>
          <cell r="C461" t="str">
            <v>03</v>
          </cell>
          <cell r="D461" t="str">
            <v>ELNO</v>
          </cell>
          <cell r="E461" t="str">
            <v>Tumbes</v>
          </cell>
          <cell r="F461" t="str">
            <v/>
          </cell>
          <cell r="G461">
            <v>0</v>
          </cell>
          <cell r="H461">
            <v>0</v>
          </cell>
          <cell r="I461" t="str">
            <v>281</v>
          </cell>
          <cell r="J461">
            <v>1</v>
          </cell>
          <cell r="K461">
            <v>0</v>
          </cell>
          <cell r="L461">
            <v>0</v>
          </cell>
          <cell r="M461">
            <v>9.6000000000000002E-2</v>
          </cell>
          <cell r="N461">
            <v>0.3</v>
          </cell>
          <cell r="O461">
            <v>38.9</v>
          </cell>
          <cell r="P461">
            <v>40.520000000000003</v>
          </cell>
          <cell r="Q461">
            <v>7</v>
          </cell>
          <cell r="R461">
            <v>0.57999999999999996</v>
          </cell>
        </row>
        <row r="462">
          <cell r="A462" t="str">
            <v>0203Tumbes100</v>
          </cell>
          <cell r="B462" t="str">
            <v>02</v>
          </cell>
          <cell r="C462" t="str">
            <v>03</v>
          </cell>
          <cell r="D462" t="str">
            <v>ELNO</v>
          </cell>
          <cell r="E462" t="str">
            <v>Tumbes</v>
          </cell>
          <cell r="F462" t="str">
            <v/>
          </cell>
          <cell r="G462">
            <v>0</v>
          </cell>
          <cell r="H462">
            <v>0</v>
          </cell>
          <cell r="I462" t="str">
            <v>100</v>
          </cell>
          <cell r="J462">
            <v>23</v>
          </cell>
          <cell r="K462">
            <v>67.558999999999997</v>
          </cell>
          <cell r="L462">
            <v>704.57799999999997</v>
          </cell>
          <cell r="M462">
            <v>772.13699999999994</v>
          </cell>
          <cell r="N462">
            <v>3.01</v>
          </cell>
          <cell r="O462">
            <v>141346.17000000001</v>
          </cell>
          <cell r="P462">
            <v>18.309999999999999</v>
          </cell>
          <cell r="Q462">
            <v>25442.31</v>
          </cell>
          <cell r="R462">
            <v>362.02</v>
          </cell>
        </row>
        <row r="463">
          <cell r="A463" t="str">
            <v>0203Tumbes122</v>
          </cell>
          <cell r="B463" t="str">
            <v>02</v>
          </cell>
          <cell r="C463" t="str">
            <v>03</v>
          </cell>
          <cell r="D463" t="str">
            <v>ELNO</v>
          </cell>
          <cell r="E463" t="str">
            <v>Tumbes</v>
          </cell>
          <cell r="F463" t="str">
            <v/>
          </cell>
          <cell r="G463">
            <v>0</v>
          </cell>
          <cell r="H463">
            <v>0</v>
          </cell>
          <cell r="I463" t="str">
            <v>122</v>
          </cell>
          <cell r="J463">
            <v>14</v>
          </cell>
          <cell r="K463">
            <v>88.48</v>
          </cell>
          <cell r="L463">
            <v>406.41199999999998</v>
          </cell>
          <cell r="M463">
            <v>494.892</v>
          </cell>
          <cell r="N463">
            <v>2.294</v>
          </cell>
          <cell r="O463">
            <v>101151.83</v>
          </cell>
          <cell r="P463">
            <v>20.440000000000001</v>
          </cell>
          <cell r="Q463">
            <v>18207.330000000002</v>
          </cell>
          <cell r="R463">
            <v>220.36</v>
          </cell>
        </row>
        <row r="464">
          <cell r="A464" t="str">
            <v>0203Tumbes121</v>
          </cell>
          <cell r="B464" t="str">
            <v>02</v>
          </cell>
          <cell r="C464" t="str">
            <v>03</v>
          </cell>
          <cell r="D464" t="str">
            <v>ELNO</v>
          </cell>
          <cell r="E464" t="str">
            <v>Tumbes</v>
          </cell>
          <cell r="F464" t="str">
            <v/>
          </cell>
          <cell r="G464">
            <v>0</v>
          </cell>
          <cell r="H464">
            <v>0</v>
          </cell>
          <cell r="I464" t="str">
            <v>121</v>
          </cell>
          <cell r="J464">
            <v>13</v>
          </cell>
          <cell r="K464">
            <v>176.25</v>
          </cell>
          <cell r="L464">
            <v>606.34299999999996</v>
          </cell>
          <cell r="M464">
            <v>782.59299999999996</v>
          </cell>
          <cell r="N464">
            <v>2.4849999999999999</v>
          </cell>
          <cell r="O464">
            <v>154370.70000000001</v>
          </cell>
          <cell r="P464">
            <v>19.73</v>
          </cell>
          <cell r="Q464">
            <v>27786.73</v>
          </cell>
          <cell r="R464">
            <v>204.62</v>
          </cell>
        </row>
        <row r="465">
          <cell r="A465" t="str">
            <v>0203Tumbes132</v>
          </cell>
          <cell r="B465" t="str">
            <v>02</v>
          </cell>
          <cell r="C465" t="str">
            <v>03</v>
          </cell>
          <cell r="D465" t="str">
            <v>ELNO</v>
          </cell>
          <cell r="E465" t="str">
            <v>Tumbes</v>
          </cell>
          <cell r="F465" t="str">
            <v/>
          </cell>
          <cell r="G465">
            <v>0</v>
          </cell>
          <cell r="H465">
            <v>0</v>
          </cell>
          <cell r="I465" t="str">
            <v>132</v>
          </cell>
          <cell r="J465">
            <v>25</v>
          </cell>
          <cell r="K465">
            <v>0</v>
          </cell>
          <cell r="L465">
            <v>0</v>
          </cell>
          <cell r="M465">
            <v>137.74100000000001</v>
          </cell>
          <cell r="N465">
            <v>0.63500000000000001</v>
          </cell>
          <cell r="O465">
            <v>30748.58</v>
          </cell>
          <cell r="P465">
            <v>22.32</v>
          </cell>
          <cell r="Q465">
            <v>5534.74</v>
          </cell>
          <cell r="R465">
            <v>367.75</v>
          </cell>
        </row>
        <row r="466">
          <cell r="A466" t="str">
            <v>0203Tumbes131</v>
          </cell>
          <cell r="B466" t="str">
            <v>02</v>
          </cell>
          <cell r="C466" t="str">
            <v>03</v>
          </cell>
          <cell r="D466" t="str">
            <v>ELNO</v>
          </cell>
          <cell r="E466" t="str">
            <v>Tumbes</v>
          </cell>
          <cell r="F466" t="str">
            <v/>
          </cell>
          <cell r="G466">
            <v>0</v>
          </cell>
          <cell r="H466">
            <v>0</v>
          </cell>
          <cell r="I466" t="str">
            <v>131</v>
          </cell>
          <cell r="J466">
            <v>16</v>
          </cell>
          <cell r="K466">
            <v>0</v>
          </cell>
          <cell r="L466">
            <v>0</v>
          </cell>
          <cell r="M466">
            <v>122.733</v>
          </cell>
          <cell r="N466">
            <v>0.75</v>
          </cell>
          <cell r="O466">
            <v>29908.68</v>
          </cell>
          <cell r="P466">
            <v>24.37</v>
          </cell>
          <cell r="Q466">
            <v>5383.56</v>
          </cell>
          <cell r="R466">
            <v>235.36</v>
          </cell>
        </row>
        <row r="467">
          <cell r="A467" t="str">
            <v>0203Tumbes240</v>
          </cell>
          <cell r="B467" t="str">
            <v>02</v>
          </cell>
          <cell r="C467" t="str">
            <v>03</v>
          </cell>
          <cell r="D467" t="str">
            <v>ELNO</v>
          </cell>
          <cell r="E467" t="str">
            <v>Tumbes</v>
          </cell>
          <cell r="F467" t="str">
            <v/>
          </cell>
          <cell r="G467">
            <v>0</v>
          </cell>
          <cell r="H467">
            <v>0</v>
          </cell>
          <cell r="I467" t="str">
            <v>240</v>
          </cell>
          <cell r="J467">
            <v>0</v>
          </cell>
          <cell r="K467">
            <v>0</v>
          </cell>
          <cell r="L467">
            <v>0</v>
          </cell>
          <cell r="M467">
            <v>263.66500000000002</v>
          </cell>
          <cell r="N467">
            <v>0</v>
          </cell>
          <cell r="O467">
            <v>114618.24000000001</v>
          </cell>
          <cell r="P467">
            <v>43.47</v>
          </cell>
          <cell r="Q467">
            <v>0</v>
          </cell>
          <cell r="R467">
            <v>0</v>
          </cell>
        </row>
        <row r="468">
          <cell r="A468" t="str">
            <v>0203Canchaque231</v>
          </cell>
          <cell r="B468" t="str">
            <v>02</v>
          </cell>
          <cell r="C468" t="str">
            <v>03</v>
          </cell>
          <cell r="D468" t="str">
            <v>ELNO</v>
          </cell>
          <cell r="E468" t="str">
            <v>Canchaque</v>
          </cell>
          <cell r="F468" t="str">
            <v/>
          </cell>
          <cell r="G468">
            <v>0</v>
          </cell>
          <cell r="H468">
            <v>0</v>
          </cell>
          <cell r="I468" t="str">
            <v>231</v>
          </cell>
          <cell r="J468">
            <v>2</v>
          </cell>
          <cell r="K468">
            <v>0</v>
          </cell>
          <cell r="L468">
            <v>0</v>
          </cell>
          <cell r="M468">
            <v>0.11</v>
          </cell>
          <cell r="N468">
            <v>2E-3</v>
          </cell>
          <cell r="O468">
            <v>169.58</v>
          </cell>
          <cell r="P468">
            <v>154.16</v>
          </cell>
          <cell r="Q468">
            <v>30.52</v>
          </cell>
          <cell r="R468">
            <v>4.1399999999999997</v>
          </cell>
        </row>
        <row r="469">
          <cell r="A469" t="str">
            <v>0203Canchaque270</v>
          </cell>
          <cell r="B469" t="str">
            <v>02</v>
          </cell>
          <cell r="C469" t="str">
            <v>03</v>
          </cell>
          <cell r="D469" t="str">
            <v>ELNO</v>
          </cell>
          <cell r="E469" t="str">
            <v>Canchaque</v>
          </cell>
          <cell r="F469" t="str">
            <v/>
          </cell>
          <cell r="G469">
            <v>0</v>
          </cell>
          <cell r="H469">
            <v>0</v>
          </cell>
          <cell r="I469" t="str">
            <v>270</v>
          </cell>
          <cell r="J469">
            <v>32</v>
          </cell>
          <cell r="K469">
            <v>0</v>
          </cell>
          <cell r="L469">
            <v>0</v>
          </cell>
          <cell r="M469">
            <v>2.3159999999999998</v>
          </cell>
          <cell r="N469">
            <v>0</v>
          </cell>
          <cell r="O469">
            <v>1031.33</v>
          </cell>
          <cell r="P469">
            <v>44.53</v>
          </cell>
          <cell r="Q469">
            <v>185.64</v>
          </cell>
          <cell r="R469">
            <v>18.45</v>
          </cell>
        </row>
        <row r="470">
          <cell r="A470" t="str">
            <v>0203Canchaque261</v>
          </cell>
          <cell r="B470" t="str">
            <v>02</v>
          </cell>
          <cell r="C470" t="str">
            <v>03</v>
          </cell>
          <cell r="D470" t="str">
            <v>ELNO</v>
          </cell>
          <cell r="E470" t="str">
            <v>Canchaque</v>
          </cell>
          <cell r="F470" t="str">
            <v/>
          </cell>
          <cell r="G470">
            <v>0</v>
          </cell>
          <cell r="H470">
            <v>0</v>
          </cell>
          <cell r="I470" t="str">
            <v>261</v>
          </cell>
          <cell r="J470">
            <v>401</v>
          </cell>
          <cell r="K470">
            <v>0</v>
          </cell>
          <cell r="L470">
            <v>0</v>
          </cell>
          <cell r="M470">
            <v>4.8499999999999996</v>
          </cell>
          <cell r="N470">
            <v>0</v>
          </cell>
          <cell r="O470">
            <v>1988.53</v>
          </cell>
          <cell r="P470">
            <v>41</v>
          </cell>
          <cell r="Q470">
            <v>357.93</v>
          </cell>
          <cell r="R470">
            <v>235.41</v>
          </cell>
        </row>
        <row r="471">
          <cell r="A471" t="str">
            <v>0203Canchaque262</v>
          </cell>
          <cell r="B471" t="str">
            <v>02</v>
          </cell>
          <cell r="C471" t="str">
            <v>03</v>
          </cell>
          <cell r="D471" t="str">
            <v>ELNO</v>
          </cell>
          <cell r="E471" t="str">
            <v>Canchaque</v>
          </cell>
          <cell r="F471" t="str">
            <v/>
          </cell>
          <cell r="G471">
            <v>0</v>
          </cell>
          <cell r="H471">
            <v>0</v>
          </cell>
          <cell r="I471" t="str">
            <v>262</v>
          </cell>
          <cell r="J471">
            <v>121</v>
          </cell>
          <cell r="K471">
            <v>0</v>
          </cell>
          <cell r="L471">
            <v>0</v>
          </cell>
          <cell r="M471">
            <v>6.0650000000000004</v>
          </cell>
          <cell r="N471">
            <v>0</v>
          </cell>
          <cell r="O471">
            <v>2420.02</v>
          </cell>
          <cell r="P471">
            <v>39.9</v>
          </cell>
          <cell r="Q471">
            <v>435.6</v>
          </cell>
          <cell r="R471">
            <v>71.010000000000005</v>
          </cell>
        </row>
        <row r="472">
          <cell r="A472" t="str">
            <v>0203Canchaque263</v>
          </cell>
          <cell r="B472" t="str">
            <v>02</v>
          </cell>
          <cell r="C472" t="str">
            <v>03</v>
          </cell>
          <cell r="D472" t="str">
            <v>ELNO</v>
          </cell>
          <cell r="E472" t="str">
            <v>Canchaque</v>
          </cell>
          <cell r="F472" t="str">
            <v/>
          </cell>
          <cell r="G472">
            <v>0</v>
          </cell>
          <cell r="H472">
            <v>0</v>
          </cell>
          <cell r="I472" t="str">
            <v>263</v>
          </cell>
          <cell r="J472">
            <v>9</v>
          </cell>
          <cell r="K472">
            <v>0</v>
          </cell>
          <cell r="L472">
            <v>0</v>
          </cell>
          <cell r="M472">
            <v>1.0649999999999999</v>
          </cell>
          <cell r="N472">
            <v>0</v>
          </cell>
          <cell r="O472">
            <v>567.39</v>
          </cell>
          <cell r="P472">
            <v>53.28</v>
          </cell>
          <cell r="Q472">
            <v>102.13</v>
          </cell>
          <cell r="R472">
            <v>5.26</v>
          </cell>
        </row>
        <row r="473">
          <cell r="A473" t="str">
            <v>0203Canchaque264</v>
          </cell>
          <cell r="B473" t="str">
            <v>02</v>
          </cell>
          <cell r="C473" t="str">
            <v>03</v>
          </cell>
          <cell r="D473" t="str">
            <v>ELNO</v>
          </cell>
          <cell r="E473" t="str">
            <v>Canchaque</v>
          </cell>
          <cell r="F473" t="str">
            <v/>
          </cell>
          <cell r="G473">
            <v>0</v>
          </cell>
          <cell r="H473">
            <v>0</v>
          </cell>
          <cell r="I473" t="str">
            <v>264</v>
          </cell>
          <cell r="J473">
            <v>4</v>
          </cell>
          <cell r="K473">
            <v>0</v>
          </cell>
          <cell r="L473">
            <v>0</v>
          </cell>
          <cell r="M473">
            <v>0.91600000000000004</v>
          </cell>
          <cell r="N473">
            <v>0</v>
          </cell>
          <cell r="O473">
            <v>481.17</v>
          </cell>
          <cell r="P473">
            <v>52.53</v>
          </cell>
          <cell r="Q473">
            <v>86.61</v>
          </cell>
          <cell r="R473">
            <v>2.34</v>
          </cell>
        </row>
        <row r="474">
          <cell r="A474" t="str">
            <v>0203Canchaque265</v>
          </cell>
          <cell r="B474" t="str">
            <v>02</v>
          </cell>
          <cell r="C474" t="str">
            <v>03</v>
          </cell>
          <cell r="D474" t="str">
            <v>ELNO</v>
          </cell>
          <cell r="E474" t="str">
            <v>Canchaque</v>
          </cell>
          <cell r="F474" t="str">
            <v/>
          </cell>
          <cell r="G474">
            <v>0</v>
          </cell>
          <cell r="H474">
            <v>0</v>
          </cell>
          <cell r="I474" t="str">
            <v>265</v>
          </cell>
          <cell r="J474">
            <v>1</v>
          </cell>
          <cell r="K474">
            <v>0</v>
          </cell>
          <cell r="L474">
            <v>0</v>
          </cell>
          <cell r="M474">
            <v>0.32100000000000001</v>
          </cell>
          <cell r="N474">
            <v>0</v>
          </cell>
          <cell r="O474">
            <v>167.88</v>
          </cell>
          <cell r="P474">
            <v>52.3</v>
          </cell>
          <cell r="Q474">
            <v>30.22</v>
          </cell>
          <cell r="R474">
            <v>0.57999999999999996</v>
          </cell>
        </row>
        <row r="475">
          <cell r="A475" t="str">
            <v>0203Canchaque240</v>
          </cell>
          <cell r="B475" t="str">
            <v>02</v>
          </cell>
          <cell r="C475" t="str">
            <v>03</v>
          </cell>
          <cell r="D475" t="str">
            <v>ELNO</v>
          </cell>
          <cell r="E475" t="str">
            <v>Canchaque</v>
          </cell>
          <cell r="F475" t="str">
            <v/>
          </cell>
          <cell r="G475">
            <v>0</v>
          </cell>
          <cell r="H475">
            <v>0</v>
          </cell>
          <cell r="I475" t="str">
            <v>240</v>
          </cell>
          <cell r="J475">
            <v>0</v>
          </cell>
          <cell r="K475">
            <v>0</v>
          </cell>
          <cell r="L475">
            <v>0</v>
          </cell>
          <cell r="M475">
            <v>9.61</v>
          </cell>
          <cell r="N475">
            <v>0</v>
          </cell>
          <cell r="O475">
            <v>1051.92</v>
          </cell>
          <cell r="P475">
            <v>10.95</v>
          </cell>
          <cell r="Q475">
            <v>0</v>
          </cell>
          <cell r="R475">
            <v>0</v>
          </cell>
        </row>
        <row r="476">
          <cell r="A476" t="str">
            <v>0203Chalaco270</v>
          </cell>
          <cell r="B476" t="str">
            <v>02</v>
          </cell>
          <cell r="C476" t="str">
            <v>03</v>
          </cell>
          <cell r="D476" t="str">
            <v>ELNO</v>
          </cell>
          <cell r="E476" t="str">
            <v>Chalaco</v>
          </cell>
          <cell r="F476" t="str">
            <v/>
          </cell>
          <cell r="G476">
            <v>0</v>
          </cell>
          <cell r="H476">
            <v>0</v>
          </cell>
          <cell r="I476" t="str">
            <v>270</v>
          </cell>
          <cell r="J476">
            <v>149</v>
          </cell>
          <cell r="K476">
            <v>0</v>
          </cell>
          <cell r="L476">
            <v>0</v>
          </cell>
          <cell r="M476">
            <v>6.98</v>
          </cell>
          <cell r="N476">
            <v>0</v>
          </cell>
          <cell r="O476">
            <v>3282.17</v>
          </cell>
          <cell r="P476">
            <v>47.02</v>
          </cell>
          <cell r="Q476">
            <v>590.79</v>
          </cell>
          <cell r="R476">
            <v>86.37</v>
          </cell>
        </row>
        <row r="477">
          <cell r="A477" t="str">
            <v>0203Chalaco261</v>
          </cell>
          <cell r="B477" t="str">
            <v>02</v>
          </cell>
          <cell r="C477" t="str">
            <v>03</v>
          </cell>
          <cell r="D477" t="str">
            <v>ELNO</v>
          </cell>
          <cell r="E477" t="str">
            <v>Chalaco</v>
          </cell>
          <cell r="F477" t="str">
            <v/>
          </cell>
          <cell r="G477">
            <v>0</v>
          </cell>
          <cell r="H477">
            <v>0</v>
          </cell>
          <cell r="I477" t="str">
            <v>261</v>
          </cell>
          <cell r="J477">
            <v>200</v>
          </cell>
          <cell r="K477">
            <v>0</v>
          </cell>
          <cell r="L477">
            <v>0</v>
          </cell>
          <cell r="M477">
            <v>2.411</v>
          </cell>
          <cell r="N477">
            <v>0</v>
          </cell>
          <cell r="O477">
            <v>935.48</v>
          </cell>
          <cell r="P477">
            <v>38.799999999999997</v>
          </cell>
          <cell r="Q477">
            <v>168.39</v>
          </cell>
          <cell r="R477">
            <v>116.8</v>
          </cell>
        </row>
        <row r="478">
          <cell r="A478" t="str">
            <v>0203Chalaco262</v>
          </cell>
          <cell r="B478" t="str">
            <v>02</v>
          </cell>
          <cell r="C478" t="str">
            <v>03</v>
          </cell>
          <cell r="D478" t="str">
            <v>ELNO</v>
          </cell>
          <cell r="E478" t="str">
            <v>Chalaco</v>
          </cell>
          <cell r="F478" t="str">
            <v/>
          </cell>
          <cell r="G478">
            <v>0</v>
          </cell>
          <cell r="H478">
            <v>0</v>
          </cell>
          <cell r="I478" t="str">
            <v>262</v>
          </cell>
          <cell r="J478">
            <v>58</v>
          </cell>
          <cell r="K478">
            <v>0</v>
          </cell>
          <cell r="L478">
            <v>0</v>
          </cell>
          <cell r="M478">
            <v>2.6909999999999998</v>
          </cell>
          <cell r="N478">
            <v>0</v>
          </cell>
          <cell r="O478">
            <v>965.94</v>
          </cell>
          <cell r="P478">
            <v>35.9</v>
          </cell>
          <cell r="Q478">
            <v>173.87</v>
          </cell>
          <cell r="R478">
            <v>33.869999999999997</v>
          </cell>
        </row>
        <row r="479">
          <cell r="A479" t="str">
            <v>0203Chalaco263</v>
          </cell>
          <cell r="B479" t="str">
            <v>02</v>
          </cell>
          <cell r="C479" t="str">
            <v>03</v>
          </cell>
          <cell r="D479" t="str">
            <v>ELNO</v>
          </cell>
          <cell r="E479" t="str">
            <v>Chalaco</v>
          </cell>
          <cell r="F479" t="str">
            <v/>
          </cell>
          <cell r="G479">
            <v>0</v>
          </cell>
          <cell r="H479">
            <v>0</v>
          </cell>
          <cell r="I479" t="str">
            <v>263</v>
          </cell>
          <cell r="J479">
            <v>3</v>
          </cell>
          <cell r="K479">
            <v>0</v>
          </cell>
          <cell r="L479">
            <v>0</v>
          </cell>
          <cell r="M479">
            <v>0.38500000000000001</v>
          </cell>
          <cell r="N479">
            <v>0</v>
          </cell>
          <cell r="O479">
            <v>187.33</v>
          </cell>
          <cell r="P479">
            <v>48.66</v>
          </cell>
          <cell r="Q479">
            <v>33.72</v>
          </cell>
          <cell r="R479">
            <v>1.75</v>
          </cell>
        </row>
        <row r="480">
          <cell r="A480" t="str">
            <v>0203Chalaco240</v>
          </cell>
          <cell r="B480" t="str">
            <v>02</v>
          </cell>
          <cell r="C480" t="str">
            <v>03</v>
          </cell>
          <cell r="D480" t="str">
            <v>ELNO</v>
          </cell>
          <cell r="E480" t="str">
            <v>Chalaco</v>
          </cell>
          <cell r="F480" t="str">
            <v/>
          </cell>
          <cell r="G480">
            <v>0</v>
          </cell>
          <cell r="H480">
            <v>0</v>
          </cell>
          <cell r="I480" t="str">
            <v>240</v>
          </cell>
          <cell r="J480">
            <v>0</v>
          </cell>
          <cell r="K480">
            <v>0</v>
          </cell>
          <cell r="L480">
            <v>0</v>
          </cell>
          <cell r="M480">
            <v>7.258</v>
          </cell>
          <cell r="N480">
            <v>0</v>
          </cell>
          <cell r="O480">
            <v>788.4</v>
          </cell>
          <cell r="P480">
            <v>10.86</v>
          </cell>
          <cell r="Q480">
            <v>0</v>
          </cell>
          <cell r="R480">
            <v>0</v>
          </cell>
        </row>
        <row r="481">
          <cell r="A481" t="str">
            <v>0203Huancabamba270</v>
          </cell>
          <cell r="B481" t="str">
            <v>02</v>
          </cell>
          <cell r="C481" t="str">
            <v>03</v>
          </cell>
          <cell r="D481" t="str">
            <v>ELNO</v>
          </cell>
          <cell r="E481" t="str">
            <v>Huancabamba</v>
          </cell>
          <cell r="F481" t="str">
            <v/>
          </cell>
          <cell r="G481">
            <v>0</v>
          </cell>
          <cell r="H481">
            <v>0</v>
          </cell>
          <cell r="I481" t="str">
            <v>270</v>
          </cell>
          <cell r="J481">
            <v>99</v>
          </cell>
          <cell r="K481">
            <v>0</v>
          </cell>
          <cell r="L481">
            <v>0</v>
          </cell>
          <cell r="M481">
            <v>13.199</v>
          </cell>
          <cell r="N481">
            <v>0</v>
          </cell>
          <cell r="O481">
            <v>6976.17</v>
          </cell>
          <cell r="P481">
            <v>52.85</v>
          </cell>
          <cell r="Q481">
            <v>1255.71</v>
          </cell>
          <cell r="R481">
            <v>58.82</v>
          </cell>
        </row>
        <row r="482">
          <cell r="A482" t="str">
            <v>0203Huancabamba261</v>
          </cell>
          <cell r="B482" t="str">
            <v>02</v>
          </cell>
          <cell r="C482" t="str">
            <v>03</v>
          </cell>
          <cell r="D482" t="str">
            <v>ELNO</v>
          </cell>
          <cell r="E482" t="str">
            <v>Huancabamba</v>
          </cell>
          <cell r="F482" t="str">
            <v/>
          </cell>
          <cell r="G482">
            <v>0</v>
          </cell>
          <cell r="H482">
            <v>0</v>
          </cell>
          <cell r="I482" t="str">
            <v>261</v>
          </cell>
          <cell r="J482">
            <v>787</v>
          </cell>
          <cell r="K482">
            <v>0</v>
          </cell>
          <cell r="L482">
            <v>0</v>
          </cell>
          <cell r="M482">
            <v>10.867000000000001</v>
          </cell>
          <cell r="N482">
            <v>0</v>
          </cell>
          <cell r="O482">
            <v>4251.5</v>
          </cell>
          <cell r="P482">
            <v>39.119999999999997</v>
          </cell>
          <cell r="Q482">
            <v>765.27</v>
          </cell>
          <cell r="R482">
            <v>460.18</v>
          </cell>
        </row>
        <row r="483">
          <cell r="A483" t="str">
            <v>0203Huancabamba262</v>
          </cell>
          <cell r="B483" t="str">
            <v>02</v>
          </cell>
          <cell r="C483" t="str">
            <v>03</v>
          </cell>
          <cell r="D483" t="str">
            <v>ELNO</v>
          </cell>
          <cell r="E483" t="str">
            <v>Huancabamba</v>
          </cell>
          <cell r="F483" t="str">
            <v/>
          </cell>
          <cell r="G483">
            <v>0</v>
          </cell>
          <cell r="H483">
            <v>0</v>
          </cell>
          <cell r="I483" t="str">
            <v>262</v>
          </cell>
          <cell r="J483">
            <v>516</v>
          </cell>
          <cell r="K483">
            <v>0</v>
          </cell>
          <cell r="L483">
            <v>0</v>
          </cell>
          <cell r="M483">
            <v>27.137</v>
          </cell>
          <cell r="N483">
            <v>0</v>
          </cell>
          <cell r="O483">
            <v>10978.61</v>
          </cell>
          <cell r="P483">
            <v>40.46</v>
          </cell>
          <cell r="Q483">
            <v>1976.15</v>
          </cell>
          <cell r="R483">
            <v>301.56</v>
          </cell>
        </row>
        <row r="484">
          <cell r="A484" t="str">
            <v>0203Huancabamba263</v>
          </cell>
          <cell r="B484" t="str">
            <v>02</v>
          </cell>
          <cell r="C484" t="str">
            <v>03</v>
          </cell>
          <cell r="D484" t="str">
            <v>ELNO</v>
          </cell>
          <cell r="E484" t="str">
            <v>Huancabamba</v>
          </cell>
          <cell r="F484" t="str">
            <v/>
          </cell>
          <cell r="G484">
            <v>0</v>
          </cell>
          <cell r="H484">
            <v>0</v>
          </cell>
          <cell r="I484" t="str">
            <v>263</v>
          </cell>
          <cell r="J484">
            <v>53</v>
          </cell>
          <cell r="K484">
            <v>0</v>
          </cell>
          <cell r="L484">
            <v>0</v>
          </cell>
          <cell r="M484">
            <v>6.3879999999999999</v>
          </cell>
          <cell r="N484">
            <v>0</v>
          </cell>
          <cell r="O484">
            <v>3401.5</v>
          </cell>
          <cell r="P484">
            <v>53.25</v>
          </cell>
          <cell r="Q484">
            <v>612.27</v>
          </cell>
          <cell r="R484">
            <v>31.13</v>
          </cell>
        </row>
        <row r="485">
          <cell r="A485" t="str">
            <v>0203Huancabamba264</v>
          </cell>
          <cell r="B485" t="str">
            <v>02</v>
          </cell>
          <cell r="C485" t="str">
            <v>03</v>
          </cell>
          <cell r="D485" t="str">
            <v>ELNO</v>
          </cell>
          <cell r="E485" t="str">
            <v>Huancabamba</v>
          </cell>
          <cell r="F485" t="str">
            <v/>
          </cell>
          <cell r="G485">
            <v>0</v>
          </cell>
          <cell r="H485">
            <v>0</v>
          </cell>
          <cell r="I485" t="str">
            <v>264</v>
          </cell>
          <cell r="J485">
            <v>20</v>
          </cell>
          <cell r="K485">
            <v>0</v>
          </cell>
          <cell r="L485">
            <v>0</v>
          </cell>
          <cell r="M485">
            <v>3.8319999999999999</v>
          </cell>
          <cell r="N485">
            <v>0</v>
          </cell>
          <cell r="O485">
            <v>2018.89</v>
          </cell>
          <cell r="P485">
            <v>52.69</v>
          </cell>
          <cell r="Q485">
            <v>363.4</v>
          </cell>
          <cell r="R485">
            <v>11.72</v>
          </cell>
        </row>
        <row r="486">
          <cell r="A486" t="str">
            <v>0203Huancabamba265</v>
          </cell>
          <cell r="B486" t="str">
            <v>02</v>
          </cell>
          <cell r="C486" t="str">
            <v>03</v>
          </cell>
          <cell r="D486" t="str">
            <v>ELNO</v>
          </cell>
          <cell r="E486" t="str">
            <v>Huancabamba</v>
          </cell>
          <cell r="F486" t="str">
            <v/>
          </cell>
          <cell r="G486">
            <v>0</v>
          </cell>
          <cell r="H486">
            <v>0</v>
          </cell>
          <cell r="I486" t="str">
            <v>265</v>
          </cell>
          <cell r="J486">
            <v>5</v>
          </cell>
          <cell r="K486">
            <v>0</v>
          </cell>
          <cell r="L486">
            <v>0</v>
          </cell>
          <cell r="M486">
            <v>1.7709999999999999</v>
          </cell>
          <cell r="N486">
            <v>0</v>
          </cell>
          <cell r="O486">
            <v>925.29</v>
          </cell>
          <cell r="P486">
            <v>52.25</v>
          </cell>
          <cell r="Q486">
            <v>166.55</v>
          </cell>
          <cell r="R486">
            <v>2.92</v>
          </cell>
        </row>
        <row r="487">
          <cell r="A487" t="str">
            <v>0203Huancabamba100</v>
          </cell>
          <cell r="B487" t="str">
            <v>02</v>
          </cell>
          <cell r="C487" t="str">
            <v>03</v>
          </cell>
          <cell r="D487" t="str">
            <v>ELNO</v>
          </cell>
          <cell r="E487" t="str">
            <v>Huancabamba</v>
          </cell>
          <cell r="F487" t="str">
            <v/>
          </cell>
          <cell r="G487">
            <v>0</v>
          </cell>
          <cell r="H487">
            <v>0</v>
          </cell>
          <cell r="I487" t="str">
            <v>100</v>
          </cell>
          <cell r="J487">
            <v>1</v>
          </cell>
          <cell r="K487">
            <v>0.113</v>
          </cell>
          <cell r="L487">
            <v>0.26400000000000001</v>
          </cell>
          <cell r="M487">
            <v>0.377</v>
          </cell>
          <cell r="N487">
            <v>2.1000000000000001E-2</v>
          </cell>
          <cell r="O487">
            <v>219.88</v>
          </cell>
          <cell r="P487">
            <v>58.32</v>
          </cell>
          <cell r="Q487">
            <v>39.58</v>
          </cell>
          <cell r="R487">
            <v>15.74</v>
          </cell>
        </row>
        <row r="488">
          <cell r="A488" t="str">
            <v>0203Huancabamba240</v>
          </cell>
          <cell r="B488" t="str">
            <v>02</v>
          </cell>
          <cell r="C488" t="str">
            <v>03</v>
          </cell>
          <cell r="D488" t="str">
            <v>ELNO</v>
          </cell>
          <cell r="E488" t="str">
            <v>Huancabamba</v>
          </cell>
          <cell r="F488" t="str">
            <v/>
          </cell>
          <cell r="G488">
            <v>0</v>
          </cell>
          <cell r="H488">
            <v>0</v>
          </cell>
          <cell r="I488" t="str">
            <v>240</v>
          </cell>
          <cell r="J488">
            <v>0</v>
          </cell>
          <cell r="K488">
            <v>0</v>
          </cell>
          <cell r="L488">
            <v>0</v>
          </cell>
          <cell r="M488">
            <v>30.638999999999999</v>
          </cell>
          <cell r="N488">
            <v>0</v>
          </cell>
          <cell r="O488">
            <v>3756.24</v>
          </cell>
          <cell r="P488">
            <v>12.26</v>
          </cell>
          <cell r="Q488">
            <v>0</v>
          </cell>
          <cell r="R488">
            <v>0</v>
          </cell>
        </row>
        <row r="489">
          <cell r="A489" t="str">
            <v>0203Santo Domingo231</v>
          </cell>
          <cell r="B489" t="str">
            <v>02</v>
          </cell>
          <cell r="C489" t="str">
            <v>03</v>
          </cell>
          <cell r="D489" t="str">
            <v>ELNO</v>
          </cell>
          <cell r="E489" t="str">
            <v>Santo Domingo</v>
          </cell>
          <cell r="F489" t="str">
            <v/>
          </cell>
          <cell r="G489">
            <v>0</v>
          </cell>
          <cell r="H489">
            <v>0</v>
          </cell>
          <cell r="I489" t="str">
            <v>231</v>
          </cell>
          <cell r="J489">
            <v>1</v>
          </cell>
          <cell r="K489">
            <v>0</v>
          </cell>
          <cell r="L489">
            <v>0</v>
          </cell>
          <cell r="M489">
            <v>0.35399999999999998</v>
          </cell>
          <cell r="N489">
            <v>2E-3</v>
          </cell>
          <cell r="O489">
            <v>243.41</v>
          </cell>
          <cell r="P489">
            <v>68.760000000000005</v>
          </cell>
          <cell r="Q489">
            <v>43.81</v>
          </cell>
          <cell r="R489">
            <v>2.0699999999999998</v>
          </cell>
        </row>
        <row r="490">
          <cell r="A490" t="str">
            <v>0203Santo Domingo270</v>
          </cell>
          <cell r="B490" t="str">
            <v>02</v>
          </cell>
          <cell r="C490" t="str">
            <v>03</v>
          </cell>
          <cell r="D490" t="str">
            <v>ELNO</v>
          </cell>
          <cell r="E490" t="str">
            <v>Santo Domingo</v>
          </cell>
          <cell r="F490" t="str">
            <v/>
          </cell>
          <cell r="G490">
            <v>0</v>
          </cell>
          <cell r="H490">
            <v>0</v>
          </cell>
          <cell r="I490" t="str">
            <v>270</v>
          </cell>
          <cell r="J490">
            <v>25</v>
          </cell>
          <cell r="K490">
            <v>0</v>
          </cell>
          <cell r="L490">
            <v>0</v>
          </cell>
          <cell r="M490">
            <v>2.0379999999999998</v>
          </cell>
          <cell r="N490">
            <v>0</v>
          </cell>
          <cell r="O490">
            <v>744.86</v>
          </cell>
          <cell r="P490">
            <v>36.549999999999997</v>
          </cell>
          <cell r="Q490">
            <v>134.08000000000001</v>
          </cell>
          <cell r="R490">
            <v>14.19</v>
          </cell>
        </row>
        <row r="491">
          <cell r="A491" t="str">
            <v>0203Santo Domingo261</v>
          </cell>
          <cell r="B491" t="str">
            <v>02</v>
          </cell>
          <cell r="C491" t="str">
            <v>03</v>
          </cell>
          <cell r="D491" t="str">
            <v>ELNO</v>
          </cell>
          <cell r="E491" t="str">
            <v>Santo Domingo</v>
          </cell>
          <cell r="F491" t="str">
            <v/>
          </cell>
          <cell r="G491">
            <v>0</v>
          </cell>
          <cell r="H491">
            <v>0</v>
          </cell>
          <cell r="I491" t="str">
            <v>261</v>
          </cell>
          <cell r="J491">
            <v>198</v>
          </cell>
          <cell r="K491">
            <v>0</v>
          </cell>
          <cell r="L491">
            <v>0</v>
          </cell>
          <cell r="M491">
            <v>2.5139999999999998</v>
          </cell>
          <cell r="N491">
            <v>0</v>
          </cell>
          <cell r="O491">
            <v>1012.71</v>
          </cell>
          <cell r="P491">
            <v>40.28</v>
          </cell>
          <cell r="Q491">
            <v>182.29</v>
          </cell>
          <cell r="R491">
            <v>115.63</v>
          </cell>
        </row>
        <row r="492">
          <cell r="A492" t="str">
            <v>0203Santo Domingo262</v>
          </cell>
          <cell r="B492" t="str">
            <v>02</v>
          </cell>
          <cell r="C492" t="str">
            <v>03</v>
          </cell>
          <cell r="D492" t="str">
            <v>ELNO</v>
          </cell>
          <cell r="E492" t="str">
            <v>Santo Domingo</v>
          </cell>
          <cell r="F492" t="str">
            <v/>
          </cell>
          <cell r="G492">
            <v>0</v>
          </cell>
          <cell r="H492">
            <v>0</v>
          </cell>
          <cell r="I492" t="str">
            <v>262</v>
          </cell>
          <cell r="J492">
            <v>38</v>
          </cell>
          <cell r="K492">
            <v>0</v>
          </cell>
          <cell r="L492">
            <v>0</v>
          </cell>
          <cell r="M492">
            <v>1.9750000000000001</v>
          </cell>
          <cell r="N492">
            <v>0</v>
          </cell>
          <cell r="O492">
            <v>796.37</v>
          </cell>
          <cell r="P492">
            <v>40.32</v>
          </cell>
          <cell r="Q492">
            <v>143.35</v>
          </cell>
          <cell r="R492">
            <v>22.19</v>
          </cell>
        </row>
        <row r="493">
          <cell r="A493" t="str">
            <v>0203Santo Domingo263</v>
          </cell>
          <cell r="B493" t="str">
            <v>02</v>
          </cell>
          <cell r="C493" t="str">
            <v>03</v>
          </cell>
          <cell r="D493" t="str">
            <v>ELNO</v>
          </cell>
          <cell r="E493" t="str">
            <v>Santo Domingo</v>
          </cell>
          <cell r="F493" t="str">
            <v/>
          </cell>
          <cell r="G493">
            <v>0</v>
          </cell>
          <cell r="H493">
            <v>0</v>
          </cell>
          <cell r="I493" t="str">
            <v>263</v>
          </cell>
          <cell r="J493">
            <v>2</v>
          </cell>
          <cell r="K493">
            <v>0</v>
          </cell>
          <cell r="L493">
            <v>0</v>
          </cell>
          <cell r="M493">
            <v>0.215</v>
          </cell>
          <cell r="N493">
            <v>0</v>
          </cell>
          <cell r="O493">
            <v>114.88</v>
          </cell>
          <cell r="P493">
            <v>53.43</v>
          </cell>
          <cell r="Q493">
            <v>20.68</v>
          </cell>
          <cell r="R493">
            <v>1.17</v>
          </cell>
        </row>
        <row r="494">
          <cell r="A494" t="str">
            <v>0203Santo Domingo240</v>
          </cell>
          <cell r="B494" t="str">
            <v>02</v>
          </cell>
          <cell r="C494" t="str">
            <v>03</v>
          </cell>
          <cell r="D494" t="str">
            <v>ELNO</v>
          </cell>
          <cell r="E494" t="str">
            <v>Santo Domingo</v>
          </cell>
          <cell r="F494" t="str">
            <v/>
          </cell>
          <cell r="G494">
            <v>0</v>
          </cell>
          <cell r="H494">
            <v>0</v>
          </cell>
          <cell r="I494" t="str">
            <v>240</v>
          </cell>
          <cell r="J494">
            <v>0</v>
          </cell>
          <cell r="K494">
            <v>0</v>
          </cell>
          <cell r="L494">
            <v>0</v>
          </cell>
          <cell r="M494">
            <v>4.75</v>
          </cell>
          <cell r="N494">
            <v>0</v>
          </cell>
          <cell r="O494">
            <v>435.24</v>
          </cell>
          <cell r="P494">
            <v>9.16</v>
          </cell>
          <cell r="Q494">
            <v>0</v>
          </cell>
          <cell r="R494">
            <v>0</v>
          </cell>
        </row>
        <row r="495">
          <cell r="A495" t="str">
            <v>0203Malacasi231</v>
          </cell>
          <cell r="B495" t="str">
            <v>02</v>
          </cell>
          <cell r="C495" t="str">
            <v>03</v>
          </cell>
          <cell r="D495" t="str">
            <v>ELNO</v>
          </cell>
          <cell r="E495" t="str">
            <v>Malacasi</v>
          </cell>
          <cell r="F495" t="str">
            <v/>
          </cell>
          <cell r="G495">
            <v>0</v>
          </cell>
          <cell r="H495">
            <v>0</v>
          </cell>
          <cell r="I495" t="str">
            <v>231</v>
          </cell>
          <cell r="J495">
            <v>1</v>
          </cell>
          <cell r="K495">
            <v>0</v>
          </cell>
          <cell r="L495">
            <v>0</v>
          </cell>
          <cell r="M495">
            <v>5.8000000000000003E-2</v>
          </cell>
          <cell r="N495">
            <v>1E-3</v>
          </cell>
          <cell r="O495">
            <v>85.74</v>
          </cell>
          <cell r="P495">
            <v>147.83000000000001</v>
          </cell>
          <cell r="Q495">
            <v>15.43</v>
          </cell>
          <cell r="R495">
            <v>2.0699999999999998</v>
          </cell>
        </row>
        <row r="496">
          <cell r="A496" t="str">
            <v>0203Malacasi270</v>
          </cell>
          <cell r="B496" t="str">
            <v>02</v>
          </cell>
          <cell r="C496" t="str">
            <v>03</v>
          </cell>
          <cell r="D496" t="str">
            <v>ELNO</v>
          </cell>
          <cell r="E496" t="str">
            <v>Malacasi</v>
          </cell>
          <cell r="F496" t="str">
            <v/>
          </cell>
          <cell r="G496">
            <v>0</v>
          </cell>
          <cell r="H496">
            <v>0</v>
          </cell>
          <cell r="I496" t="str">
            <v>270</v>
          </cell>
          <cell r="J496">
            <v>26</v>
          </cell>
          <cell r="K496">
            <v>0</v>
          </cell>
          <cell r="L496">
            <v>0</v>
          </cell>
          <cell r="M496">
            <v>3.3319999999999999</v>
          </cell>
          <cell r="N496">
            <v>0</v>
          </cell>
          <cell r="O496">
            <v>1822.04</v>
          </cell>
          <cell r="P496">
            <v>54.68</v>
          </cell>
          <cell r="Q496">
            <v>327.97</v>
          </cell>
          <cell r="R496">
            <v>15.53</v>
          </cell>
        </row>
        <row r="497">
          <cell r="A497" t="str">
            <v>0203Malacasi261</v>
          </cell>
          <cell r="B497" t="str">
            <v>02</v>
          </cell>
          <cell r="C497" t="str">
            <v>03</v>
          </cell>
          <cell r="D497" t="str">
            <v>ELNO</v>
          </cell>
          <cell r="E497" t="str">
            <v>Malacasi</v>
          </cell>
          <cell r="F497" t="str">
            <v/>
          </cell>
          <cell r="G497">
            <v>0</v>
          </cell>
          <cell r="H497">
            <v>0</v>
          </cell>
          <cell r="I497" t="str">
            <v>261</v>
          </cell>
          <cell r="J497">
            <v>819</v>
          </cell>
          <cell r="K497">
            <v>0</v>
          </cell>
          <cell r="L497">
            <v>0</v>
          </cell>
          <cell r="M497">
            <v>8.7439999999999998</v>
          </cell>
          <cell r="N497">
            <v>0</v>
          </cell>
          <cell r="O497">
            <v>5526.88</v>
          </cell>
          <cell r="P497">
            <v>63.21</v>
          </cell>
          <cell r="Q497">
            <v>994.84</v>
          </cell>
          <cell r="R497">
            <v>478.32</v>
          </cell>
        </row>
        <row r="498">
          <cell r="A498" t="str">
            <v>0203Malacasi262</v>
          </cell>
          <cell r="B498" t="str">
            <v>02</v>
          </cell>
          <cell r="C498" t="str">
            <v>03</v>
          </cell>
          <cell r="D498" t="str">
            <v>ELNO</v>
          </cell>
          <cell r="E498" t="str">
            <v>Malacasi</v>
          </cell>
          <cell r="F498" t="str">
            <v/>
          </cell>
          <cell r="G498">
            <v>0</v>
          </cell>
          <cell r="H498">
            <v>0</v>
          </cell>
          <cell r="I498" t="str">
            <v>262</v>
          </cell>
          <cell r="J498">
            <v>59</v>
          </cell>
          <cell r="K498">
            <v>0</v>
          </cell>
          <cell r="L498">
            <v>0</v>
          </cell>
          <cell r="M498">
            <v>2.7989999999999999</v>
          </cell>
          <cell r="N498">
            <v>0</v>
          </cell>
          <cell r="O498">
            <v>1217.56</v>
          </cell>
          <cell r="P498">
            <v>43.5</v>
          </cell>
          <cell r="Q498">
            <v>219.16</v>
          </cell>
          <cell r="R498">
            <v>34.46</v>
          </cell>
        </row>
        <row r="499">
          <cell r="A499" t="str">
            <v>0203Malacasi263</v>
          </cell>
          <cell r="B499" t="str">
            <v>02</v>
          </cell>
          <cell r="C499" t="str">
            <v>03</v>
          </cell>
          <cell r="D499" t="str">
            <v>ELNO</v>
          </cell>
          <cell r="E499" t="str">
            <v>Malacasi</v>
          </cell>
          <cell r="F499" t="str">
            <v/>
          </cell>
          <cell r="G499">
            <v>0</v>
          </cell>
          <cell r="H499">
            <v>0</v>
          </cell>
          <cell r="I499" t="str">
            <v>263</v>
          </cell>
          <cell r="J499">
            <v>1</v>
          </cell>
          <cell r="K499">
            <v>0</v>
          </cell>
          <cell r="L499">
            <v>0</v>
          </cell>
          <cell r="M499">
            <v>0.14799999999999999</v>
          </cell>
          <cell r="N499">
            <v>0</v>
          </cell>
          <cell r="O499">
            <v>81.44</v>
          </cell>
          <cell r="P499">
            <v>55.03</v>
          </cell>
          <cell r="Q499">
            <v>14.66</v>
          </cell>
          <cell r="R499">
            <v>0.57999999999999996</v>
          </cell>
        </row>
        <row r="500">
          <cell r="A500" t="str">
            <v>0203Malacasi264</v>
          </cell>
          <cell r="B500" t="str">
            <v>02</v>
          </cell>
          <cell r="C500" t="str">
            <v>03</v>
          </cell>
          <cell r="D500" t="str">
            <v>ELNO</v>
          </cell>
          <cell r="E500" t="str">
            <v>Malacasi</v>
          </cell>
          <cell r="F500" t="str">
            <v/>
          </cell>
          <cell r="G500">
            <v>0</v>
          </cell>
          <cell r="H500">
            <v>0</v>
          </cell>
          <cell r="I500" t="str">
            <v>264</v>
          </cell>
          <cell r="J500">
            <v>1</v>
          </cell>
          <cell r="K500">
            <v>0</v>
          </cell>
          <cell r="L500">
            <v>0</v>
          </cell>
          <cell r="M500">
            <v>0.219</v>
          </cell>
          <cell r="N500">
            <v>0</v>
          </cell>
          <cell r="O500">
            <v>117.12</v>
          </cell>
          <cell r="P500">
            <v>53.48</v>
          </cell>
          <cell r="Q500">
            <v>21.08</v>
          </cell>
          <cell r="R500">
            <v>0.57999999999999996</v>
          </cell>
        </row>
        <row r="501">
          <cell r="A501" t="str">
            <v>0203Malacasi240</v>
          </cell>
          <cell r="B501" t="str">
            <v>02</v>
          </cell>
          <cell r="C501" t="str">
            <v>03</v>
          </cell>
          <cell r="D501" t="str">
            <v>ELNO</v>
          </cell>
          <cell r="E501" t="str">
            <v>Malacasi</v>
          </cell>
          <cell r="F501" t="str">
            <v/>
          </cell>
          <cell r="G501">
            <v>0</v>
          </cell>
          <cell r="H501">
            <v>0</v>
          </cell>
          <cell r="I501" t="str">
            <v>240</v>
          </cell>
          <cell r="J501">
            <v>0</v>
          </cell>
          <cell r="K501">
            <v>0</v>
          </cell>
          <cell r="L501">
            <v>0</v>
          </cell>
          <cell r="M501">
            <v>5.2089999999999996</v>
          </cell>
          <cell r="N501">
            <v>0</v>
          </cell>
          <cell r="O501">
            <v>1252.8</v>
          </cell>
          <cell r="P501">
            <v>24.05</v>
          </cell>
          <cell r="Q501">
            <v>0</v>
          </cell>
          <cell r="R501">
            <v>0</v>
          </cell>
        </row>
        <row r="502">
          <cell r="A502" t="str">
            <v>0203Cancas270</v>
          </cell>
          <cell r="B502" t="str">
            <v>02</v>
          </cell>
          <cell r="C502" t="str">
            <v>03</v>
          </cell>
          <cell r="D502" t="str">
            <v>ELNO</v>
          </cell>
          <cell r="E502" t="str">
            <v>Cancas</v>
          </cell>
          <cell r="F502" t="str">
            <v/>
          </cell>
          <cell r="G502">
            <v>0</v>
          </cell>
          <cell r="H502">
            <v>0</v>
          </cell>
          <cell r="I502" t="str">
            <v>270</v>
          </cell>
          <cell r="J502">
            <v>23</v>
          </cell>
          <cell r="K502">
            <v>0</v>
          </cell>
          <cell r="L502">
            <v>0</v>
          </cell>
          <cell r="M502">
            <v>3.7549999999999999</v>
          </cell>
          <cell r="N502">
            <v>0</v>
          </cell>
          <cell r="O502">
            <v>1952.98</v>
          </cell>
          <cell r="P502">
            <v>52.01</v>
          </cell>
          <cell r="Q502">
            <v>351.54</v>
          </cell>
          <cell r="R502">
            <v>13.2</v>
          </cell>
        </row>
        <row r="503">
          <cell r="A503" t="str">
            <v>0203Cancas261</v>
          </cell>
          <cell r="B503" t="str">
            <v>02</v>
          </cell>
          <cell r="C503" t="str">
            <v>03</v>
          </cell>
          <cell r="D503" t="str">
            <v>ELNO</v>
          </cell>
          <cell r="E503" t="str">
            <v>Cancas</v>
          </cell>
          <cell r="F503" t="str">
            <v/>
          </cell>
          <cell r="G503">
            <v>0</v>
          </cell>
          <cell r="H503">
            <v>0</v>
          </cell>
          <cell r="I503" t="str">
            <v>261</v>
          </cell>
          <cell r="J503">
            <v>206</v>
          </cell>
          <cell r="K503">
            <v>0</v>
          </cell>
          <cell r="L503">
            <v>0</v>
          </cell>
          <cell r="M503">
            <v>2.8879999999999999</v>
          </cell>
          <cell r="N503">
            <v>0</v>
          </cell>
          <cell r="O503">
            <v>1124.1099999999999</v>
          </cell>
          <cell r="P503">
            <v>38.92</v>
          </cell>
          <cell r="Q503">
            <v>202.34</v>
          </cell>
          <cell r="R503">
            <v>120.65</v>
          </cell>
        </row>
        <row r="504">
          <cell r="A504" t="str">
            <v>0203Cancas262</v>
          </cell>
          <cell r="B504" t="str">
            <v>02</v>
          </cell>
          <cell r="C504" t="str">
            <v>03</v>
          </cell>
          <cell r="D504" t="str">
            <v>ELNO</v>
          </cell>
          <cell r="E504" t="str">
            <v>Cancas</v>
          </cell>
          <cell r="F504" t="str">
            <v/>
          </cell>
          <cell r="G504">
            <v>0</v>
          </cell>
          <cell r="H504">
            <v>0</v>
          </cell>
          <cell r="I504" t="str">
            <v>262</v>
          </cell>
          <cell r="J504">
            <v>169</v>
          </cell>
          <cell r="K504">
            <v>0</v>
          </cell>
          <cell r="L504">
            <v>0</v>
          </cell>
          <cell r="M504">
            <v>10.058999999999999</v>
          </cell>
          <cell r="N504">
            <v>0</v>
          </cell>
          <cell r="O504">
            <v>4201.5200000000004</v>
          </cell>
          <cell r="P504">
            <v>41.77</v>
          </cell>
          <cell r="Q504">
            <v>756.27</v>
          </cell>
          <cell r="R504">
            <v>98.87</v>
          </cell>
        </row>
        <row r="505">
          <cell r="A505" t="str">
            <v>0203Cancas263</v>
          </cell>
          <cell r="B505" t="str">
            <v>02</v>
          </cell>
          <cell r="C505" t="str">
            <v>03</v>
          </cell>
          <cell r="D505" t="str">
            <v>ELNO</v>
          </cell>
          <cell r="E505" t="str">
            <v>Cancas</v>
          </cell>
          <cell r="F505" t="str">
            <v/>
          </cell>
          <cell r="G505">
            <v>0</v>
          </cell>
          <cell r="H505">
            <v>0</v>
          </cell>
          <cell r="I505" t="str">
            <v>263</v>
          </cell>
          <cell r="J505">
            <v>34</v>
          </cell>
          <cell r="K505">
            <v>0</v>
          </cell>
          <cell r="L505">
            <v>0</v>
          </cell>
          <cell r="M505">
            <v>4.1120000000000001</v>
          </cell>
          <cell r="N505">
            <v>0</v>
          </cell>
          <cell r="O505">
            <v>2189.36</v>
          </cell>
          <cell r="P505">
            <v>53.24</v>
          </cell>
          <cell r="Q505">
            <v>394.08</v>
          </cell>
          <cell r="R505">
            <v>20.03</v>
          </cell>
        </row>
        <row r="506">
          <cell r="A506" t="str">
            <v>0203Cancas264</v>
          </cell>
          <cell r="B506" t="str">
            <v>02</v>
          </cell>
          <cell r="C506" t="str">
            <v>03</v>
          </cell>
          <cell r="D506" t="str">
            <v>ELNO</v>
          </cell>
          <cell r="E506" t="str">
            <v>Cancas</v>
          </cell>
          <cell r="F506" t="str">
            <v/>
          </cell>
          <cell r="G506">
            <v>0</v>
          </cell>
          <cell r="H506">
            <v>0</v>
          </cell>
          <cell r="I506" t="str">
            <v>264</v>
          </cell>
          <cell r="J506">
            <v>8</v>
          </cell>
          <cell r="K506">
            <v>0</v>
          </cell>
          <cell r="L506">
            <v>0</v>
          </cell>
          <cell r="M506">
            <v>1.6559999999999999</v>
          </cell>
          <cell r="N506">
            <v>0</v>
          </cell>
          <cell r="O506">
            <v>871.29</v>
          </cell>
          <cell r="P506">
            <v>52.61</v>
          </cell>
          <cell r="Q506">
            <v>156.83000000000001</v>
          </cell>
          <cell r="R506">
            <v>4.67</v>
          </cell>
        </row>
        <row r="507">
          <cell r="A507" t="str">
            <v>0203Cancas265</v>
          </cell>
          <cell r="B507" t="str">
            <v>02</v>
          </cell>
          <cell r="C507" t="str">
            <v>03</v>
          </cell>
          <cell r="D507" t="str">
            <v>ELNO</v>
          </cell>
          <cell r="E507" t="str">
            <v>Cancas</v>
          </cell>
          <cell r="F507" t="str">
            <v/>
          </cell>
          <cell r="G507">
            <v>0</v>
          </cell>
          <cell r="H507">
            <v>0</v>
          </cell>
          <cell r="I507" t="str">
            <v>265</v>
          </cell>
          <cell r="J507">
            <v>4</v>
          </cell>
          <cell r="K507">
            <v>0</v>
          </cell>
          <cell r="L507">
            <v>0</v>
          </cell>
          <cell r="M507">
            <v>1.569</v>
          </cell>
          <cell r="N507">
            <v>0</v>
          </cell>
          <cell r="O507">
            <v>818.96</v>
          </cell>
          <cell r="P507">
            <v>52.2</v>
          </cell>
          <cell r="Q507">
            <v>147.41</v>
          </cell>
          <cell r="R507">
            <v>2.34</v>
          </cell>
        </row>
        <row r="508">
          <cell r="A508" t="str">
            <v>0203Cancas266</v>
          </cell>
          <cell r="B508" t="str">
            <v>02</v>
          </cell>
          <cell r="C508" t="str">
            <v>03</v>
          </cell>
          <cell r="D508" t="str">
            <v>ELNO</v>
          </cell>
          <cell r="E508" t="str">
            <v>Cancas</v>
          </cell>
          <cell r="F508" t="str">
            <v/>
          </cell>
          <cell r="G508">
            <v>0</v>
          </cell>
          <cell r="H508">
            <v>0</v>
          </cell>
          <cell r="I508" t="str">
            <v>266</v>
          </cell>
          <cell r="J508">
            <v>2</v>
          </cell>
          <cell r="K508">
            <v>0</v>
          </cell>
          <cell r="L508">
            <v>0</v>
          </cell>
          <cell r="M508">
            <v>1.2410000000000001</v>
          </cell>
          <cell r="N508">
            <v>0</v>
          </cell>
          <cell r="O508">
            <v>645.63</v>
          </cell>
          <cell r="P508">
            <v>52.02</v>
          </cell>
          <cell r="Q508">
            <v>116.21</v>
          </cell>
          <cell r="R508">
            <v>1.17</v>
          </cell>
        </row>
        <row r="509">
          <cell r="A509" t="str">
            <v>0203Cancas267</v>
          </cell>
          <cell r="B509" t="str">
            <v>02</v>
          </cell>
          <cell r="C509" t="str">
            <v>03</v>
          </cell>
          <cell r="D509" t="str">
            <v>ELNO</v>
          </cell>
          <cell r="E509" t="str">
            <v>Cancas</v>
          </cell>
          <cell r="F509" t="str">
            <v/>
          </cell>
          <cell r="G509">
            <v>0</v>
          </cell>
          <cell r="H509">
            <v>0</v>
          </cell>
          <cell r="I509" t="str">
            <v>267</v>
          </cell>
          <cell r="J509">
            <v>1</v>
          </cell>
          <cell r="K509">
            <v>0</v>
          </cell>
          <cell r="L509">
            <v>0</v>
          </cell>
          <cell r="M509">
            <v>0.89600000000000002</v>
          </cell>
          <cell r="N509">
            <v>0</v>
          </cell>
          <cell r="O509">
            <v>465.33</v>
          </cell>
          <cell r="P509">
            <v>51.93</v>
          </cell>
          <cell r="Q509">
            <v>83.76</v>
          </cell>
          <cell r="R509">
            <v>0.76</v>
          </cell>
        </row>
        <row r="510">
          <cell r="A510" t="str">
            <v>0203Cancas268</v>
          </cell>
          <cell r="B510" t="str">
            <v>02</v>
          </cell>
          <cell r="C510" t="str">
            <v>03</v>
          </cell>
          <cell r="D510" t="str">
            <v>ELNO</v>
          </cell>
          <cell r="E510" t="str">
            <v>Cancas</v>
          </cell>
          <cell r="F510" t="str">
            <v/>
          </cell>
          <cell r="G510">
            <v>0</v>
          </cell>
          <cell r="H510">
            <v>0</v>
          </cell>
          <cell r="I510" t="str">
            <v>268</v>
          </cell>
          <cell r="J510">
            <v>1</v>
          </cell>
          <cell r="K510">
            <v>0</v>
          </cell>
          <cell r="L510">
            <v>0</v>
          </cell>
          <cell r="M510">
            <v>1.887</v>
          </cell>
          <cell r="N510">
            <v>0</v>
          </cell>
          <cell r="O510">
            <v>977.98</v>
          </cell>
          <cell r="P510">
            <v>51.83</v>
          </cell>
          <cell r="Q510">
            <v>176.04</v>
          </cell>
          <cell r="R510">
            <v>0.76</v>
          </cell>
        </row>
        <row r="511">
          <cell r="A511" t="str">
            <v>0203Cancas121</v>
          </cell>
          <cell r="B511" t="str">
            <v>02</v>
          </cell>
          <cell r="C511" t="str">
            <v>03</v>
          </cell>
          <cell r="D511" t="str">
            <v>ELNO</v>
          </cell>
          <cell r="E511" t="str">
            <v>Cancas</v>
          </cell>
          <cell r="F511" t="str">
            <v/>
          </cell>
          <cell r="G511">
            <v>0</v>
          </cell>
          <cell r="H511">
            <v>0</v>
          </cell>
          <cell r="I511" t="str">
            <v>121</v>
          </cell>
          <cell r="J511">
            <v>1</v>
          </cell>
          <cell r="K511">
            <v>2.5249999999999999</v>
          </cell>
          <cell r="L511">
            <v>8.4480000000000004</v>
          </cell>
          <cell r="M511">
            <v>10.973000000000001</v>
          </cell>
          <cell r="N511">
            <v>0.05</v>
          </cell>
          <cell r="O511">
            <v>3401.6</v>
          </cell>
          <cell r="P511">
            <v>31</v>
          </cell>
          <cell r="Q511">
            <v>612.29</v>
          </cell>
          <cell r="R511">
            <v>15.74</v>
          </cell>
        </row>
        <row r="512">
          <cell r="A512" t="str">
            <v>0203Cancas132</v>
          </cell>
          <cell r="B512" t="str">
            <v>02</v>
          </cell>
          <cell r="C512" t="str">
            <v>03</v>
          </cell>
          <cell r="D512" t="str">
            <v>ELNO</v>
          </cell>
          <cell r="E512" t="str">
            <v>Cancas</v>
          </cell>
          <cell r="F512" t="str">
            <v/>
          </cell>
          <cell r="G512">
            <v>0</v>
          </cell>
          <cell r="H512">
            <v>0</v>
          </cell>
          <cell r="I512" t="str">
            <v>132</v>
          </cell>
          <cell r="J512">
            <v>1</v>
          </cell>
          <cell r="K512">
            <v>0</v>
          </cell>
          <cell r="L512">
            <v>0</v>
          </cell>
          <cell r="M512">
            <v>9.2720000000000002</v>
          </cell>
          <cell r="N512">
            <v>0.06</v>
          </cell>
          <cell r="O512">
            <v>2871.57</v>
          </cell>
          <cell r="P512">
            <v>30.97</v>
          </cell>
          <cell r="Q512">
            <v>516.88</v>
          </cell>
          <cell r="R512">
            <v>14.71</v>
          </cell>
        </row>
        <row r="513">
          <cell r="A513" t="str">
            <v>0203Cancas131</v>
          </cell>
          <cell r="B513" t="str">
            <v>02</v>
          </cell>
          <cell r="C513" t="str">
            <v>03</v>
          </cell>
          <cell r="D513" t="str">
            <v>ELNO</v>
          </cell>
          <cell r="E513" t="str">
            <v>Cancas</v>
          </cell>
          <cell r="F513" t="str">
            <v/>
          </cell>
          <cell r="G513">
            <v>0</v>
          </cell>
          <cell r="H513">
            <v>0</v>
          </cell>
          <cell r="I513" t="str">
            <v>131</v>
          </cell>
          <cell r="J513">
            <v>1</v>
          </cell>
          <cell r="K513">
            <v>0</v>
          </cell>
          <cell r="L513">
            <v>0</v>
          </cell>
          <cell r="M513">
            <v>0.44800000000000001</v>
          </cell>
          <cell r="N513">
            <v>8.0000000000000002E-3</v>
          </cell>
          <cell r="O513">
            <v>155.65</v>
          </cell>
          <cell r="P513">
            <v>34.74</v>
          </cell>
          <cell r="Q513">
            <v>28.02</v>
          </cell>
          <cell r="R513">
            <v>14.71</v>
          </cell>
        </row>
        <row r="514">
          <cell r="A514" t="str">
            <v>0203Cancas240</v>
          </cell>
          <cell r="B514" t="str">
            <v>02</v>
          </cell>
          <cell r="C514" t="str">
            <v>03</v>
          </cell>
          <cell r="D514" t="str">
            <v>ELNO</v>
          </cell>
          <cell r="E514" t="str">
            <v>Cancas</v>
          </cell>
          <cell r="F514" t="str">
            <v/>
          </cell>
          <cell r="G514">
            <v>0</v>
          </cell>
          <cell r="H514">
            <v>0</v>
          </cell>
          <cell r="I514" t="str">
            <v>240</v>
          </cell>
          <cell r="J514">
            <v>0</v>
          </cell>
          <cell r="K514">
            <v>0</v>
          </cell>
          <cell r="L514">
            <v>0</v>
          </cell>
          <cell r="M514">
            <v>4</v>
          </cell>
          <cell r="N514">
            <v>0</v>
          </cell>
          <cell r="O514">
            <v>1973.16</v>
          </cell>
          <cell r="P514">
            <v>49.33</v>
          </cell>
          <cell r="Q514">
            <v>0</v>
          </cell>
          <cell r="R514">
            <v>0</v>
          </cell>
        </row>
        <row r="515">
          <cell r="A515" t="str">
            <v>0203Tumbes Rural270</v>
          </cell>
          <cell r="B515" t="str">
            <v>02</v>
          </cell>
          <cell r="C515" t="str">
            <v>03</v>
          </cell>
          <cell r="D515" t="str">
            <v>ELNO</v>
          </cell>
          <cell r="E515" t="str">
            <v>Tumbes Rural</v>
          </cell>
          <cell r="F515" t="str">
            <v/>
          </cell>
          <cell r="G515">
            <v>0</v>
          </cell>
          <cell r="H515">
            <v>0</v>
          </cell>
          <cell r="I515" t="str">
            <v>270</v>
          </cell>
          <cell r="J515">
            <v>157</v>
          </cell>
          <cell r="K515">
            <v>0</v>
          </cell>
          <cell r="L515">
            <v>0</v>
          </cell>
          <cell r="M515">
            <v>18.977</v>
          </cell>
          <cell r="N515">
            <v>0</v>
          </cell>
          <cell r="O515">
            <v>7644.32</v>
          </cell>
          <cell r="P515">
            <v>40.28</v>
          </cell>
          <cell r="Q515">
            <v>1375.98</v>
          </cell>
          <cell r="R515">
            <v>94.42</v>
          </cell>
        </row>
        <row r="516">
          <cell r="A516" t="str">
            <v>0203Tumbes Rural261</v>
          </cell>
          <cell r="B516" t="str">
            <v>02</v>
          </cell>
          <cell r="C516" t="str">
            <v>03</v>
          </cell>
          <cell r="D516" t="str">
            <v>ELNO</v>
          </cell>
          <cell r="E516" t="str">
            <v>Tumbes Rural</v>
          </cell>
          <cell r="F516" t="str">
            <v/>
          </cell>
          <cell r="G516">
            <v>0</v>
          </cell>
          <cell r="H516">
            <v>0</v>
          </cell>
          <cell r="I516" t="str">
            <v>261</v>
          </cell>
          <cell r="J516">
            <v>1010</v>
          </cell>
          <cell r="K516">
            <v>0</v>
          </cell>
          <cell r="L516">
            <v>0</v>
          </cell>
          <cell r="M516">
            <v>13.601000000000001</v>
          </cell>
          <cell r="N516">
            <v>0</v>
          </cell>
          <cell r="O516">
            <v>5895.96</v>
          </cell>
          <cell r="P516">
            <v>43.35</v>
          </cell>
          <cell r="Q516">
            <v>1061.27</v>
          </cell>
          <cell r="R516">
            <v>592.80999999999995</v>
          </cell>
        </row>
        <row r="517">
          <cell r="A517" t="str">
            <v>0203Tumbes Rural262</v>
          </cell>
          <cell r="B517" t="str">
            <v>02</v>
          </cell>
          <cell r="C517" t="str">
            <v>03</v>
          </cell>
          <cell r="D517" t="str">
            <v>ELNO</v>
          </cell>
          <cell r="E517" t="str">
            <v>Tumbes Rural</v>
          </cell>
          <cell r="F517" t="str">
            <v/>
          </cell>
          <cell r="G517">
            <v>0</v>
          </cell>
          <cell r="H517">
            <v>0</v>
          </cell>
          <cell r="I517" t="str">
            <v>262</v>
          </cell>
          <cell r="J517">
            <v>665</v>
          </cell>
          <cell r="K517">
            <v>0</v>
          </cell>
          <cell r="L517">
            <v>0</v>
          </cell>
          <cell r="M517">
            <v>39.244</v>
          </cell>
          <cell r="N517">
            <v>0</v>
          </cell>
          <cell r="O517">
            <v>14811.26</v>
          </cell>
          <cell r="P517">
            <v>37.74</v>
          </cell>
          <cell r="Q517">
            <v>2666.03</v>
          </cell>
          <cell r="R517">
            <v>393.43</v>
          </cell>
        </row>
        <row r="518">
          <cell r="A518" t="str">
            <v>0203Tumbes Rural263</v>
          </cell>
          <cell r="B518" t="str">
            <v>02</v>
          </cell>
          <cell r="C518" t="str">
            <v>03</v>
          </cell>
          <cell r="D518" t="str">
            <v>ELNO</v>
          </cell>
          <cell r="E518" t="str">
            <v>Tumbes Rural</v>
          </cell>
          <cell r="F518" t="str">
            <v/>
          </cell>
          <cell r="G518">
            <v>0</v>
          </cell>
          <cell r="H518">
            <v>0</v>
          </cell>
          <cell r="I518" t="str">
            <v>263</v>
          </cell>
          <cell r="J518">
            <v>119</v>
          </cell>
          <cell r="K518">
            <v>0</v>
          </cell>
          <cell r="L518">
            <v>0</v>
          </cell>
          <cell r="M518">
            <v>14.393000000000001</v>
          </cell>
          <cell r="N518">
            <v>0</v>
          </cell>
          <cell r="O518">
            <v>6094.63</v>
          </cell>
          <cell r="P518">
            <v>42.34</v>
          </cell>
          <cell r="Q518">
            <v>1097.03</v>
          </cell>
          <cell r="R518">
            <v>70.89</v>
          </cell>
        </row>
        <row r="519">
          <cell r="A519" t="str">
            <v>0203Tumbes Rural264</v>
          </cell>
          <cell r="B519" t="str">
            <v>02</v>
          </cell>
          <cell r="C519" t="str">
            <v>03</v>
          </cell>
          <cell r="D519" t="str">
            <v>ELNO</v>
          </cell>
          <cell r="E519" t="str">
            <v>Tumbes Rural</v>
          </cell>
          <cell r="F519" t="str">
            <v/>
          </cell>
          <cell r="G519">
            <v>0</v>
          </cell>
          <cell r="H519">
            <v>0</v>
          </cell>
          <cell r="I519" t="str">
            <v>264</v>
          </cell>
          <cell r="J519">
            <v>51</v>
          </cell>
          <cell r="K519">
            <v>0</v>
          </cell>
          <cell r="L519">
            <v>0</v>
          </cell>
          <cell r="M519">
            <v>9.6530000000000005</v>
          </cell>
          <cell r="N519">
            <v>0</v>
          </cell>
          <cell r="O519">
            <v>4033.34</v>
          </cell>
          <cell r="P519">
            <v>41.78</v>
          </cell>
          <cell r="Q519">
            <v>726</v>
          </cell>
          <cell r="R519">
            <v>30.31</v>
          </cell>
        </row>
        <row r="520">
          <cell r="A520" t="str">
            <v>0203Tumbes Rural265</v>
          </cell>
          <cell r="B520" t="str">
            <v>02</v>
          </cell>
          <cell r="C520" t="str">
            <v>03</v>
          </cell>
          <cell r="D520" t="str">
            <v>ELNO</v>
          </cell>
          <cell r="E520" t="str">
            <v>Tumbes Rural</v>
          </cell>
          <cell r="F520" t="str">
            <v/>
          </cell>
          <cell r="G520">
            <v>0</v>
          </cell>
          <cell r="H520">
            <v>0</v>
          </cell>
          <cell r="I520" t="str">
            <v>265</v>
          </cell>
          <cell r="J520">
            <v>6</v>
          </cell>
          <cell r="K520">
            <v>0</v>
          </cell>
          <cell r="L520">
            <v>0</v>
          </cell>
          <cell r="M520">
            <v>2.4809999999999999</v>
          </cell>
          <cell r="N520">
            <v>0</v>
          </cell>
          <cell r="O520">
            <v>1023.28</v>
          </cell>
          <cell r="P520">
            <v>41.24</v>
          </cell>
          <cell r="Q520">
            <v>184.19</v>
          </cell>
          <cell r="R520">
            <v>3.85</v>
          </cell>
        </row>
        <row r="521">
          <cell r="A521" t="str">
            <v>0203Tumbes Rural266</v>
          </cell>
          <cell r="B521" t="str">
            <v>02</v>
          </cell>
          <cell r="C521" t="str">
            <v>03</v>
          </cell>
          <cell r="D521" t="str">
            <v>ELNO</v>
          </cell>
          <cell r="E521" t="str">
            <v>Tumbes Rural</v>
          </cell>
          <cell r="F521" t="str">
            <v/>
          </cell>
          <cell r="G521">
            <v>0</v>
          </cell>
          <cell r="H521">
            <v>0</v>
          </cell>
          <cell r="I521" t="str">
            <v>266</v>
          </cell>
          <cell r="J521">
            <v>1</v>
          </cell>
          <cell r="K521">
            <v>0</v>
          </cell>
          <cell r="L521">
            <v>0</v>
          </cell>
          <cell r="M521">
            <v>0.60399999999999998</v>
          </cell>
          <cell r="N521">
            <v>0</v>
          </cell>
          <cell r="O521">
            <v>248.25</v>
          </cell>
          <cell r="P521">
            <v>41.1</v>
          </cell>
          <cell r="Q521">
            <v>44.69</v>
          </cell>
          <cell r="R521">
            <v>0.57999999999999996</v>
          </cell>
        </row>
        <row r="522">
          <cell r="A522" t="str">
            <v>0203Tumbes Rural282</v>
          </cell>
          <cell r="B522" t="str">
            <v>02</v>
          </cell>
          <cell r="C522" t="str">
            <v>03</v>
          </cell>
          <cell r="D522" t="str">
            <v>ELNO</v>
          </cell>
          <cell r="E522" t="str">
            <v>Tumbes Rural</v>
          </cell>
          <cell r="F522" t="str">
            <v/>
          </cell>
          <cell r="G522">
            <v>0</v>
          </cell>
          <cell r="H522">
            <v>0</v>
          </cell>
          <cell r="I522" t="str">
            <v>282</v>
          </cell>
          <cell r="J522">
            <v>5</v>
          </cell>
          <cell r="K522">
            <v>0</v>
          </cell>
          <cell r="L522">
            <v>0</v>
          </cell>
          <cell r="M522">
            <v>0.51200000000000001</v>
          </cell>
          <cell r="N522">
            <v>1.6</v>
          </cell>
          <cell r="O522">
            <v>205.08</v>
          </cell>
          <cell r="P522">
            <v>40.049999999999997</v>
          </cell>
          <cell r="Q522">
            <v>36.909999999999997</v>
          </cell>
          <cell r="R522">
            <v>2.92</v>
          </cell>
        </row>
        <row r="523">
          <cell r="A523" t="str">
            <v>0203Tumbes Rural100</v>
          </cell>
          <cell r="B523" t="str">
            <v>02</v>
          </cell>
          <cell r="C523" t="str">
            <v>03</v>
          </cell>
          <cell r="D523" t="str">
            <v>ELNO</v>
          </cell>
          <cell r="E523" t="str">
            <v>Tumbes Rural</v>
          </cell>
          <cell r="F523" t="str">
            <v/>
          </cell>
          <cell r="G523">
            <v>0</v>
          </cell>
          <cell r="H523">
            <v>0</v>
          </cell>
          <cell r="I523" t="str">
            <v>100</v>
          </cell>
          <cell r="J523">
            <v>2</v>
          </cell>
          <cell r="K523">
            <v>3.202</v>
          </cell>
          <cell r="L523">
            <v>38.540999999999997</v>
          </cell>
          <cell r="M523">
            <v>41.743000000000002</v>
          </cell>
          <cell r="N523">
            <v>0.57999999999999996</v>
          </cell>
          <cell r="O523">
            <v>7175.4</v>
          </cell>
          <cell r="P523">
            <v>17.190000000000001</v>
          </cell>
          <cell r="Q523">
            <v>1291.57</v>
          </cell>
          <cell r="R523">
            <v>31.48</v>
          </cell>
        </row>
        <row r="524">
          <cell r="A524" t="str">
            <v>0203Tumbes Rural122</v>
          </cell>
          <cell r="B524" t="str">
            <v>02</v>
          </cell>
          <cell r="C524" t="str">
            <v>03</v>
          </cell>
          <cell r="D524" t="str">
            <v>ELNO</v>
          </cell>
          <cell r="E524" t="str">
            <v>Tumbes Rural</v>
          </cell>
          <cell r="F524" t="str">
            <v/>
          </cell>
          <cell r="G524">
            <v>0</v>
          </cell>
          <cell r="H524">
            <v>0</v>
          </cell>
          <cell r="I524" t="str">
            <v>122</v>
          </cell>
          <cell r="J524">
            <v>1</v>
          </cell>
          <cell r="K524">
            <v>1.665</v>
          </cell>
          <cell r="L524">
            <v>39.637999999999998</v>
          </cell>
          <cell r="M524">
            <v>41.302999999999997</v>
          </cell>
          <cell r="N524">
            <v>0.18</v>
          </cell>
          <cell r="O524">
            <v>7939.01</v>
          </cell>
          <cell r="P524">
            <v>19.22</v>
          </cell>
          <cell r="Q524">
            <v>1429.02</v>
          </cell>
          <cell r="R524">
            <v>15.74</v>
          </cell>
        </row>
        <row r="525">
          <cell r="A525" t="str">
            <v>0203Tumbes Rural132</v>
          </cell>
          <cell r="B525" t="str">
            <v>02</v>
          </cell>
          <cell r="C525" t="str">
            <v>03</v>
          </cell>
          <cell r="D525" t="str">
            <v>ELNO</v>
          </cell>
          <cell r="E525" t="str">
            <v>Tumbes Rural</v>
          </cell>
          <cell r="F525" t="str">
            <v/>
          </cell>
          <cell r="G525">
            <v>0</v>
          </cell>
          <cell r="H525">
            <v>0</v>
          </cell>
          <cell r="I525" t="str">
            <v>132</v>
          </cell>
          <cell r="J525">
            <v>4</v>
          </cell>
          <cell r="K525">
            <v>0</v>
          </cell>
          <cell r="L525">
            <v>0</v>
          </cell>
          <cell r="M525">
            <v>2.7530000000000001</v>
          </cell>
          <cell r="N525">
            <v>8.5000000000000006E-2</v>
          </cell>
          <cell r="O525">
            <v>1874.16</v>
          </cell>
          <cell r="P525">
            <v>68.08</v>
          </cell>
          <cell r="Q525">
            <v>337.35</v>
          </cell>
          <cell r="R525">
            <v>58.84</v>
          </cell>
        </row>
        <row r="526">
          <cell r="A526" t="str">
            <v>0203Tumbes Rural131</v>
          </cell>
          <cell r="B526" t="str">
            <v>02</v>
          </cell>
          <cell r="C526" t="str">
            <v>03</v>
          </cell>
          <cell r="D526" t="str">
            <v>ELNO</v>
          </cell>
          <cell r="E526" t="str">
            <v>Tumbes Rural</v>
          </cell>
          <cell r="F526" t="str">
            <v/>
          </cell>
          <cell r="G526">
            <v>0</v>
          </cell>
          <cell r="H526">
            <v>0</v>
          </cell>
          <cell r="I526" t="str">
            <v>131</v>
          </cell>
          <cell r="J526">
            <v>4</v>
          </cell>
          <cell r="K526">
            <v>0</v>
          </cell>
          <cell r="L526">
            <v>0</v>
          </cell>
          <cell r="M526">
            <v>4.274</v>
          </cell>
          <cell r="N526">
            <v>3.1E-2</v>
          </cell>
          <cell r="O526">
            <v>1482.23</v>
          </cell>
          <cell r="P526">
            <v>34.68</v>
          </cell>
          <cell r="Q526">
            <v>266.8</v>
          </cell>
          <cell r="R526">
            <v>58.84</v>
          </cell>
        </row>
        <row r="527">
          <cell r="A527" t="str">
            <v>0203Tumbes Rural240</v>
          </cell>
          <cell r="B527" t="str">
            <v>02</v>
          </cell>
          <cell r="C527" t="str">
            <v>03</v>
          </cell>
          <cell r="D527" t="str">
            <v>ELNO</v>
          </cell>
          <cell r="E527" t="str">
            <v>Tumbes Rural</v>
          </cell>
          <cell r="F527" t="str">
            <v/>
          </cell>
          <cell r="G527">
            <v>0</v>
          </cell>
          <cell r="H527">
            <v>0</v>
          </cell>
          <cell r="I527" t="str">
            <v>240</v>
          </cell>
          <cell r="J527">
            <v>0</v>
          </cell>
          <cell r="K527">
            <v>0</v>
          </cell>
          <cell r="L527">
            <v>0</v>
          </cell>
          <cell r="M527">
            <v>20.263999999999999</v>
          </cell>
          <cell r="N527">
            <v>0</v>
          </cell>
          <cell r="O527">
            <v>6598.8</v>
          </cell>
          <cell r="P527">
            <v>32.56</v>
          </cell>
          <cell r="Q527">
            <v>0</v>
          </cell>
          <cell r="R527">
            <v>0</v>
          </cell>
        </row>
        <row r="528">
          <cell r="A528" t="str">
            <v>0204Piura210</v>
          </cell>
          <cell r="B528" t="str">
            <v>02</v>
          </cell>
          <cell r="C528" t="str">
            <v>04</v>
          </cell>
          <cell r="D528" t="str">
            <v>ELNO</v>
          </cell>
          <cell r="E528" t="str">
            <v>Piura</v>
          </cell>
          <cell r="F528" t="str">
            <v/>
          </cell>
          <cell r="G528">
            <v>7</v>
          </cell>
          <cell r="H528">
            <v>60</v>
          </cell>
          <cell r="I528" t="str">
            <v>210</v>
          </cell>
          <cell r="J528">
            <v>2</v>
          </cell>
          <cell r="K528">
            <v>3.5999999999999997E-2</v>
          </cell>
          <cell r="L528">
            <v>0.86399999999999999</v>
          </cell>
          <cell r="M528">
            <v>0.9</v>
          </cell>
          <cell r="N528">
            <v>6.6000000000000003E-2</v>
          </cell>
          <cell r="O528">
            <v>993.56</v>
          </cell>
          <cell r="P528">
            <v>110.4</v>
          </cell>
          <cell r="Q528">
            <v>178.84</v>
          </cell>
          <cell r="R528">
            <v>6.24</v>
          </cell>
        </row>
        <row r="529">
          <cell r="A529" t="str">
            <v>0204Piura222</v>
          </cell>
          <cell r="B529" t="str">
            <v>02</v>
          </cell>
          <cell r="C529" t="str">
            <v>04</v>
          </cell>
          <cell r="D529" t="str">
            <v>ELNO</v>
          </cell>
          <cell r="E529" t="str">
            <v>Piura</v>
          </cell>
          <cell r="F529" t="str">
            <v/>
          </cell>
          <cell r="G529">
            <v>7</v>
          </cell>
          <cell r="H529">
            <v>60</v>
          </cell>
          <cell r="I529" t="str">
            <v>222</v>
          </cell>
          <cell r="J529">
            <v>7</v>
          </cell>
          <cell r="K529">
            <v>7.766</v>
          </cell>
          <cell r="L529">
            <v>21.393000000000001</v>
          </cell>
          <cell r="M529">
            <v>29.158999999999999</v>
          </cell>
          <cell r="N529">
            <v>0.33100000000000002</v>
          </cell>
          <cell r="O529">
            <v>14608.56</v>
          </cell>
          <cell r="P529">
            <v>50.1</v>
          </cell>
          <cell r="Q529">
            <v>2629.54</v>
          </cell>
          <cell r="R529">
            <v>27.72</v>
          </cell>
        </row>
        <row r="530">
          <cell r="A530" t="str">
            <v>0204Piura221</v>
          </cell>
          <cell r="B530" t="str">
            <v>02</v>
          </cell>
          <cell r="C530" t="str">
            <v>04</v>
          </cell>
          <cell r="D530" t="str">
            <v>ELNO</v>
          </cell>
          <cell r="E530" t="str">
            <v>Piura</v>
          </cell>
          <cell r="F530" t="str">
            <v/>
          </cell>
          <cell r="G530">
            <v>7</v>
          </cell>
          <cell r="H530">
            <v>60</v>
          </cell>
          <cell r="I530" t="str">
            <v>221</v>
          </cell>
          <cell r="J530">
            <v>6</v>
          </cell>
          <cell r="K530">
            <v>26.420999999999999</v>
          </cell>
          <cell r="L530">
            <v>76.986999999999995</v>
          </cell>
          <cell r="M530">
            <v>103.408</v>
          </cell>
          <cell r="N530">
            <v>0.4</v>
          </cell>
          <cell r="O530">
            <v>29691.54</v>
          </cell>
          <cell r="P530">
            <v>28.71</v>
          </cell>
          <cell r="Q530">
            <v>5344.48</v>
          </cell>
          <cell r="R530">
            <v>26.56</v>
          </cell>
        </row>
        <row r="531">
          <cell r="A531" t="str">
            <v>0204Piura232</v>
          </cell>
          <cell r="B531" t="str">
            <v>02</v>
          </cell>
          <cell r="C531" t="str">
            <v>04</v>
          </cell>
          <cell r="D531" t="str">
            <v>ELNO</v>
          </cell>
          <cell r="E531" t="str">
            <v>Piura</v>
          </cell>
          <cell r="F531" t="str">
            <v/>
          </cell>
          <cell r="G531">
            <v>7</v>
          </cell>
          <cell r="H531">
            <v>60</v>
          </cell>
          <cell r="I531" t="str">
            <v>232</v>
          </cell>
          <cell r="J531">
            <v>9</v>
          </cell>
          <cell r="K531">
            <v>0</v>
          </cell>
          <cell r="L531">
            <v>0</v>
          </cell>
          <cell r="M531">
            <v>43.634999999999998</v>
          </cell>
          <cell r="N531">
            <v>0.37</v>
          </cell>
          <cell r="O531">
            <v>15442.09</v>
          </cell>
          <cell r="P531">
            <v>35.39</v>
          </cell>
          <cell r="Q531">
            <v>2779.58</v>
          </cell>
          <cell r="R531">
            <v>22.99</v>
          </cell>
        </row>
        <row r="532">
          <cell r="A532" t="str">
            <v>0204Piura231</v>
          </cell>
          <cell r="B532" t="str">
            <v>02</v>
          </cell>
          <cell r="C532" t="str">
            <v>04</v>
          </cell>
          <cell r="D532" t="str">
            <v>ELNO</v>
          </cell>
          <cell r="E532" t="str">
            <v>Piura</v>
          </cell>
          <cell r="F532" t="str">
            <v/>
          </cell>
          <cell r="G532">
            <v>7</v>
          </cell>
          <cell r="H532">
            <v>60</v>
          </cell>
          <cell r="I532" t="str">
            <v>231</v>
          </cell>
          <cell r="J532">
            <v>15</v>
          </cell>
          <cell r="K532">
            <v>0</v>
          </cell>
          <cell r="L532">
            <v>0</v>
          </cell>
          <cell r="M532">
            <v>75.846999999999994</v>
          </cell>
          <cell r="N532">
            <v>0.25700000000000001</v>
          </cell>
          <cell r="O532">
            <v>21107.13</v>
          </cell>
          <cell r="P532">
            <v>27.83</v>
          </cell>
          <cell r="Q532">
            <v>3799.28</v>
          </cell>
          <cell r="R532">
            <v>32.979999999999997</v>
          </cell>
        </row>
        <row r="533">
          <cell r="A533" t="str">
            <v>0204Piura270</v>
          </cell>
          <cell r="B533" t="str">
            <v>02</v>
          </cell>
          <cell r="C533" t="str">
            <v>04</v>
          </cell>
          <cell r="D533" t="str">
            <v>ELNO</v>
          </cell>
          <cell r="E533" t="str">
            <v>Piura</v>
          </cell>
          <cell r="F533" t="str">
            <v/>
          </cell>
          <cell r="G533">
            <v>7</v>
          </cell>
          <cell r="H533">
            <v>60</v>
          </cell>
          <cell r="I533" t="str">
            <v>270</v>
          </cell>
          <cell r="J533">
            <v>4236</v>
          </cell>
          <cell r="K533">
            <v>0</v>
          </cell>
          <cell r="L533">
            <v>0</v>
          </cell>
          <cell r="M533">
            <v>1284.2429999999999</v>
          </cell>
          <cell r="N533">
            <v>0</v>
          </cell>
          <cell r="O533">
            <v>430524.15</v>
          </cell>
          <cell r="P533">
            <v>33.520000000000003</v>
          </cell>
          <cell r="Q533">
            <v>77494.350000000006</v>
          </cell>
          <cell r="R533">
            <v>2578.13</v>
          </cell>
        </row>
        <row r="534">
          <cell r="A534" t="str">
            <v>0204Piura261</v>
          </cell>
          <cell r="B534" t="str">
            <v>02</v>
          </cell>
          <cell r="C534" t="str">
            <v>04</v>
          </cell>
          <cell r="D534" t="str">
            <v>ELNO</v>
          </cell>
          <cell r="E534" t="str">
            <v>Piura</v>
          </cell>
          <cell r="F534" t="str">
            <v/>
          </cell>
          <cell r="G534">
            <v>7</v>
          </cell>
          <cell r="H534">
            <v>60</v>
          </cell>
          <cell r="I534" t="str">
            <v>261</v>
          </cell>
          <cell r="J534">
            <v>23276</v>
          </cell>
          <cell r="K534">
            <v>0</v>
          </cell>
          <cell r="L534">
            <v>0</v>
          </cell>
          <cell r="M534">
            <v>359.29199999999997</v>
          </cell>
          <cell r="N534">
            <v>0</v>
          </cell>
          <cell r="O534">
            <v>129731.92</v>
          </cell>
          <cell r="P534">
            <v>36.11</v>
          </cell>
          <cell r="Q534">
            <v>23351.75</v>
          </cell>
          <cell r="R534">
            <v>13594.57</v>
          </cell>
        </row>
        <row r="535">
          <cell r="A535" t="str">
            <v>0204Piura262</v>
          </cell>
          <cell r="B535" t="str">
            <v>02</v>
          </cell>
          <cell r="C535" t="str">
            <v>04</v>
          </cell>
          <cell r="D535" t="str">
            <v>ELNO</v>
          </cell>
          <cell r="E535" t="str">
            <v>Piura</v>
          </cell>
          <cell r="F535" t="str">
            <v/>
          </cell>
          <cell r="G535">
            <v>7</v>
          </cell>
          <cell r="H535">
            <v>60</v>
          </cell>
          <cell r="I535" t="str">
            <v>262</v>
          </cell>
          <cell r="J535">
            <v>24013</v>
          </cell>
          <cell r="K535">
            <v>0</v>
          </cell>
          <cell r="L535">
            <v>0</v>
          </cell>
          <cell r="M535">
            <v>1446.6679999999999</v>
          </cell>
          <cell r="N535">
            <v>0</v>
          </cell>
          <cell r="O535">
            <v>458765.77</v>
          </cell>
          <cell r="P535">
            <v>31.71</v>
          </cell>
          <cell r="Q535">
            <v>82577.84</v>
          </cell>
          <cell r="R535">
            <v>14040.3</v>
          </cell>
        </row>
        <row r="536">
          <cell r="A536" t="str">
            <v>0204Piura263</v>
          </cell>
          <cell r="B536" t="str">
            <v>02</v>
          </cell>
          <cell r="C536" t="str">
            <v>04</v>
          </cell>
          <cell r="D536" t="str">
            <v>ELNO</v>
          </cell>
          <cell r="E536" t="str">
            <v>Piura</v>
          </cell>
          <cell r="F536" t="str">
            <v/>
          </cell>
          <cell r="G536">
            <v>7</v>
          </cell>
          <cell r="H536">
            <v>60</v>
          </cell>
          <cell r="I536" t="str">
            <v>263</v>
          </cell>
          <cell r="J536">
            <v>9131</v>
          </cell>
          <cell r="K536">
            <v>0</v>
          </cell>
          <cell r="L536">
            <v>0</v>
          </cell>
          <cell r="M536">
            <v>1118.559</v>
          </cell>
          <cell r="N536">
            <v>0</v>
          </cell>
          <cell r="O536">
            <v>394724.46</v>
          </cell>
          <cell r="P536">
            <v>35.29</v>
          </cell>
          <cell r="Q536">
            <v>71050.399999999994</v>
          </cell>
          <cell r="R536">
            <v>5344.13</v>
          </cell>
        </row>
        <row r="537">
          <cell r="A537" t="str">
            <v>0204Piura264</v>
          </cell>
          <cell r="B537" t="str">
            <v>02</v>
          </cell>
          <cell r="C537" t="str">
            <v>04</v>
          </cell>
          <cell r="D537" t="str">
            <v>ELNO</v>
          </cell>
          <cell r="E537" t="str">
            <v>Piura</v>
          </cell>
          <cell r="F537" t="str">
            <v/>
          </cell>
          <cell r="G537">
            <v>7</v>
          </cell>
          <cell r="H537">
            <v>60</v>
          </cell>
          <cell r="I537" t="str">
            <v>264</v>
          </cell>
          <cell r="J537">
            <v>6660</v>
          </cell>
          <cell r="K537">
            <v>0</v>
          </cell>
          <cell r="L537">
            <v>0</v>
          </cell>
          <cell r="M537">
            <v>1336.2660000000001</v>
          </cell>
          <cell r="N537">
            <v>0</v>
          </cell>
          <cell r="O537">
            <v>463776.35</v>
          </cell>
          <cell r="P537">
            <v>34.71</v>
          </cell>
          <cell r="Q537">
            <v>83479.740000000005</v>
          </cell>
          <cell r="R537">
            <v>3921.36</v>
          </cell>
        </row>
        <row r="538">
          <cell r="A538" t="str">
            <v>0204Piura265</v>
          </cell>
          <cell r="B538" t="str">
            <v>02</v>
          </cell>
          <cell r="C538" t="str">
            <v>04</v>
          </cell>
          <cell r="D538" t="str">
            <v>ELNO</v>
          </cell>
          <cell r="E538" t="str">
            <v>Piura</v>
          </cell>
          <cell r="F538" t="str">
            <v/>
          </cell>
          <cell r="G538">
            <v>7</v>
          </cell>
          <cell r="H538">
            <v>60</v>
          </cell>
          <cell r="I538" t="str">
            <v>265</v>
          </cell>
          <cell r="J538">
            <v>1307</v>
          </cell>
          <cell r="K538">
            <v>0</v>
          </cell>
          <cell r="L538">
            <v>0</v>
          </cell>
          <cell r="M538">
            <v>488.60700000000003</v>
          </cell>
          <cell r="N538">
            <v>0</v>
          </cell>
          <cell r="O538">
            <v>167559.92000000001</v>
          </cell>
          <cell r="P538">
            <v>34.29</v>
          </cell>
          <cell r="Q538">
            <v>30160.79</v>
          </cell>
          <cell r="R538">
            <v>781.43</v>
          </cell>
        </row>
        <row r="539">
          <cell r="A539" t="str">
            <v>0204Piura266</v>
          </cell>
          <cell r="B539" t="str">
            <v>02</v>
          </cell>
          <cell r="C539" t="str">
            <v>04</v>
          </cell>
          <cell r="D539" t="str">
            <v>ELNO</v>
          </cell>
          <cell r="E539" t="str">
            <v>Piura</v>
          </cell>
          <cell r="F539" t="str">
            <v/>
          </cell>
          <cell r="G539">
            <v>7</v>
          </cell>
          <cell r="H539">
            <v>60</v>
          </cell>
          <cell r="I539" t="str">
            <v>266</v>
          </cell>
          <cell r="J539">
            <v>260</v>
          </cell>
          <cell r="K539">
            <v>0</v>
          </cell>
          <cell r="L539">
            <v>0</v>
          </cell>
          <cell r="M539">
            <v>154.191</v>
          </cell>
          <cell r="N539">
            <v>0</v>
          </cell>
          <cell r="O539">
            <v>52610.9</v>
          </cell>
          <cell r="P539">
            <v>34.119999999999997</v>
          </cell>
          <cell r="Q539">
            <v>9469.9599999999991</v>
          </cell>
          <cell r="R539">
            <v>159.16</v>
          </cell>
        </row>
        <row r="540">
          <cell r="A540" t="str">
            <v>0204Piura267</v>
          </cell>
          <cell r="B540" t="str">
            <v>02</v>
          </cell>
          <cell r="C540" t="str">
            <v>04</v>
          </cell>
          <cell r="D540" t="str">
            <v>ELNO</v>
          </cell>
          <cell r="E540" t="str">
            <v>Piura</v>
          </cell>
          <cell r="F540" t="str">
            <v/>
          </cell>
          <cell r="G540">
            <v>7</v>
          </cell>
          <cell r="H540">
            <v>60</v>
          </cell>
          <cell r="I540" t="str">
            <v>267</v>
          </cell>
          <cell r="J540">
            <v>93</v>
          </cell>
          <cell r="K540">
            <v>0</v>
          </cell>
          <cell r="L540">
            <v>0</v>
          </cell>
          <cell r="M540">
            <v>79.016000000000005</v>
          </cell>
          <cell r="N540">
            <v>0</v>
          </cell>
          <cell r="O540">
            <v>26777.85</v>
          </cell>
          <cell r="P540">
            <v>33.89</v>
          </cell>
          <cell r="Q540">
            <v>4820.01</v>
          </cell>
          <cell r="R540">
            <v>57.86</v>
          </cell>
        </row>
        <row r="541">
          <cell r="A541" t="str">
            <v>0204Piura268</v>
          </cell>
          <cell r="B541" t="str">
            <v>02</v>
          </cell>
          <cell r="C541" t="str">
            <v>04</v>
          </cell>
          <cell r="D541" t="str">
            <v>ELNO</v>
          </cell>
          <cell r="E541" t="str">
            <v>Piura</v>
          </cell>
          <cell r="F541" t="str">
            <v/>
          </cell>
          <cell r="G541">
            <v>7</v>
          </cell>
          <cell r="H541">
            <v>60</v>
          </cell>
          <cell r="I541" t="str">
            <v>268</v>
          </cell>
          <cell r="J541">
            <v>98</v>
          </cell>
          <cell r="K541">
            <v>0</v>
          </cell>
          <cell r="L541">
            <v>0</v>
          </cell>
          <cell r="M541">
            <v>154.779</v>
          </cell>
          <cell r="N541">
            <v>0</v>
          </cell>
          <cell r="O541">
            <v>52424.92</v>
          </cell>
          <cell r="P541">
            <v>33.869999999999997</v>
          </cell>
          <cell r="Q541">
            <v>9436.49</v>
          </cell>
          <cell r="R541">
            <v>65.010000000000005</v>
          </cell>
        </row>
        <row r="542">
          <cell r="A542" t="str">
            <v>0204Piura282</v>
          </cell>
          <cell r="B542" t="str">
            <v>02</v>
          </cell>
          <cell r="C542" t="str">
            <v>04</v>
          </cell>
          <cell r="D542" t="str">
            <v>ELNO</v>
          </cell>
          <cell r="E542" t="str">
            <v>Piura</v>
          </cell>
          <cell r="F542" t="str">
            <v/>
          </cell>
          <cell r="G542">
            <v>7</v>
          </cell>
          <cell r="H542">
            <v>60</v>
          </cell>
          <cell r="I542" t="str">
            <v>282</v>
          </cell>
          <cell r="J542">
            <v>85</v>
          </cell>
          <cell r="K542">
            <v>0</v>
          </cell>
          <cell r="L542">
            <v>0</v>
          </cell>
          <cell r="M542">
            <v>17.672000000000001</v>
          </cell>
          <cell r="N542">
            <v>55.223999999999997</v>
          </cell>
          <cell r="O542">
            <v>6316.21</v>
          </cell>
          <cell r="P542">
            <v>35.74</v>
          </cell>
          <cell r="Q542">
            <v>1136.92</v>
          </cell>
          <cell r="R542">
            <v>49.42</v>
          </cell>
        </row>
        <row r="543">
          <cell r="A543" t="str">
            <v>0204Piura100</v>
          </cell>
          <cell r="B543" t="str">
            <v>02</v>
          </cell>
          <cell r="C543" t="str">
            <v>04</v>
          </cell>
          <cell r="D543" t="str">
            <v>ELNO</v>
          </cell>
          <cell r="E543" t="str">
            <v>Piura</v>
          </cell>
          <cell r="F543" t="str">
            <v/>
          </cell>
          <cell r="G543">
            <v>7</v>
          </cell>
          <cell r="H543">
            <v>60</v>
          </cell>
          <cell r="I543" t="str">
            <v>100</v>
          </cell>
          <cell r="J543">
            <v>30</v>
          </cell>
          <cell r="K543">
            <v>29.266999999999999</v>
          </cell>
          <cell r="L543">
            <v>413.73500000000001</v>
          </cell>
          <cell r="M543">
            <v>443.00200000000001</v>
          </cell>
          <cell r="N543">
            <v>3.6539999999999999</v>
          </cell>
          <cell r="O543">
            <v>80718.03</v>
          </cell>
          <cell r="P543">
            <v>18.22</v>
          </cell>
          <cell r="Q543">
            <v>14529.25</v>
          </cell>
          <cell r="R543">
            <v>469.8</v>
          </cell>
        </row>
        <row r="544">
          <cell r="A544" t="str">
            <v>0204Piura122</v>
          </cell>
          <cell r="B544" t="str">
            <v>02</v>
          </cell>
          <cell r="C544" t="str">
            <v>04</v>
          </cell>
          <cell r="D544" t="str">
            <v>ELNO</v>
          </cell>
          <cell r="E544" t="str">
            <v>Piura</v>
          </cell>
          <cell r="F544" t="str">
            <v/>
          </cell>
          <cell r="G544">
            <v>7</v>
          </cell>
          <cell r="H544">
            <v>60</v>
          </cell>
          <cell r="I544" t="str">
            <v>122</v>
          </cell>
          <cell r="J544">
            <v>64</v>
          </cell>
          <cell r="K544">
            <v>202.15299999999999</v>
          </cell>
          <cell r="L544">
            <v>1491.3420000000001</v>
          </cell>
          <cell r="M544">
            <v>1693.4949999999999</v>
          </cell>
          <cell r="N544">
            <v>6.4710000000000001</v>
          </cell>
          <cell r="O544">
            <v>322323.01</v>
          </cell>
          <cell r="P544">
            <v>19.03</v>
          </cell>
          <cell r="Q544">
            <v>58018.14</v>
          </cell>
          <cell r="R544">
            <v>1002.24</v>
          </cell>
        </row>
        <row r="545">
          <cell r="A545" t="str">
            <v>0204Piura121</v>
          </cell>
          <cell r="B545" t="str">
            <v>02</v>
          </cell>
          <cell r="C545" t="str">
            <v>04</v>
          </cell>
          <cell r="D545" t="str">
            <v>ELNO</v>
          </cell>
          <cell r="E545" t="str">
            <v>Piura</v>
          </cell>
          <cell r="F545" t="str">
            <v/>
          </cell>
          <cell r="G545">
            <v>7</v>
          </cell>
          <cell r="H545">
            <v>60</v>
          </cell>
          <cell r="I545" t="str">
            <v>121</v>
          </cell>
          <cell r="J545">
            <v>33</v>
          </cell>
          <cell r="K545">
            <v>270.91399999999999</v>
          </cell>
          <cell r="L545">
            <v>1008</v>
          </cell>
          <cell r="M545">
            <v>1278.914</v>
          </cell>
          <cell r="N545">
            <v>3.6989999999999998</v>
          </cell>
          <cell r="O545">
            <v>235620.52</v>
          </cell>
          <cell r="P545">
            <v>18.420000000000002</v>
          </cell>
          <cell r="Q545">
            <v>42411.69</v>
          </cell>
          <cell r="R545">
            <v>520.1</v>
          </cell>
        </row>
        <row r="546">
          <cell r="A546" t="str">
            <v>0204Piura132</v>
          </cell>
          <cell r="B546" t="str">
            <v>02</v>
          </cell>
          <cell r="C546" t="str">
            <v>04</v>
          </cell>
          <cell r="D546" t="str">
            <v>ELNO</v>
          </cell>
          <cell r="E546" t="str">
            <v>Piura</v>
          </cell>
          <cell r="F546" t="str">
            <v/>
          </cell>
          <cell r="G546">
            <v>7</v>
          </cell>
          <cell r="H546">
            <v>60</v>
          </cell>
          <cell r="I546" t="str">
            <v>132</v>
          </cell>
          <cell r="J546">
            <v>27</v>
          </cell>
          <cell r="K546">
            <v>0</v>
          </cell>
          <cell r="L546">
            <v>0</v>
          </cell>
          <cell r="M546">
            <v>228.916</v>
          </cell>
          <cell r="N546">
            <v>1.1559999999999999</v>
          </cell>
          <cell r="O546">
            <v>51040.29</v>
          </cell>
          <cell r="P546">
            <v>22.3</v>
          </cell>
          <cell r="Q546">
            <v>9187.25</v>
          </cell>
          <cell r="R546">
            <v>395.28</v>
          </cell>
        </row>
        <row r="547">
          <cell r="A547" t="str">
            <v>0204Piura131</v>
          </cell>
          <cell r="B547" t="str">
            <v>02</v>
          </cell>
          <cell r="C547" t="str">
            <v>04</v>
          </cell>
          <cell r="D547" t="str">
            <v>ELNO</v>
          </cell>
          <cell r="E547" t="str">
            <v>Piura</v>
          </cell>
          <cell r="F547" t="str">
            <v/>
          </cell>
          <cell r="G547">
            <v>7</v>
          </cell>
          <cell r="H547">
            <v>60</v>
          </cell>
          <cell r="I547" t="str">
            <v>131</v>
          </cell>
          <cell r="J547">
            <v>42</v>
          </cell>
          <cell r="K547">
            <v>0</v>
          </cell>
          <cell r="L547">
            <v>0</v>
          </cell>
          <cell r="M547">
            <v>392.25099999999998</v>
          </cell>
          <cell r="N547">
            <v>1.599</v>
          </cell>
          <cell r="O547">
            <v>79331.31</v>
          </cell>
          <cell r="P547">
            <v>20.22</v>
          </cell>
          <cell r="Q547">
            <v>14279.64</v>
          </cell>
          <cell r="R547">
            <v>618.67999999999995</v>
          </cell>
        </row>
        <row r="548">
          <cell r="A548" t="str">
            <v>0204Piura240</v>
          </cell>
          <cell r="B548" t="str">
            <v>02</v>
          </cell>
          <cell r="C548" t="str">
            <v>04</v>
          </cell>
          <cell r="D548" t="str">
            <v>ELNO</v>
          </cell>
          <cell r="E548" t="str">
            <v>Piura</v>
          </cell>
          <cell r="F548" t="str">
            <v/>
          </cell>
          <cell r="G548">
            <v>7</v>
          </cell>
          <cell r="H548">
            <v>60</v>
          </cell>
          <cell r="I548" t="str">
            <v>240</v>
          </cell>
          <cell r="J548">
            <v>0</v>
          </cell>
          <cell r="K548">
            <v>0</v>
          </cell>
          <cell r="L548">
            <v>0</v>
          </cell>
          <cell r="M548">
            <v>815.36599999999999</v>
          </cell>
          <cell r="N548">
            <v>0</v>
          </cell>
          <cell r="O548">
            <v>351766.98</v>
          </cell>
          <cell r="P548">
            <v>43.14</v>
          </cell>
          <cell r="Q548">
            <v>0</v>
          </cell>
          <cell r="R548">
            <v>0</v>
          </cell>
        </row>
        <row r="549">
          <cell r="A549" t="str">
            <v>0204Sullana-Paita222</v>
          </cell>
          <cell r="B549" t="str">
            <v>02</v>
          </cell>
          <cell r="C549" t="str">
            <v>04</v>
          </cell>
          <cell r="D549" t="str">
            <v>ELNO</v>
          </cell>
          <cell r="E549" t="str">
            <v>Sullana-Paita</v>
          </cell>
          <cell r="F549" t="str">
            <v/>
          </cell>
          <cell r="G549">
            <v>76.44</v>
          </cell>
          <cell r="H549">
            <v>60</v>
          </cell>
          <cell r="I549" t="str">
            <v>222</v>
          </cell>
          <cell r="J549">
            <v>2</v>
          </cell>
          <cell r="K549">
            <v>0.56499999999999995</v>
          </cell>
          <cell r="L549">
            <v>2.597</v>
          </cell>
          <cell r="M549">
            <v>3.1619999999999999</v>
          </cell>
          <cell r="N549">
            <v>3.5999999999999997E-2</v>
          </cell>
          <cell r="O549">
            <v>1270.04</v>
          </cell>
          <cell r="P549">
            <v>40.17</v>
          </cell>
          <cell r="Q549">
            <v>228.61</v>
          </cell>
          <cell r="R549">
            <v>6.57</v>
          </cell>
        </row>
        <row r="550">
          <cell r="A550" t="str">
            <v>0204Sullana-Paita232</v>
          </cell>
          <cell r="B550" t="str">
            <v>02</v>
          </cell>
          <cell r="C550" t="str">
            <v>04</v>
          </cell>
          <cell r="D550" t="str">
            <v>ELNO</v>
          </cell>
          <cell r="E550" t="str">
            <v>Sullana-Paita</v>
          </cell>
          <cell r="F550" t="str">
            <v/>
          </cell>
          <cell r="G550">
            <v>76.44</v>
          </cell>
          <cell r="H550">
            <v>60</v>
          </cell>
          <cell r="I550" t="str">
            <v>232</v>
          </cell>
          <cell r="J550">
            <v>3</v>
          </cell>
          <cell r="K550">
            <v>0</v>
          </cell>
          <cell r="L550">
            <v>0</v>
          </cell>
          <cell r="M550">
            <v>16.109000000000002</v>
          </cell>
          <cell r="N550">
            <v>8.8999999999999996E-2</v>
          </cell>
          <cell r="O550">
            <v>5697.74</v>
          </cell>
          <cell r="P550">
            <v>35.369999999999997</v>
          </cell>
          <cell r="Q550">
            <v>1025.5899999999999</v>
          </cell>
          <cell r="R550">
            <v>7.02</v>
          </cell>
        </row>
        <row r="551">
          <cell r="A551" t="str">
            <v>0204Sullana-Paita231</v>
          </cell>
          <cell r="B551" t="str">
            <v>02</v>
          </cell>
          <cell r="C551" t="str">
            <v>04</v>
          </cell>
          <cell r="D551" t="str">
            <v>ELNO</v>
          </cell>
          <cell r="E551" t="str">
            <v>Sullana-Paita</v>
          </cell>
          <cell r="F551" t="str">
            <v/>
          </cell>
          <cell r="G551">
            <v>76.44</v>
          </cell>
          <cell r="H551">
            <v>60</v>
          </cell>
          <cell r="I551" t="str">
            <v>231</v>
          </cell>
          <cell r="J551">
            <v>5</v>
          </cell>
          <cell r="K551">
            <v>0</v>
          </cell>
          <cell r="L551">
            <v>0</v>
          </cell>
          <cell r="M551">
            <v>1.5329999999999999</v>
          </cell>
          <cell r="N551">
            <v>0.01</v>
          </cell>
          <cell r="O551">
            <v>983.63</v>
          </cell>
          <cell r="P551">
            <v>64.16</v>
          </cell>
          <cell r="Q551">
            <v>177.05</v>
          </cell>
          <cell r="R551">
            <v>10.25</v>
          </cell>
        </row>
        <row r="552">
          <cell r="A552" t="str">
            <v>0204Sullana-Paita270</v>
          </cell>
          <cell r="B552" t="str">
            <v>02</v>
          </cell>
          <cell r="C552" t="str">
            <v>04</v>
          </cell>
          <cell r="D552" t="str">
            <v>ELNO</v>
          </cell>
          <cell r="E552" t="str">
            <v>Sullana-Paita</v>
          </cell>
          <cell r="F552" t="str">
            <v/>
          </cell>
          <cell r="G552">
            <v>76.44</v>
          </cell>
          <cell r="H552">
            <v>60</v>
          </cell>
          <cell r="I552" t="str">
            <v>270</v>
          </cell>
          <cell r="J552">
            <v>2552</v>
          </cell>
          <cell r="K552">
            <v>0</v>
          </cell>
          <cell r="L552">
            <v>0</v>
          </cell>
          <cell r="M552">
            <v>521.69000000000005</v>
          </cell>
          <cell r="N552">
            <v>0</v>
          </cell>
          <cell r="O552">
            <v>188473.15</v>
          </cell>
          <cell r="P552">
            <v>36.130000000000003</v>
          </cell>
          <cell r="Q552">
            <v>33925.17</v>
          </cell>
          <cell r="R552">
            <v>1503.49</v>
          </cell>
        </row>
        <row r="553">
          <cell r="A553" t="str">
            <v>0204Sullana-Paita261</v>
          </cell>
          <cell r="B553" t="str">
            <v>02</v>
          </cell>
          <cell r="C553" t="str">
            <v>04</v>
          </cell>
          <cell r="D553" t="str">
            <v>ELNO</v>
          </cell>
          <cell r="E553" t="str">
            <v>Sullana-Paita</v>
          </cell>
          <cell r="F553" t="str">
            <v/>
          </cell>
          <cell r="G553">
            <v>76.44</v>
          </cell>
          <cell r="H553">
            <v>60</v>
          </cell>
          <cell r="I553" t="str">
            <v>261</v>
          </cell>
          <cell r="J553">
            <v>21259</v>
          </cell>
          <cell r="K553">
            <v>0</v>
          </cell>
          <cell r="L553">
            <v>0</v>
          </cell>
          <cell r="M553">
            <v>334.036</v>
          </cell>
          <cell r="N553">
            <v>0</v>
          </cell>
          <cell r="O553">
            <v>123933.66</v>
          </cell>
          <cell r="P553">
            <v>37.1</v>
          </cell>
          <cell r="Q553">
            <v>22308.06</v>
          </cell>
          <cell r="R553">
            <v>12349.9</v>
          </cell>
        </row>
        <row r="554">
          <cell r="A554" t="str">
            <v>0204Sullana-Paita262</v>
          </cell>
          <cell r="B554" t="str">
            <v>02</v>
          </cell>
          <cell r="C554" t="str">
            <v>04</v>
          </cell>
          <cell r="D554" t="str">
            <v>ELNO</v>
          </cell>
          <cell r="E554" t="str">
            <v>Sullana-Paita</v>
          </cell>
          <cell r="F554" t="str">
            <v/>
          </cell>
          <cell r="G554">
            <v>76.44</v>
          </cell>
          <cell r="H554">
            <v>60</v>
          </cell>
          <cell r="I554" t="str">
            <v>262</v>
          </cell>
          <cell r="J554">
            <v>17443</v>
          </cell>
          <cell r="K554">
            <v>0</v>
          </cell>
          <cell r="L554">
            <v>0</v>
          </cell>
          <cell r="M554">
            <v>1018.182</v>
          </cell>
          <cell r="N554">
            <v>0</v>
          </cell>
          <cell r="O554">
            <v>337075.97</v>
          </cell>
          <cell r="P554">
            <v>33.11</v>
          </cell>
          <cell r="Q554">
            <v>60673.67</v>
          </cell>
          <cell r="R554">
            <v>10139.84</v>
          </cell>
        </row>
        <row r="555">
          <cell r="A555" t="str">
            <v>0204Sullana-Paita263</v>
          </cell>
          <cell r="B555" t="str">
            <v>02</v>
          </cell>
          <cell r="C555" t="str">
            <v>04</v>
          </cell>
          <cell r="D555" t="str">
            <v>ELNO</v>
          </cell>
          <cell r="E555" t="str">
            <v>Sullana-Paita</v>
          </cell>
          <cell r="F555" t="str">
            <v/>
          </cell>
          <cell r="G555">
            <v>76.44</v>
          </cell>
          <cell r="H555">
            <v>60</v>
          </cell>
          <cell r="I555" t="str">
            <v>263</v>
          </cell>
          <cell r="J555">
            <v>4323</v>
          </cell>
          <cell r="K555">
            <v>0</v>
          </cell>
          <cell r="L555">
            <v>0</v>
          </cell>
          <cell r="M555">
            <v>523.423</v>
          </cell>
          <cell r="N555">
            <v>0</v>
          </cell>
          <cell r="O555">
            <v>193550.73</v>
          </cell>
          <cell r="P555">
            <v>36.979999999999997</v>
          </cell>
          <cell r="Q555">
            <v>34839.129999999997</v>
          </cell>
          <cell r="R555">
            <v>2513.54</v>
          </cell>
        </row>
        <row r="556">
          <cell r="A556" t="str">
            <v>0204Sullana-Paita264</v>
          </cell>
          <cell r="B556" t="str">
            <v>02</v>
          </cell>
          <cell r="C556" t="str">
            <v>04</v>
          </cell>
          <cell r="D556" t="str">
            <v>ELNO</v>
          </cell>
          <cell r="E556" t="str">
            <v>Sullana-Paita</v>
          </cell>
          <cell r="F556" t="str">
            <v/>
          </cell>
          <cell r="G556">
            <v>76.44</v>
          </cell>
          <cell r="H556">
            <v>60</v>
          </cell>
          <cell r="I556" t="str">
            <v>264</v>
          </cell>
          <cell r="J556">
            <v>2059</v>
          </cell>
          <cell r="K556">
            <v>0</v>
          </cell>
          <cell r="L556">
            <v>0</v>
          </cell>
          <cell r="M556">
            <v>402.20299999999997</v>
          </cell>
          <cell r="N556">
            <v>0</v>
          </cell>
          <cell r="O556">
            <v>146357.74</v>
          </cell>
          <cell r="P556">
            <v>36.39</v>
          </cell>
          <cell r="Q556">
            <v>26344.39</v>
          </cell>
          <cell r="R556">
            <v>1200.1600000000001</v>
          </cell>
        </row>
        <row r="557">
          <cell r="A557" t="str">
            <v>0204Sullana-Paita265</v>
          </cell>
          <cell r="B557" t="str">
            <v>02</v>
          </cell>
          <cell r="C557" t="str">
            <v>04</v>
          </cell>
          <cell r="D557" t="str">
            <v>ELNO</v>
          </cell>
          <cell r="E557" t="str">
            <v>Sullana-Paita</v>
          </cell>
          <cell r="F557" t="str">
            <v/>
          </cell>
          <cell r="G557">
            <v>76.44</v>
          </cell>
          <cell r="H557">
            <v>60</v>
          </cell>
          <cell r="I557" t="str">
            <v>265</v>
          </cell>
          <cell r="J557">
            <v>268</v>
          </cell>
          <cell r="K557">
            <v>0</v>
          </cell>
          <cell r="L557">
            <v>0</v>
          </cell>
          <cell r="M557">
            <v>100.56100000000001</v>
          </cell>
          <cell r="N557">
            <v>0</v>
          </cell>
          <cell r="O557">
            <v>35873.97</v>
          </cell>
          <cell r="P557">
            <v>35.67</v>
          </cell>
          <cell r="Q557">
            <v>6457.31</v>
          </cell>
          <cell r="R557">
            <v>157.35</v>
          </cell>
        </row>
        <row r="558">
          <cell r="A558" t="str">
            <v>0204Sullana-Paita266</v>
          </cell>
          <cell r="B558" t="str">
            <v>02</v>
          </cell>
          <cell r="C558" t="str">
            <v>04</v>
          </cell>
          <cell r="D558" t="str">
            <v>ELNO</v>
          </cell>
          <cell r="E558" t="str">
            <v>Sullana-Paita</v>
          </cell>
          <cell r="F558" t="str">
            <v/>
          </cell>
          <cell r="G558">
            <v>76.44</v>
          </cell>
          <cell r="H558">
            <v>60</v>
          </cell>
          <cell r="I558" t="str">
            <v>266</v>
          </cell>
          <cell r="J558">
            <v>61</v>
          </cell>
          <cell r="K558">
            <v>0</v>
          </cell>
          <cell r="L558">
            <v>0</v>
          </cell>
          <cell r="M558">
            <v>35.902999999999999</v>
          </cell>
          <cell r="N558">
            <v>0</v>
          </cell>
          <cell r="O558">
            <v>12522.51</v>
          </cell>
          <cell r="P558">
            <v>34.880000000000003</v>
          </cell>
          <cell r="Q558">
            <v>2254.0500000000002</v>
          </cell>
          <cell r="R558">
            <v>36.229999999999997</v>
          </cell>
        </row>
        <row r="559">
          <cell r="A559" t="str">
            <v>0204Sullana-Paita267</v>
          </cell>
          <cell r="B559" t="str">
            <v>02</v>
          </cell>
          <cell r="C559" t="str">
            <v>04</v>
          </cell>
          <cell r="D559" t="str">
            <v>ELNO</v>
          </cell>
          <cell r="E559" t="str">
            <v>Sullana-Paita</v>
          </cell>
          <cell r="F559" t="str">
            <v/>
          </cell>
          <cell r="G559">
            <v>76.44</v>
          </cell>
          <cell r="H559">
            <v>60</v>
          </cell>
          <cell r="I559" t="str">
            <v>267</v>
          </cell>
          <cell r="J559">
            <v>18</v>
          </cell>
          <cell r="K559">
            <v>0</v>
          </cell>
          <cell r="L559">
            <v>0</v>
          </cell>
          <cell r="M559">
            <v>14.893000000000001</v>
          </cell>
          <cell r="N559">
            <v>0</v>
          </cell>
          <cell r="O559">
            <v>5249.86</v>
          </cell>
          <cell r="P559">
            <v>35.25</v>
          </cell>
          <cell r="Q559">
            <v>944.97</v>
          </cell>
          <cell r="R559">
            <v>10.61</v>
          </cell>
        </row>
        <row r="560">
          <cell r="A560" t="str">
            <v>0204Sullana-Paita268</v>
          </cell>
          <cell r="B560" t="str">
            <v>02</v>
          </cell>
          <cell r="C560" t="str">
            <v>04</v>
          </cell>
          <cell r="D560" t="str">
            <v>ELNO</v>
          </cell>
          <cell r="E560" t="str">
            <v>Sullana-Paita</v>
          </cell>
          <cell r="F560" t="str">
            <v/>
          </cell>
          <cell r="G560">
            <v>76.44</v>
          </cell>
          <cell r="H560">
            <v>60</v>
          </cell>
          <cell r="I560" t="str">
            <v>268</v>
          </cell>
          <cell r="J560">
            <v>28</v>
          </cell>
          <cell r="K560">
            <v>0</v>
          </cell>
          <cell r="L560">
            <v>0</v>
          </cell>
          <cell r="M560">
            <v>47.524999999999999</v>
          </cell>
          <cell r="N560">
            <v>0</v>
          </cell>
          <cell r="O560">
            <v>16845.599999999999</v>
          </cell>
          <cell r="P560">
            <v>35.450000000000003</v>
          </cell>
          <cell r="Q560">
            <v>3032.21</v>
          </cell>
          <cell r="R560">
            <v>17.260000000000002</v>
          </cell>
        </row>
        <row r="561">
          <cell r="A561" t="str">
            <v>0204Sullana-Paita282</v>
          </cell>
          <cell r="B561" t="str">
            <v>02</v>
          </cell>
          <cell r="C561" t="str">
            <v>04</v>
          </cell>
          <cell r="D561" t="str">
            <v>ELNO</v>
          </cell>
          <cell r="E561" t="str">
            <v>Sullana-Paita</v>
          </cell>
          <cell r="F561" t="str">
            <v/>
          </cell>
          <cell r="G561">
            <v>76.44</v>
          </cell>
          <cell r="H561">
            <v>60</v>
          </cell>
          <cell r="I561" t="str">
            <v>282</v>
          </cell>
          <cell r="J561">
            <v>18</v>
          </cell>
          <cell r="K561">
            <v>0</v>
          </cell>
          <cell r="L561">
            <v>0</v>
          </cell>
          <cell r="M561">
            <v>1.4219999999999999</v>
          </cell>
          <cell r="N561">
            <v>4.4450000000000003</v>
          </cell>
          <cell r="O561">
            <v>553.08000000000004</v>
          </cell>
          <cell r="P561">
            <v>38.89</v>
          </cell>
          <cell r="Q561">
            <v>99.55</v>
          </cell>
          <cell r="R561">
            <v>10.46</v>
          </cell>
        </row>
        <row r="562">
          <cell r="A562" t="str">
            <v>0204Sullana-Paita100</v>
          </cell>
          <cell r="B562" t="str">
            <v>02</v>
          </cell>
          <cell r="C562" t="str">
            <v>04</v>
          </cell>
          <cell r="D562" t="str">
            <v>ELNO</v>
          </cell>
          <cell r="E562" t="str">
            <v>Sullana-Paita</v>
          </cell>
          <cell r="F562" t="str">
            <v/>
          </cell>
          <cell r="G562">
            <v>76.44</v>
          </cell>
          <cell r="H562">
            <v>60</v>
          </cell>
          <cell r="I562" t="str">
            <v>100</v>
          </cell>
          <cell r="J562">
            <v>44</v>
          </cell>
          <cell r="K562">
            <v>165.762</v>
          </cell>
          <cell r="L562">
            <v>1796.049</v>
          </cell>
          <cell r="M562">
            <v>1961.8109999999999</v>
          </cell>
          <cell r="N562">
            <v>7.7720000000000002</v>
          </cell>
          <cell r="O562">
            <v>298130.53000000003</v>
          </cell>
          <cell r="P562">
            <v>15.2</v>
          </cell>
          <cell r="Q562">
            <v>53663.5</v>
          </cell>
          <cell r="R562">
            <v>689.04</v>
          </cell>
        </row>
        <row r="563">
          <cell r="A563" t="str">
            <v>0204Sullana-Paita122</v>
          </cell>
          <cell r="B563" t="str">
            <v>02</v>
          </cell>
          <cell r="C563" t="str">
            <v>04</v>
          </cell>
          <cell r="D563" t="str">
            <v>ELNO</v>
          </cell>
          <cell r="E563" t="str">
            <v>Sullana-Paita</v>
          </cell>
          <cell r="F563" t="str">
            <v/>
          </cell>
          <cell r="G563">
            <v>76.44</v>
          </cell>
          <cell r="H563">
            <v>60</v>
          </cell>
          <cell r="I563" t="str">
            <v>122</v>
          </cell>
          <cell r="J563">
            <v>53</v>
          </cell>
          <cell r="K563">
            <v>428.97699999999998</v>
          </cell>
          <cell r="L563">
            <v>2153.0770000000002</v>
          </cell>
          <cell r="M563">
            <v>2582.0540000000001</v>
          </cell>
          <cell r="N563">
            <v>11.933999999999999</v>
          </cell>
          <cell r="O563">
            <v>527955.06000000006</v>
          </cell>
          <cell r="P563">
            <v>20.45</v>
          </cell>
          <cell r="Q563">
            <v>95031.91</v>
          </cell>
          <cell r="R563">
            <v>829.98</v>
          </cell>
        </row>
        <row r="564">
          <cell r="A564" t="str">
            <v>0204Sullana-Paita121</v>
          </cell>
          <cell r="B564" t="str">
            <v>02</v>
          </cell>
          <cell r="C564" t="str">
            <v>04</v>
          </cell>
          <cell r="D564" t="str">
            <v>ELNO</v>
          </cell>
          <cell r="E564" t="str">
            <v>Sullana-Paita</v>
          </cell>
          <cell r="F564" t="str">
            <v/>
          </cell>
          <cell r="G564">
            <v>76.44</v>
          </cell>
          <cell r="H564">
            <v>60</v>
          </cell>
          <cell r="I564" t="str">
            <v>121</v>
          </cell>
          <cell r="J564">
            <v>30</v>
          </cell>
          <cell r="K564">
            <v>830.12900000000002</v>
          </cell>
          <cell r="L564">
            <v>3138.7869999999998</v>
          </cell>
          <cell r="M564">
            <v>3968.9160000000002</v>
          </cell>
          <cell r="N564">
            <v>10.672000000000001</v>
          </cell>
          <cell r="O564">
            <v>737348.53</v>
          </cell>
          <cell r="P564">
            <v>18.579999999999998</v>
          </cell>
          <cell r="Q564">
            <v>132722.74</v>
          </cell>
          <cell r="R564">
            <v>469.8</v>
          </cell>
        </row>
        <row r="565">
          <cell r="A565" t="str">
            <v>0204Sullana-Paita132</v>
          </cell>
          <cell r="B565" t="str">
            <v>02</v>
          </cell>
          <cell r="C565" t="str">
            <v>04</v>
          </cell>
          <cell r="D565" t="str">
            <v>ELNO</v>
          </cell>
          <cell r="E565" t="str">
            <v>Sullana-Paita</v>
          </cell>
          <cell r="F565" t="str">
            <v/>
          </cell>
          <cell r="G565">
            <v>76.44</v>
          </cell>
          <cell r="H565">
            <v>60</v>
          </cell>
          <cell r="I565" t="str">
            <v>132</v>
          </cell>
          <cell r="J565">
            <v>36</v>
          </cell>
          <cell r="K565">
            <v>0</v>
          </cell>
          <cell r="L565">
            <v>0</v>
          </cell>
          <cell r="M565">
            <v>356.02</v>
          </cell>
          <cell r="N565">
            <v>1.9359999999999999</v>
          </cell>
          <cell r="O565">
            <v>90665.279999999999</v>
          </cell>
          <cell r="P565">
            <v>25.47</v>
          </cell>
          <cell r="Q565">
            <v>16319.75</v>
          </cell>
          <cell r="R565">
            <v>527.04</v>
          </cell>
        </row>
        <row r="566">
          <cell r="A566" t="str">
            <v>0204Sullana-Paita131</v>
          </cell>
          <cell r="B566" t="str">
            <v>02</v>
          </cell>
          <cell r="C566" t="str">
            <v>04</v>
          </cell>
          <cell r="D566" t="str">
            <v>ELNO</v>
          </cell>
          <cell r="E566" t="str">
            <v>Sullana-Paita</v>
          </cell>
          <cell r="F566" t="str">
            <v/>
          </cell>
          <cell r="G566">
            <v>76.44</v>
          </cell>
          <cell r="H566">
            <v>60</v>
          </cell>
          <cell r="I566" t="str">
            <v>131</v>
          </cell>
          <cell r="J566">
            <v>27</v>
          </cell>
          <cell r="K566">
            <v>0</v>
          </cell>
          <cell r="L566">
            <v>0</v>
          </cell>
          <cell r="M566">
            <v>420.50700000000001</v>
          </cell>
          <cell r="N566">
            <v>1.919</v>
          </cell>
          <cell r="O566">
            <v>99210.16</v>
          </cell>
          <cell r="P566">
            <v>23.59</v>
          </cell>
          <cell r="Q566">
            <v>17857.830000000002</v>
          </cell>
          <cell r="R566">
            <v>395.28</v>
          </cell>
        </row>
        <row r="567">
          <cell r="A567" t="str">
            <v>0204Sullana-Paita240</v>
          </cell>
          <cell r="B567" t="str">
            <v>02</v>
          </cell>
          <cell r="C567" t="str">
            <v>04</v>
          </cell>
          <cell r="D567" t="str">
            <v>ELNO</v>
          </cell>
          <cell r="E567" t="str">
            <v>Sullana-Paita</v>
          </cell>
          <cell r="F567" t="str">
            <v/>
          </cell>
          <cell r="G567">
            <v>76.44</v>
          </cell>
          <cell r="H567">
            <v>60</v>
          </cell>
          <cell r="I567" t="str">
            <v>240</v>
          </cell>
          <cell r="J567">
            <v>0</v>
          </cell>
          <cell r="K567">
            <v>0</v>
          </cell>
          <cell r="L567">
            <v>0</v>
          </cell>
          <cell r="M567">
            <v>373.87200000000001</v>
          </cell>
          <cell r="N567">
            <v>0</v>
          </cell>
          <cell r="O567">
            <v>186470.66</v>
          </cell>
          <cell r="P567">
            <v>49.88</v>
          </cell>
          <cell r="Q567">
            <v>0</v>
          </cell>
          <cell r="R567">
            <v>0</v>
          </cell>
        </row>
        <row r="568">
          <cell r="A568" t="str">
            <v>0204Chulucanas210</v>
          </cell>
          <cell r="B568" t="str">
            <v>02</v>
          </cell>
          <cell r="C568" t="str">
            <v>04</v>
          </cell>
          <cell r="D568" t="str">
            <v>ELNO</v>
          </cell>
          <cell r="E568" t="str">
            <v>Chulucanas</v>
          </cell>
          <cell r="F568" t="str">
            <v/>
          </cell>
          <cell r="G568">
            <v>0</v>
          </cell>
          <cell r="H568">
            <v>0</v>
          </cell>
          <cell r="I568" t="str">
            <v>210</v>
          </cell>
          <cell r="J568">
            <v>1</v>
          </cell>
          <cell r="K568">
            <v>0</v>
          </cell>
          <cell r="L568">
            <v>2.7E-2</v>
          </cell>
          <cell r="M568">
            <v>2.7E-2</v>
          </cell>
          <cell r="N568">
            <v>1.2E-2</v>
          </cell>
          <cell r="O568">
            <v>213.85</v>
          </cell>
          <cell r="P568">
            <v>792.04</v>
          </cell>
          <cell r="Q568">
            <v>38.49</v>
          </cell>
          <cell r="R568">
            <v>3.12</v>
          </cell>
        </row>
        <row r="569">
          <cell r="A569" t="str">
            <v>0204Chulucanas221</v>
          </cell>
          <cell r="B569" t="str">
            <v>02</v>
          </cell>
          <cell r="C569" t="str">
            <v>04</v>
          </cell>
          <cell r="D569" t="str">
            <v>ELNO</v>
          </cell>
          <cell r="E569" t="str">
            <v>Chulucanas</v>
          </cell>
          <cell r="F569" t="str">
            <v/>
          </cell>
          <cell r="G569">
            <v>0</v>
          </cell>
          <cell r="H569">
            <v>0</v>
          </cell>
          <cell r="I569" t="str">
            <v>221</v>
          </cell>
          <cell r="J569">
            <v>1</v>
          </cell>
          <cell r="K569">
            <v>0.374</v>
          </cell>
          <cell r="L569">
            <v>0.76200000000000001</v>
          </cell>
          <cell r="M569">
            <v>1.1359999999999999</v>
          </cell>
          <cell r="N569">
            <v>2.5000000000000001E-2</v>
          </cell>
          <cell r="O569">
            <v>536.99</v>
          </cell>
          <cell r="P569">
            <v>47.27</v>
          </cell>
          <cell r="Q569">
            <v>96.66</v>
          </cell>
          <cell r="R569">
            <v>3.12</v>
          </cell>
        </row>
        <row r="570">
          <cell r="A570" t="str">
            <v>0204Chulucanas231</v>
          </cell>
          <cell r="B570" t="str">
            <v>02</v>
          </cell>
          <cell r="C570" t="str">
            <v>04</v>
          </cell>
          <cell r="D570" t="str">
            <v>ELNO</v>
          </cell>
          <cell r="E570" t="str">
            <v>Chulucanas</v>
          </cell>
          <cell r="F570" t="str">
            <v/>
          </cell>
          <cell r="G570">
            <v>0</v>
          </cell>
          <cell r="H570">
            <v>0</v>
          </cell>
          <cell r="I570" t="str">
            <v>231</v>
          </cell>
          <cell r="J570">
            <v>4</v>
          </cell>
          <cell r="K570">
            <v>0</v>
          </cell>
          <cell r="L570">
            <v>0</v>
          </cell>
          <cell r="M570">
            <v>1.5029999999999999</v>
          </cell>
          <cell r="N570">
            <v>8.0000000000000002E-3</v>
          </cell>
          <cell r="O570">
            <v>874.49</v>
          </cell>
          <cell r="P570">
            <v>58.18</v>
          </cell>
          <cell r="Q570">
            <v>157.41</v>
          </cell>
          <cell r="R570">
            <v>8.1999999999999993</v>
          </cell>
        </row>
        <row r="571">
          <cell r="A571" t="str">
            <v>0204Chulucanas270</v>
          </cell>
          <cell r="B571" t="str">
            <v>02</v>
          </cell>
          <cell r="C571" t="str">
            <v>04</v>
          </cell>
          <cell r="D571" t="str">
            <v>ELNO</v>
          </cell>
          <cell r="E571" t="str">
            <v>Chulucanas</v>
          </cell>
          <cell r="F571" t="str">
            <v/>
          </cell>
          <cell r="G571">
            <v>0</v>
          </cell>
          <cell r="H571">
            <v>0</v>
          </cell>
          <cell r="I571" t="str">
            <v>270</v>
          </cell>
          <cell r="J571">
            <v>3338</v>
          </cell>
          <cell r="K571">
            <v>0</v>
          </cell>
          <cell r="L571">
            <v>0</v>
          </cell>
          <cell r="M571">
            <v>223.251</v>
          </cell>
          <cell r="N571">
            <v>0</v>
          </cell>
          <cell r="O571">
            <v>81594.559999999998</v>
          </cell>
          <cell r="P571">
            <v>36.549999999999997</v>
          </cell>
          <cell r="Q571">
            <v>14687.02</v>
          </cell>
          <cell r="R571">
            <v>1955.84</v>
          </cell>
        </row>
        <row r="572">
          <cell r="A572" t="str">
            <v>0204Chulucanas261</v>
          </cell>
          <cell r="B572" t="str">
            <v>02</v>
          </cell>
          <cell r="C572" t="str">
            <v>04</v>
          </cell>
          <cell r="D572" t="str">
            <v>ELNO</v>
          </cell>
          <cell r="E572" t="str">
            <v>Chulucanas</v>
          </cell>
          <cell r="F572" t="str">
            <v/>
          </cell>
          <cell r="G572">
            <v>0</v>
          </cell>
          <cell r="H572">
            <v>0</v>
          </cell>
          <cell r="I572" t="str">
            <v>261</v>
          </cell>
          <cell r="J572">
            <v>9703</v>
          </cell>
          <cell r="K572">
            <v>0</v>
          </cell>
          <cell r="L572">
            <v>0</v>
          </cell>
          <cell r="M572">
            <v>137.11199999999999</v>
          </cell>
          <cell r="N572">
            <v>0</v>
          </cell>
          <cell r="O572">
            <v>62247.72</v>
          </cell>
          <cell r="P572">
            <v>45.4</v>
          </cell>
          <cell r="Q572">
            <v>11204.59</v>
          </cell>
          <cell r="R572">
            <v>5649.89</v>
          </cell>
        </row>
        <row r="573">
          <cell r="A573" t="str">
            <v>0204Chulucanas262</v>
          </cell>
          <cell r="B573" t="str">
            <v>02</v>
          </cell>
          <cell r="C573" t="str">
            <v>04</v>
          </cell>
          <cell r="D573" t="str">
            <v>ELNO</v>
          </cell>
          <cell r="E573" t="str">
            <v>Chulucanas</v>
          </cell>
          <cell r="F573" t="str">
            <v/>
          </cell>
          <cell r="G573">
            <v>0</v>
          </cell>
          <cell r="H573">
            <v>0</v>
          </cell>
          <cell r="I573" t="str">
            <v>262</v>
          </cell>
          <cell r="J573">
            <v>4184</v>
          </cell>
          <cell r="K573">
            <v>0</v>
          </cell>
          <cell r="L573">
            <v>0</v>
          </cell>
          <cell r="M573">
            <v>222.27099999999999</v>
          </cell>
          <cell r="N573">
            <v>0</v>
          </cell>
          <cell r="O573">
            <v>82594.67</v>
          </cell>
          <cell r="P573">
            <v>37.159999999999997</v>
          </cell>
          <cell r="Q573">
            <v>14867.04</v>
          </cell>
          <cell r="R573">
            <v>2438.9499999999998</v>
          </cell>
        </row>
        <row r="574">
          <cell r="A574" t="str">
            <v>0204Chulucanas263</v>
          </cell>
          <cell r="B574" t="str">
            <v>02</v>
          </cell>
          <cell r="C574" t="str">
            <v>04</v>
          </cell>
          <cell r="D574" t="str">
            <v>ELNO</v>
          </cell>
          <cell r="E574" t="str">
            <v>Chulucanas</v>
          </cell>
          <cell r="F574" t="str">
            <v/>
          </cell>
          <cell r="G574">
            <v>0</v>
          </cell>
          <cell r="H574">
            <v>0</v>
          </cell>
          <cell r="I574" t="str">
            <v>263</v>
          </cell>
          <cell r="J574">
            <v>435</v>
          </cell>
          <cell r="K574">
            <v>0</v>
          </cell>
          <cell r="L574">
            <v>0</v>
          </cell>
          <cell r="M574">
            <v>51.677999999999997</v>
          </cell>
          <cell r="N574">
            <v>0</v>
          </cell>
          <cell r="O574">
            <v>21549.439999999999</v>
          </cell>
          <cell r="P574">
            <v>41.7</v>
          </cell>
          <cell r="Q574">
            <v>3878.9</v>
          </cell>
          <cell r="R574">
            <v>253.74</v>
          </cell>
        </row>
        <row r="575">
          <cell r="A575" t="str">
            <v>0204Chulucanas264</v>
          </cell>
          <cell r="B575" t="str">
            <v>02</v>
          </cell>
          <cell r="C575" t="str">
            <v>04</v>
          </cell>
          <cell r="D575" t="str">
            <v>ELNO</v>
          </cell>
          <cell r="E575" t="str">
            <v>Chulucanas</v>
          </cell>
          <cell r="F575" t="str">
            <v/>
          </cell>
          <cell r="G575">
            <v>0</v>
          </cell>
          <cell r="H575">
            <v>0</v>
          </cell>
          <cell r="I575" t="str">
            <v>264</v>
          </cell>
          <cell r="J575">
            <v>161</v>
          </cell>
          <cell r="K575">
            <v>0</v>
          </cell>
          <cell r="L575">
            <v>0</v>
          </cell>
          <cell r="M575">
            <v>31.97</v>
          </cell>
          <cell r="N575">
            <v>0</v>
          </cell>
          <cell r="O575">
            <v>13103.38</v>
          </cell>
          <cell r="P575">
            <v>40.99</v>
          </cell>
          <cell r="Q575">
            <v>2358.61</v>
          </cell>
          <cell r="R575">
            <v>95.08</v>
          </cell>
        </row>
        <row r="576">
          <cell r="A576" t="str">
            <v>0204Chulucanas265</v>
          </cell>
          <cell r="B576" t="str">
            <v>02</v>
          </cell>
          <cell r="C576" t="str">
            <v>04</v>
          </cell>
          <cell r="D576" t="str">
            <v>ELNO</v>
          </cell>
          <cell r="E576" t="str">
            <v>Chulucanas</v>
          </cell>
          <cell r="F576" t="str">
            <v/>
          </cell>
          <cell r="G576">
            <v>0</v>
          </cell>
          <cell r="H576">
            <v>0</v>
          </cell>
          <cell r="I576" t="str">
            <v>265</v>
          </cell>
          <cell r="J576">
            <v>16</v>
          </cell>
          <cell r="K576">
            <v>0</v>
          </cell>
          <cell r="L576">
            <v>0</v>
          </cell>
          <cell r="M576">
            <v>5.6870000000000003</v>
          </cell>
          <cell r="N576">
            <v>0</v>
          </cell>
          <cell r="O576">
            <v>2306.14</v>
          </cell>
          <cell r="P576">
            <v>40.549999999999997</v>
          </cell>
          <cell r="Q576">
            <v>415.11</v>
          </cell>
          <cell r="R576">
            <v>9.4499999999999993</v>
          </cell>
        </row>
        <row r="577">
          <cell r="A577" t="str">
            <v>0204Chulucanas266</v>
          </cell>
          <cell r="B577" t="str">
            <v>02</v>
          </cell>
          <cell r="C577" t="str">
            <v>04</v>
          </cell>
          <cell r="D577" t="str">
            <v>ELNO</v>
          </cell>
          <cell r="E577" t="str">
            <v>Chulucanas</v>
          </cell>
          <cell r="F577" t="str">
            <v/>
          </cell>
          <cell r="G577">
            <v>0</v>
          </cell>
          <cell r="H577">
            <v>0</v>
          </cell>
          <cell r="I577" t="str">
            <v>266</v>
          </cell>
          <cell r="J577">
            <v>4</v>
          </cell>
          <cell r="K577">
            <v>0</v>
          </cell>
          <cell r="L577">
            <v>0</v>
          </cell>
          <cell r="M577">
            <v>2.44</v>
          </cell>
          <cell r="N577">
            <v>0</v>
          </cell>
          <cell r="O577">
            <v>984.08</v>
          </cell>
          <cell r="P577">
            <v>40.33</v>
          </cell>
          <cell r="Q577">
            <v>177.13</v>
          </cell>
          <cell r="R577">
            <v>2.3199999999999998</v>
          </cell>
        </row>
        <row r="578">
          <cell r="A578" t="str">
            <v>0204Chulucanas267</v>
          </cell>
          <cell r="B578" t="str">
            <v>02</v>
          </cell>
          <cell r="C578" t="str">
            <v>04</v>
          </cell>
          <cell r="D578" t="str">
            <v>ELNO</v>
          </cell>
          <cell r="E578" t="str">
            <v>Chulucanas</v>
          </cell>
          <cell r="F578" t="str">
            <v/>
          </cell>
          <cell r="G578">
            <v>0</v>
          </cell>
          <cell r="H578">
            <v>0</v>
          </cell>
          <cell r="I578" t="str">
            <v>267</v>
          </cell>
          <cell r="J578">
            <v>4</v>
          </cell>
          <cell r="K578">
            <v>0</v>
          </cell>
          <cell r="L578">
            <v>0</v>
          </cell>
          <cell r="M578">
            <v>3.4369999999999998</v>
          </cell>
          <cell r="N578">
            <v>0</v>
          </cell>
          <cell r="O578">
            <v>1383.23</v>
          </cell>
          <cell r="P578">
            <v>40.25</v>
          </cell>
          <cell r="Q578">
            <v>248.98</v>
          </cell>
          <cell r="R578">
            <v>2.3199999999999998</v>
          </cell>
        </row>
        <row r="579">
          <cell r="A579" t="str">
            <v>0204Chulucanas268</v>
          </cell>
          <cell r="B579" t="str">
            <v>02</v>
          </cell>
          <cell r="C579" t="str">
            <v>04</v>
          </cell>
          <cell r="D579" t="str">
            <v>ELNO</v>
          </cell>
          <cell r="E579" t="str">
            <v>Chulucanas</v>
          </cell>
          <cell r="F579" t="str">
            <v/>
          </cell>
          <cell r="G579">
            <v>0</v>
          </cell>
          <cell r="H579">
            <v>0</v>
          </cell>
          <cell r="I579" t="str">
            <v>268</v>
          </cell>
          <cell r="J579">
            <v>2</v>
          </cell>
          <cell r="K579">
            <v>0</v>
          </cell>
          <cell r="L579">
            <v>0</v>
          </cell>
          <cell r="M579">
            <v>2.778</v>
          </cell>
          <cell r="N579">
            <v>0</v>
          </cell>
          <cell r="O579">
            <v>1115.49</v>
          </cell>
          <cell r="P579">
            <v>40.15</v>
          </cell>
          <cell r="Q579">
            <v>200.79</v>
          </cell>
          <cell r="R579">
            <v>1.33</v>
          </cell>
        </row>
        <row r="580">
          <cell r="A580" t="str">
            <v>0204Chulucanas282</v>
          </cell>
          <cell r="B580" t="str">
            <v>02</v>
          </cell>
          <cell r="C580" t="str">
            <v>04</v>
          </cell>
          <cell r="D580" t="str">
            <v>ELNO</v>
          </cell>
          <cell r="E580" t="str">
            <v>Chulucanas</v>
          </cell>
          <cell r="F580" t="str">
            <v/>
          </cell>
          <cell r="G580">
            <v>0</v>
          </cell>
          <cell r="H580">
            <v>0</v>
          </cell>
          <cell r="I580" t="str">
            <v>282</v>
          </cell>
          <cell r="J580">
            <v>3</v>
          </cell>
          <cell r="K580">
            <v>0</v>
          </cell>
          <cell r="L580">
            <v>0</v>
          </cell>
          <cell r="M580">
            <v>0.14399999999999999</v>
          </cell>
          <cell r="N580">
            <v>0.45</v>
          </cell>
          <cell r="O580">
            <v>59.67</v>
          </cell>
          <cell r="P580">
            <v>41.44</v>
          </cell>
          <cell r="Q580">
            <v>10.74</v>
          </cell>
          <cell r="R580">
            <v>1.74</v>
          </cell>
        </row>
        <row r="581">
          <cell r="A581" t="str">
            <v>0204Chulucanas100</v>
          </cell>
          <cell r="B581" t="str">
            <v>02</v>
          </cell>
          <cell r="C581" t="str">
            <v>04</v>
          </cell>
          <cell r="D581" t="str">
            <v>ELNO</v>
          </cell>
          <cell r="E581" t="str">
            <v>Chulucanas</v>
          </cell>
          <cell r="F581" t="str">
            <v/>
          </cell>
          <cell r="G581">
            <v>0</v>
          </cell>
          <cell r="H581">
            <v>0</v>
          </cell>
          <cell r="I581" t="str">
            <v>100</v>
          </cell>
          <cell r="J581">
            <v>16</v>
          </cell>
          <cell r="K581">
            <v>16.742999999999999</v>
          </cell>
          <cell r="L581">
            <v>158.25800000000001</v>
          </cell>
          <cell r="M581">
            <v>175.001</v>
          </cell>
          <cell r="N581">
            <v>1.407</v>
          </cell>
          <cell r="O581">
            <v>48518.39</v>
          </cell>
          <cell r="P581">
            <v>27.72</v>
          </cell>
          <cell r="Q581">
            <v>8733.31</v>
          </cell>
          <cell r="R581">
            <v>250.56</v>
          </cell>
        </row>
        <row r="582">
          <cell r="A582" t="str">
            <v>0204Chulucanas122</v>
          </cell>
          <cell r="B582" t="str">
            <v>02</v>
          </cell>
          <cell r="C582" t="str">
            <v>04</v>
          </cell>
          <cell r="D582" t="str">
            <v>ELNO</v>
          </cell>
          <cell r="E582" t="str">
            <v>Chulucanas</v>
          </cell>
          <cell r="F582" t="str">
            <v/>
          </cell>
          <cell r="G582">
            <v>0</v>
          </cell>
          <cell r="H582">
            <v>0</v>
          </cell>
          <cell r="I582" t="str">
            <v>122</v>
          </cell>
          <cell r="J582">
            <v>10</v>
          </cell>
          <cell r="K582">
            <v>4.3289999999999997</v>
          </cell>
          <cell r="L582">
            <v>25.324000000000002</v>
          </cell>
          <cell r="M582">
            <v>29.652999999999999</v>
          </cell>
          <cell r="N582">
            <v>0.59699999999999998</v>
          </cell>
          <cell r="O582">
            <v>7491.56</v>
          </cell>
          <cell r="P582">
            <v>25.26</v>
          </cell>
          <cell r="Q582">
            <v>1348.48</v>
          </cell>
          <cell r="R582">
            <v>156.6</v>
          </cell>
        </row>
        <row r="583">
          <cell r="A583" t="str">
            <v>0204Chulucanas121</v>
          </cell>
          <cell r="B583" t="str">
            <v>02</v>
          </cell>
          <cell r="C583" t="str">
            <v>04</v>
          </cell>
          <cell r="D583" t="str">
            <v>ELNO</v>
          </cell>
          <cell r="E583" t="str">
            <v>Chulucanas</v>
          </cell>
          <cell r="F583" t="str">
            <v/>
          </cell>
          <cell r="G583">
            <v>0</v>
          </cell>
          <cell r="H583">
            <v>0</v>
          </cell>
          <cell r="I583" t="str">
            <v>121</v>
          </cell>
          <cell r="J583">
            <v>5</v>
          </cell>
          <cell r="K583">
            <v>5.89</v>
          </cell>
          <cell r="L583">
            <v>19.21</v>
          </cell>
          <cell r="M583">
            <v>25.1</v>
          </cell>
          <cell r="N583">
            <v>0.254</v>
          </cell>
          <cell r="O583">
            <v>7492.92</v>
          </cell>
          <cell r="P583">
            <v>29.85</v>
          </cell>
          <cell r="Q583">
            <v>1348.73</v>
          </cell>
          <cell r="R583">
            <v>78.3</v>
          </cell>
        </row>
        <row r="584">
          <cell r="A584" t="str">
            <v>0204Chulucanas132</v>
          </cell>
          <cell r="B584" t="str">
            <v>02</v>
          </cell>
          <cell r="C584" t="str">
            <v>04</v>
          </cell>
          <cell r="D584" t="str">
            <v>ELNO</v>
          </cell>
          <cell r="E584" t="str">
            <v>Chulucanas</v>
          </cell>
          <cell r="F584" t="str">
            <v/>
          </cell>
          <cell r="G584">
            <v>0</v>
          </cell>
          <cell r="H584">
            <v>0</v>
          </cell>
          <cell r="I584" t="str">
            <v>132</v>
          </cell>
          <cell r="J584">
            <v>5</v>
          </cell>
          <cell r="K584">
            <v>0</v>
          </cell>
          <cell r="L584">
            <v>0</v>
          </cell>
          <cell r="M584">
            <v>7.37</v>
          </cell>
          <cell r="N584">
            <v>0.13300000000000001</v>
          </cell>
          <cell r="O584">
            <v>2766.13</v>
          </cell>
          <cell r="P584">
            <v>37.53</v>
          </cell>
          <cell r="Q584">
            <v>497.9</v>
          </cell>
          <cell r="R584">
            <v>73.2</v>
          </cell>
        </row>
        <row r="585">
          <cell r="A585" t="str">
            <v>0204Chulucanas131</v>
          </cell>
          <cell r="B585" t="str">
            <v>02</v>
          </cell>
          <cell r="C585" t="str">
            <v>04</v>
          </cell>
          <cell r="D585" t="str">
            <v>ELNO</v>
          </cell>
          <cell r="E585" t="str">
            <v>Chulucanas</v>
          </cell>
          <cell r="F585" t="str">
            <v/>
          </cell>
          <cell r="G585">
            <v>0</v>
          </cell>
          <cell r="H585">
            <v>0</v>
          </cell>
          <cell r="I585" t="str">
            <v>131</v>
          </cell>
          <cell r="J585">
            <v>15</v>
          </cell>
          <cell r="K585">
            <v>0</v>
          </cell>
          <cell r="L585">
            <v>0</v>
          </cell>
          <cell r="M585">
            <v>49.957000000000001</v>
          </cell>
          <cell r="N585">
            <v>0.30099999999999999</v>
          </cell>
          <cell r="O585">
            <v>13402.73</v>
          </cell>
          <cell r="P585">
            <v>26.83</v>
          </cell>
          <cell r="Q585">
            <v>2412.4899999999998</v>
          </cell>
          <cell r="R585">
            <v>219.6</v>
          </cell>
        </row>
        <row r="586">
          <cell r="A586" t="str">
            <v>0204Chulucanas240</v>
          </cell>
          <cell r="B586" t="str">
            <v>02</v>
          </cell>
          <cell r="C586" t="str">
            <v>04</v>
          </cell>
          <cell r="D586" t="str">
            <v>ELNO</v>
          </cell>
          <cell r="E586" t="str">
            <v>Chulucanas</v>
          </cell>
          <cell r="F586" t="str">
            <v/>
          </cell>
          <cell r="G586">
            <v>0</v>
          </cell>
          <cell r="H586">
            <v>0</v>
          </cell>
          <cell r="I586" t="str">
            <v>240</v>
          </cell>
          <cell r="J586">
            <v>0</v>
          </cell>
          <cell r="K586">
            <v>0</v>
          </cell>
          <cell r="L586">
            <v>0</v>
          </cell>
          <cell r="M586">
            <v>168.17599999999999</v>
          </cell>
          <cell r="N586">
            <v>0</v>
          </cell>
          <cell r="O586">
            <v>43741.7</v>
          </cell>
          <cell r="P586">
            <v>26.01</v>
          </cell>
          <cell r="Q586">
            <v>0</v>
          </cell>
          <cell r="R586">
            <v>0</v>
          </cell>
        </row>
        <row r="587">
          <cell r="A587" t="str">
            <v>0204Talara222</v>
          </cell>
          <cell r="B587" t="str">
            <v>02</v>
          </cell>
          <cell r="C587" t="str">
            <v>04</v>
          </cell>
          <cell r="D587" t="str">
            <v>ELNO</v>
          </cell>
          <cell r="E587" t="str">
            <v>Talara</v>
          </cell>
          <cell r="F587" t="str">
            <v/>
          </cell>
          <cell r="G587">
            <v>0</v>
          </cell>
          <cell r="H587">
            <v>0</v>
          </cell>
          <cell r="I587" t="str">
            <v>222</v>
          </cell>
          <cell r="J587">
            <v>10</v>
          </cell>
          <cell r="K587">
            <v>11.811999999999999</v>
          </cell>
          <cell r="L587">
            <v>63.598999999999997</v>
          </cell>
          <cell r="M587">
            <v>75.411000000000001</v>
          </cell>
          <cell r="N587">
            <v>0.45800000000000002</v>
          </cell>
          <cell r="O587">
            <v>30422.66</v>
          </cell>
          <cell r="P587">
            <v>40.340000000000003</v>
          </cell>
          <cell r="Q587">
            <v>5476.08</v>
          </cell>
          <cell r="R587">
            <v>37.08</v>
          </cell>
        </row>
        <row r="588">
          <cell r="A588" t="str">
            <v>0204Talara232</v>
          </cell>
          <cell r="B588" t="str">
            <v>02</v>
          </cell>
          <cell r="C588" t="str">
            <v>04</v>
          </cell>
          <cell r="D588" t="str">
            <v>ELNO</v>
          </cell>
          <cell r="E588" t="str">
            <v>Talara</v>
          </cell>
          <cell r="F588" t="str">
            <v/>
          </cell>
          <cell r="G588">
            <v>0</v>
          </cell>
          <cell r="H588">
            <v>0</v>
          </cell>
          <cell r="I588" t="str">
            <v>232</v>
          </cell>
          <cell r="J588">
            <v>11</v>
          </cell>
          <cell r="K588">
            <v>0</v>
          </cell>
          <cell r="L588">
            <v>0</v>
          </cell>
          <cell r="M588">
            <v>60.597999999999999</v>
          </cell>
          <cell r="N588">
            <v>0.55000000000000004</v>
          </cell>
          <cell r="O588">
            <v>26159.52</v>
          </cell>
          <cell r="P588">
            <v>43.17</v>
          </cell>
          <cell r="Q588">
            <v>4708.71</v>
          </cell>
          <cell r="R588">
            <v>35.35</v>
          </cell>
        </row>
        <row r="589">
          <cell r="A589" t="str">
            <v>0204Talara231</v>
          </cell>
          <cell r="B589" t="str">
            <v>02</v>
          </cell>
          <cell r="C589" t="str">
            <v>04</v>
          </cell>
          <cell r="D589" t="str">
            <v>ELNO</v>
          </cell>
          <cell r="E589" t="str">
            <v>Talara</v>
          </cell>
          <cell r="F589" t="str">
            <v/>
          </cell>
          <cell r="G589">
            <v>0</v>
          </cell>
          <cell r="H589">
            <v>0</v>
          </cell>
          <cell r="I589" t="str">
            <v>231</v>
          </cell>
          <cell r="J589">
            <v>11</v>
          </cell>
          <cell r="K589">
            <v>0</v>
          </cell>
          <cell r="L589">
            <v>0</v>
          </cell>
          <cell r="M589">
            <v>51.015999999999998</v>
          </cell>
          <cell r="N589">
            <v>0.22700000000000001</v>
          </cell>
          <cell r="O589">
            <v>17865.23</v>
          </cell>
          <cell r="P589">
            <v>35.020000000000003</v>
          </cell>
          <cell r="Q589">
            <v>3215.74</v>
          </cell>
          <cell r="R589">
            <v>26.06</v>
          </cell>
        </row>
        <row r="590">
          <cell r="A590" t="str">
            <v>0204Talara270</v>
          </cell>
          <cell r="B590" t="str">
            <v>02</v>
          </cell>
          <cell r="C590" t="str">
            <v>04</v>
          </cell>
          <cell r="D590" t="str">
            <v>ELNO</v>
          </cell>
          <cell r="E590" t="str">
            <v>Talara</v>
          </cell>
          <cell r="F590" t="str">
            <v/>
          </cell>
          <cell r="G590">
            <v>0</v>
          </cell>
          <cell r="H590">
            <v>0</v>
          </cell>
          <cell r="I590" t="str">
            <v>270</v>
          </cell>
          <cell r="J590">
            <v>1949</v>
          </cell>
          <cell r="K590">
            <v>0</v>
          </cell>
          <cell r="L590">
            <v>0</v>
          </cell>
          <cell r="M590">
            <v>371.43</v>
          </cell>
          <cell r="N590">
            <v>0</v>
          </cell>
          <cell r="O590">
            <v>127484.27</v>
          </cell>
          <cell r="P590">
            <v>34.32</v>
          </cell>
          <cell r="Q590">
            <v>22947.17</v>
          </cell>
          <cell r="R590">
            <v>1160.32</v>
          </cell>
        </row>
        <row r="591">
          <cell r="A591" t="str">
            <v>0204Talara261</v>
          </cell>
          <cell r="B591" t="str">
            <v>02</v>
          </cell>
          <cell r="C591" t="str">
            <v>04</v>
          </cell>
          <cell r="D591" t="str">
            <v>ELNO</v>
          </cell>
          <cell r="E591" t="str">
            <v>Talara</v>
          </cell>
          <cell r="F591" t="str">
            <v/>
          </cell>
          <cell r="G591">
            <v>0</v>
          </cell>
          <cell r="H591">
            <v>0</v>
          </cell>
          <cell r="I591" t="str">
            <v>261</v>
          </cell>
          <cell r="J591">
            <v>7007</v>
          </cell>
          <cell r="K591">
            <v>0</v>
          </cell>
          <cell r="L591">
            <v>0</v>
          </cell>
          <cell r="M591">
            <v>111.82299999999999</v>
          </cell>
          <cell r="N591">
            <v>0</v>
          </cell>
          <cell r="O591">
            <v>40385.21</v>
          </cell>
          <cell r="P591">
            <v>36.119999999999997</v>
          </cell>
          <cell r="Q591">
            <v>7269.34</v>
          </cell>
          <cell r="R591">
            <v>4068.2</v>
          </cell>
        </row>
        <row r="592">
          <cell r="A592" t="str">
            <v>0204Talara262</v>
          </cell>
          <cell r="B592" t="str">
            <v>02</v>
          </cell>
          <cell r="C592" t="str">
            <v>04</v>
          </cell>
          <cell r="D592" t="str">
            <v>ELNO</v>
          </cell>
          <cell r="E592" t="str">
            <v>Talara</v>
          </cell>
          <cell r="F592" t="str">
            <v/>
          </cell>
          <cell r="G592">
            <v>0</v>
          </cell>
          <cell r="H592">
            <v>0</v>
          </cell>
          <cell r="I592" t="str">
            <v>262</v>
          </cell>
          <cell r="J592">
            <v>7958</v>
          </cell>
          <cell r="K592">
            <v>0</v>
          </cell>
          <cell r="L592">
            <v>0</v>
          </cell>
          <cell r="M592">
            <v>480.214</v>
          </cell>
          <cell r="N592">
            <v>0</v>
          </cell>
          <cell r="O592">
            <v>154657.57999999999</v>
          </cell>
          <cell r="P592">
            <v>32.21</v>
          </cell>
          <cell r="Q592">
            <v>27838.36</v>
          </cell>
          <cell r="R592">
            <v>4621.0600000000004</v>
          </cell>
        </row>
        <row r="593">
          <cell r="A593" t="str">
            <v>0204Talara263</v>
          </cell>
          <cell r="B593" t="str">
            <v>02</v>
          </cell>
          <cell r="C593" t="str">
            <v>04</v>
          </cell>
          <cell r="D593" t="str">
            <v>ELNO</v>
          </cell>
          <cell r="E593" t="str">
            <v>Talara</v>
          </cell>
          <cell r="F593" t="str">
            <v/>
          </cell>
          <cell r="G593">
            <v>0</v>
          </cell>
          <cell r="H593">
            <v>0</v>
          </cell>
          <cell r="I593" t="str">
            <v>263</v>
          </cell>
          <cell r="J593">
            <v>2677</v>
          </cell>
          <cell r="K593">
            <v>0</v>
          </cell>
          <cell r="L593">
            <v>0</v>
          </cell>
          <cell r="M593">
            <v>326.91199999999998</v>
          </cell>
          <cell r="N593">
            <v>0</v>
          </cell>
          <cell r="O593">
            <v>117236.12</v>
          </cell>
          <cell r="P593">
            <v>35.86</v>
          </cell>
          <cell r="Q593">
            <v>21102.5</v>
          </cell>
          <cell r="R593">
            <v>1555.21</v>
          </cell>
        </row>
        <row r="594">
          <cell r="A594" t="str">
            <v>0204Talara264</v>
          </cell>
          <cell r="B594" t="str">
            <v>02</v>
          </cell>
          <cell r="C594" t="str">
            <v>04</v>
          </cell>
          <cell r="D594" t="str">
            <v>ELNO</v>
          </cell>
          <cell r="E594" t="str">
            <v>Talara</v>
          </cell>
          <cell r="F594" t="str">
            <v/>
          </cell>
          <cell r="G594">
            <v>0</v>
          </cell>
          <cell r="H594">
            <v>0</v>
          </cell>
          <cell r="I594" t="str">
            <v>264</v>
          </cell>
          <cell r="J594">
            <v>1528</v>
          </cell>
          <cell r="K594">
            <v>0</v>
          </cell>
          <cell r="L594">
            <v>0</v>
          </cell>
          <cell r="M594">
            <v>303.61700000000002</v>
          </cell>
          <cell r="N594">
            <v>0</v>
          </cell>
          <cell r="O594">
            <v>107166.78</v>
          </cell>
          <cell r="P594">
            <v>35.299999999999997</v>
          </cell>
          <cell r="Q594">
            <v>19290.02</v>
          </cell>
          <cell r="R594">
            <v>888.15</v>
          </cell>
        </row>
        <row r="595">
          <cell r="A595" t="str">
            <v>0204Talara265</v>
          </cell>
          <cell r="B595" t="str">
            <v>02</v>
          </cell>
          <cell r="C595" t="str">
            <v>04</v>
          </cell>
          <cell r="D595" t="str">
            <v>ELNO</v>
          </cell>
          <cell r="E595" t="str">
            <v>Talara</v>
          </cell>
          <cell r="F595" t="str">
            <v/>
          </cell>
          <cell r="G595">
            <v>0</v>
          </cell>
          <cell r="H595">
            <v>0</v>
          </cell>
          <cell r="I595" t="str">
            <v>265</v>
          </cell>
          <cell r="J595">
            <v>228</v>
          </cell>
          <cell r="K595">
            <v>0</v>
          </cell>
          <cell r="L595">
            <v>0</v>
          </cell>
          <cell r="M595">
            <v>83.783000000000001</v>
          </cell>
          <cell r="N595">
            <v>0</v>
          </cell>
          <cell r="O595">
            <v>29222.74</v>
          </cell>
          <cell r="P595">
            <v>34.880000000000003</v>
          </cell>
          <cell r="Q595">
            <v>5260.09</v>
          </cell>
          <cell r="R595">
            <v>132.51</v>
          </cell>
        </row>
        <row r="596">
          <cell r="A596" t="str">
            <v>0204Talara266</v>
          </cell>
          <cell r="B596" t="str">
            <v>02</v>
          </cell>
          <cell r="C596" t="str">
            <v>04</v>
          </cell>
          <cell r="D596" t="str">
            <v>ELNO</v>
          </cell>
          <cell r="E596" t="str">
            <v>Talara</v>
          </cell>
          <cell r="F596" t="str">
            <v/>
          </cell>
          <cell r="G596">
            <v>0</v>
          </cell>
          <cell r="H596">
            <v>0</v>
          </cell>
          <cell r="I596" t="str">
            <v>266</v>
          </cell>
          <cell r="J596">
            <v>52</v>
          </cell>
          <cell r="K596">
            <v>0</v>
          </cell>
          <cell r="L596">
            <v>0</v>
          </cell>
          <cell r="M596">
            <v>31.524000000000001</v>
          </cell>
          <cell r="N596">
            <v>0</v>
          </cell>
          <cell r="O596">
            <v>10810.28</v>
          </cell>
          <cell r="P596">
            <v>34.29</v>
          </cell>
          <cell r="Q596">
            <v>1945.85</v>
          </cell>
          <cell r="R596">
            <v>30.41</v>
          </cell>
        </row>
        <row r="597">
          <cell r="A597" t="str">
            <v>0204Talara267</v>
          </cell>
          <cell r="B597" t="str">
            <v>02</v>
          </cell>
          <cell r="C597" t="str">
            <v>04</v>
          </cell>
          <cell r="D597" t="str">
            <v>ELNO</v>
          </cell>
          <cell r="E597" t="str">
            <v>Talara</v>
          </cell>
          <cell r="F597" t="str">
            <v/>
          </cell>
          <cell r="G597">
            <v>0</v>
          </cell>
          <cell r="H597">
            <v>0</v>
          </cell>
          <cell r="I597" t="str">
            <v>267</v>
          </cell>
          <cell r="J597">
            <v>12</v>
          </cell>
          <cell r="K597">
            <v>0</v>
          </cell>
          <cell r="L597">
            <v>0</v>
          </cell>
          <cell r="M597">
            <v>10.089</v>
          </cell>
          <cell r="N597">
            <v>0</v>
          </cell>
          <cell r="O597">
            <v>3490.91</v>
          </cell>
          <cell r="P597">
            <v>34.6</v>
          </cell>
          <cell r="Q597">
            <v>628.36</v>
          </cell>
          <cell r="R597">
            <v>6.98</v>
          </cell>
        </row>
        <row r="598">
          <cell r="A598" t="str">
            <v>0204Talara268</v>
          </cell>
          <cell r="B598" t="str">
            <v>02</v>
          </cell>
          <cell r="C598" t="str">
            <v>04</v>
          </cell>
          <cell r="D598" t="str">
            <v>ELNO</v>
          </cell>
          <cell r="E598" t="str">
            <v>Talara</v>
          </cell>
          <cell r="F598" t="str">
            <v/>
          </cell>
          <cell r="G598">
            <v>0</v>
          </cell>
          <cell r="H598">
            <v>0</v>
          </cell>
          <cell r="I598" t="str">
            <v>268</v>
          </cell>
          <cell r="J598">
            <v>16</v>
          </cell>
          <cell r="K598">
            <v>0</v>
          </cell>
          <cell r="L598">
            <v>0</v>
          </cell>
          <cell r="M598">
            <v>29.844999999999999</v>
          </cell>
          <cell r="N598">
            <v>0</v>
          </cell>
          <cell r="O598">
            <v>10290.64</v>
          </cell>
          <cell r="P598">
            <v>34.479999999999997</v>
          </cell>
          <cell r="Q598">
            <v>1852.32</v>
          </cell>
          <cell r="R598">
            <v>9.6199999999999992</v>
          </cell>
        </row>
        <row r="599">
          <cell r="A599" t="str">
            <v>0204Talara282</v>
          </cell>
          <cell r="B599" t="str">
            <v>02</v>
          </cell>
          <cell r="C599" t="str">
            <v>04</v>
          </cell>
          <cell r="D599" t="str">
            <v>ELNO</v>
          </cell>
          <cell r="E599" t="str">
            <v>Talara</v>
          </cell>
          <cell r="F599" t="str">
            <v/>
          </cell>
          <cell r="G599">
            <v>0</v>
          </cell>
          <cell r="H599">
            <v>0</v>
          </cell>
          <cell r="I599" t="str">
            <v>282</v>
          </cell>
          <cell r="J599">
            <v>21</v>
          </cell>
          <cell r="K599">
            <v>0</v>
          </cell>
          <cell r="L599">
            <v>0</v>
          </cell>
          <cell r="M599">
            <v>1.835</v>
          </cell>
          <cell r="N599">
            <v>5.7350000000000003</v>
          </cell>
          <cell r="O599">
            <v>688.94</v>
          </cell>
          <cell r="P599">
            <v>37.54</v>
          </cell>
          <cell r="Q599">
            <v>124.01</v>
          </cell>
          <cell r="R599">
            <v>12.18</v>
          </cell>
        </row>
        <row r="600">
          <cell r="A600" t="str">
            <v>0204Talara122</v>
          </cell>
          <cell r="B600" t="str">
            <v>02</v>
          </cell>
          <cell r="C600" t="str">
            <v>04</v>
          </cell>
          <cell r="D600" t="str">
            <v>ELNO</v>
          </cell>
          <cell r="E600" t="str">
            <v>Talara</v>
          </cell>
          <cell r="F600" t="str">
            <v/>
          </cell>
          <cell r="G600">
            <v>0</v>
          </cell>
          <cell r="H600">
            <v>0</v>
          </cell>
          <cell r="I600" t="str">
            <v>122</v>
          </cell>
          <cell r="J600">
            <v>11</v>
          </cell>
          <cell r="K600">
            <v>30.652999999999999</v>
          </cell>
          <cell r="L600">
            <v>143.512</v>
          </cell>
          <cell r="M600">
            <v>174.16499999999999</v>
          </cell>
          <cell r="N600">
            <v>0.76300000000000001</v>
          </cell>
          <cell r="O600">
            <v>36017.79</v>
          </cell>
          <cell r="P600">
            <v>20.68</v>
          </cell>
          <cell r="Q600">
            <v>6483.2</v>
          </cell>
          <cell r="R600">
            <v>172.26</v>
          </cell>
        </row>
        <row r="601">
          <cell r="A601" t="str">
            <v>0204Talara121</v>
          </cell>
          <cell r="B601" t="str">
            <v>02</v>
          </cell>
          <cell r="C601" t="str">
            <v>04</v>
          </cell>
          <cell r="D601" t="str">
            <v>ELNO</v>
          </cell>
          <cell r="E601" t="str">
            <v>Talara</v>
          </cell>
          <cell r="F601" t="str">
            <v/>
          </cell>
          <cell r="G601">
            <v>0</v>
          </cell>
          <cell r="H601">
            <v>0</v>
          </cell>
          <cell r="I601" t="str">
            <v>121</v>
          </cell>
          <cell r="J601">
            <v>6</v>
          </cell>
          <cell r="K601">
            <v>12.351000000000001</v>
          </cell>
          <cell r="L601">
            <v>38.496000000000002</v>
          </cell>
          <cell r="M601">
            <v>50.847000000000001</v>
          </cell>
          <cell r="N601">
            <v>0.188</v>
          </cell>
          <cell r="O601">
            <v>9686.92</v>
          </cell>
          <cell r="P601">
            <v>19.05</v>
          </cell>
          <cell r="Q601">
            <v>1743.65</v>
          </cell>
          <cell r="R601">
            <v>93.96</v>
          </cell>
        </row>
        <row r="602">
          <cell r="A602" t="str">
            <v>0204Talara132</v>
          </cell>
          <cell r="B602" t="str">
            <v>02</v>
          </cell>
          <cell r="C602" t="str">
            <v>04</v>
          </cell>
          <cell r="D602" t="str">
            <v>ELNO</v>
          </cell>
          <cell r="E602" t="str">
            <v>Talara</v>
          </cell>
          <cell r="F602" t="str">
            <v/>
          </cell>
          <cell r="G602">
            <v>0</v>
          </cell>
          <cell r="H602">
            <v>0</v>
          </cell>
          <cell r="I602" t="str">
            <v>132</v>
          </cell>
          <cell r="J602">
            <v>18</v>
          </cell>
          <cell r="K602">
            <v>0</v>
          </cell>
          <cell r="L602">
            <v>0</v>
          </cell>
          <cell r="M602">
            <v>86.834999999999994</v>
          </cell>
          <cell r="N602">
            <v>0.71199999999999997</v>
          </cell>
          <cell r="O602">
            <v>20371.759999999998</v>
          </cell>
          <cell r="P602">
            <v>23.46</v>
          </cell>
          <cell r="Q602">
            <v>3666.92</v>
          </cell>
          <cell r="R602">
            <v>265.42</v>
          </cell>
        </row>
        <row r="603">
          <cell r="A603" t="str">
            <v>0204Talara131</v>
          </cell>
          <cell r="B603" t="str">
            <v>02</v>
          </cell>
          <cell r="C603" t="str">
            <v>04</v>
          </cell>
          <cell r="D603" t="str">
            <v>ELNO</v>
          </cell>
          <cell r="E603" t="str">
            <v>Talara</v>
          </cell>
          <cell r="F603" t="str">
            <v/>
          </cell>
          <cell r="G603">
            <v>0</v>
          </cell>
          <cell r="H603">
            <v>0</v>
          </cell>
          <cell r="I603" t="str">
            <v>131</v>
          </cell>
          <cell r="J603">
            <v>9</v>
          </cell>
          <cell r="K603">
            <v>0</v>
          </cell>
          <cell r="L603">
            <v>0</v>
          </cell>
          <cell r="M603">
            <v>204.63</v>
          </cell>
          <cell r="N603">
            <v>0.76200000000000001</v>
          </cell>
          <cell r="O603">
            <v>42614.239999999998</v>
          </cell>
          <cell r="P603">
            <v>20.83</v>
          </cell>
          <cell r="Q603">
            <v>7670.56</v>
          </cell>
          <cell r="R603">
            <v>131.76</v>
          </cell>
        </row>
        <row r="604">
          <cell r="A604" t="str">
            <v>0204Talara240</v>
          </cell>
          <cell r="B604" t="str">
            <v>02</v>
          </cell>
          <cell r="C604" t="str">
            <v>04</v>
          </cell>
          <cell r="D604" t="str">
            <v>ELNO</v>
          </cell>
          <cell r="E604" t="str">
            <v>Talara</v>
          </cell>
          <cell r="F604" t="str">
            <v/>
          </cell>
          <cell r="G604">
            <v>0</v>
          </cell>
          <cell r="H604">
            <v>0</v>
          </cell>
          <cell r="I604" t="str">
            <v>240</v>
          </cell>
          <cell r="J604">
            <v>0</v>
          </cell>
          <cell r="K604">
            <v>0</v>
          </cell>
          <cell r="L604">
            <v>0</v>
          </cell>
          <cell r="M604">
            <v>287.113</v>
          </cell>
          <cell r="N604">
            <v>0</v>
          </cell>
          <cell r="O604">
            <v>99095.17</v>
          </cell>
          <cell r="P604">
            <v>34.51</v>
          </cell>
          <cell r="Q604">
            <v>0</v>
          </cell>
          <cell r="R604">
            <v>0</v>
          </cell>
        </row>
        <row r="605">
          <cell r="A605" t="str">
            <v>0204Bajo Piura231</v>
          </cell>
          <cell r="B605" t="str">
            <v>02</v>
          </cell>
          <cell r="C605" t="str">
            <v>04</v>
          </cell>
          <cell r="D605" t="str">
            <v>ELNO</v>
          </cell>
          <cell r="E605" t="str">
            <v>Bajo Piura</v>
          </cell>
          <cell r="F605" t="str">
            <v/>
          </cell>
          <cell r="G605">
            <v>0</v>
          </cell>
          <cell r="H605">
            <v>60</v>
          </cell>
          <cell r="I605" t="str">
            <v>231</v>
          </cell>
          <cell r="J605">
            <v>1</v>
          </cell>
          <cell r="K605">
            <v>0</v>
          </cell>
          <cell r="L605">
            <v>0</v>
          </cell>
          <cell r="M605">
            <v>0.45300000000000001</v>
          </cell>
          <cell r="N605">
            <v>3.0000000000000001E-3</v>
          </cell>
          <cell r="O605">
            <v>307.5</v>
          </cell>
          <cell r="P605">
            <v>67.88</v>
          </cell>
          <cell r="Q605">
            <v>55.35</v>
          </cell>
          <cell r="R605">
            <v>2.0499999999999998</v>
          </cell>
        </row>
        <row r="606">
          <cell r="A606" t="str">
            <v>0204Bajo Piura270</v>
          </cell>
          <cell r="B606" t="str">
            <v>02</v>
          </cell>
          <cell r="C606" t="str">
            <v>04</v>
          </cell>
          <cell r="D606" t="str">
            <v>ELNO</v>
          </cell>
          <cell r="E606" t="str">
            <v>Bajo Piura</v>
          </cell>
          <cell r="F606" t="str">
            <v/>
          </cell>
          <cell r="G606">
            <v>0</v>
          </cell>
          <cell r="H606">
            <v>60</v>
          </cell>
          <cell r="I606" t="str">
            <v>270</v>
          </cell>
          <cell r="J606">
            <v>755</v>
          </cell>
          <cell r="K606">
            <v>0</v>
          </cell>
          <cell r="L606">
            <v>0</v>
          </cell>
          <cell r="M606">
            <v>82.015000000000001</v>
          </cell>
          <cell r="N606">
            <v>0</v>
          </cell>
          <cell r="O606">
            <v>33371.47</v>
          </cell>
          <cell r="P606">
            <v>40.69</v>
          </cell>
          <cell r="Q606">
            <v>6006.86</v>
          </cell>
          <cell r="R606">
            <v>448.79</v>
          </cell>
        </row>
        <row r="607">
          <cell r="A607" t="str">
            <v>0204Bajo Piura261</v>
          </cell>
          <cell r="B607" t="str">
            <v>02</v>
          </cell>
          <cell r="C607" t="str">
            <v>04</v>
          </cell>
          <cell r="D607" t="str">
            <v>ELNO</v>
          </cell>
          <cell r="E607" t="str">
            <v>Bajo Piura</v>
          </cell>
          <cell r="F607" t="str">
            <v/>
          </cell>
          <cell r="G607">
            <v>0</v>
          </cell>
          <cell r="H607">
            <v>60</v>
          </cell>
          <cell r="I607" t="str">
            <v>261</v>
          </cell>
          <cell r="J607">
            <v>6597</v>
          </cell>
          <cell r="K607">
            <v>0</v>
          </cell>
          <cell r="L607">
            <v>0</v>
          </cell>
          <cell r="M607">
            <v>88.161000000000001</v>
          </cell>
          <cell r="N607">
            <v>0</v>
          </cell>
          <cell r="O607">
            <v>40379.25</v>
          </cell>
          <cell r="P607">
            <v>45.8</v>
          </cell>
          <cell r="Q607">
            <v>7268.27</v>
          </cell>
          <cell r="R607">
            <v>3834.79</v>
          </cell>
        </row>
        <row r="608">
          <cell r="A608" t="str">
            <v>0204Bajo Piura262</v>
          </cell>
          <cell r="B608" t="str">
            <v>02</v>
          </cell>
          <cell r="C608" t="str">
            <v>04</v>
          </cell>
          <cell r="D608" t="str">
            <v>ELNO</v>
          </cell>
          <cell r="E608" t="str">
            <v>Bajo Piura</v>
          </cell>
          <cell r="F608" t="str">
            <v/>
          </cell>
          <cell r="G608">
            <v>0</v>
          </cell>
          <cell r="H608">
            <v>60</v>
          </cell>
          <cell r="I608" t="str">
            <v>262</v>
          </cell>
          <cell r="J608">
            <v>3132</v>
          </cell>
          <cell r="K608">
            <v>0</v>
          </cell>
          <cell r="L608">
            <v>0</v>
          </cell>
          <cell r="M608">
            <v>175.69800000000001</v>
          </cell>
          <cell r="N608">
            <v>0</v>
          </cell>
          <cell r="O608">
            <v>65507.8</v>
          </cell>
          <cell r="P608">
            <v>37.28</v>
          </cell>
          <cell r="Q608">
            <v>11791.4</v>
          </cell>
          <cell r="R608">
            <v>1820.34</v>
          </cell>
        </row>
        <row r="609">
          <cell r="A609" t="str">
            <v>0204Bajo Piura263</v>
          </cell>
          <cell r="B609" t="str">
            <v>02</v>
          </cell>
          <cell r="C609" t="str">
            <v>04</v>
          </cell>
          <cell r="D609" t="str">
            <v>ELNO</v>
          </cell>
          <cell r="E609" t="str">
            <v>Bajo Piura</v>
          </cell>
          <cell r="F609" t="str">
            <v/>
          </cell>
          <cell r="G609">
            <v>0</v>
          </cell>
          <cell r="H609">
            <v>60</v>
          </cell>
          <cell r="I609" t="str">
            <v>263</v>
          </cell>
          <cell r="J609">
            <v>486</v>
          </cell>
          <cell r="K609">
            <v>0</v>
          </cell>
          <cell r="L609">
            <v>0</v>
          </cell>
          <cell r="M609">
            <v>57.95</v>
          </cell>
          <cell r="N609">
            <v>0</v>
          </cell>
          <cell r="O609">
            <v>23977.88</v>
          </cell>
          <cell r="P609">
            <v>41.38</v>
          </cell>
          <cell r="Q609">
            <v>4316.0200000000004</v>
          </cell>
          <cell r="R609">
            <v>283.27999999999997</v>
          </cell>
        </row>
        <row r="610">
          <cell r="A610" t="str">
            <v>0204Bajo Piura264</v>
          </cell>
          <cell r="B610" t="str">
            <v>02</v>
          </cell>
          <cell r="C610" t="str">
            <v>04</v>
          </cell>
          <cell r="D610" t="str">
            <v>ELNO</v>
          </cell>
          <cell r="E610" t="str">
            <v>Bajo Piura</v>
          </cell>
          <cell r="F610" t="str">
            <v/>
          </cell>
          <cell r="G610">
            <v>0</v>
          </cell>
          <cell r="H610">
            <v>60</v>
          </cell>
          <cell r="I610" t="str">
            <v>264</v>
          </cell>
          <cell r="J610">
            <v>195</v>
          </cell>
          <cell r="K610">
            <v>0</v>
          </cell>
          <cell r="L610">
            <v>0</v>
          </cell>
          <cell r="M610">
            <v>37.613999999999997</v>
          </cell>
          <cell r="N610">
            <v>0</v>
          </cell>
          <cell r="O610">
            <v>15317.09</v>
          </cell>
          <cell r="P610">
            <v>40.72</v>
          </cell>
          <cell r="Q610">
            <v>2757.08</v>
          </cell>
          <cell r="R610">
            <v>115.9</v>
          </cell>
        </row>
        <row r="611">
          <cell r="A611" t="str">
            <v>0204Bajo Piura265</v>
          </cell>
          <cell r="B611" t="str">
            <v>02</v>
          </cell>
          <cell r="C611" t="str">
            <v>04</v>
          </cell>
          <cell r="D611" t="str">
            <v>ELNO</v>
          </cell>
          <cell r="E611" t="str">
            <v>Bajo Piura</v>
          </cell>
          <cell r="F611" t="str">
            <v/>
          </cell>
          <cell r="G611">
            <v>0</v>
          </cell>
          <cell r="H611">
            <v>60</v>
          </cell>
          <cell r="I611" t="str">
            <v>265</v>
          </cell>
          <cell r="J611">
            <v>26</v>
          </cell>
          <cell r="K611">
            <v>0</v>
          </cell>
          <cell r="L611">
            <v>0</v>
          </cell>
          <cell r="M611">
            <v>9.8699999999999992</v>
          </cell>
          <cell r="N611">
            <v>0</v>
          </cell>
          <cell r="O611">
            <v>3965.88</v>
          </cell>
          <cell r="P611">
            <v>40.18</v>
          </cell>
          <cell r="Q611">
            <v>713.86</v>
          </cell>
          <cell r="R611">
            <v>16.100000000000001</v>
          </cell>
        </row>
        <row r="612">
          <cell r="A612" t="str">
            <v>0204Bajo Piura266</v>
          </cell>
          <cell r="B612" t="str">
            <v>02</v>
          </cell>
          <cell r="C612" t="str">
            <v>04</v>
          </cell>
          <cell r="D612" t="str">
            <v>ELNO</v>
          </cell>
          <cell r="E612" t="str">
            <v>Bajo Piura</v>
          </cell>
          <cell r="F612" t="str">
            <v/>
          </cell>
          <cell r="G612">
            <v>0</v>
          </cell>
          <cell r="H612">
            <v>60</v>
          </cell>
          <cell r="I612" t="str">
            <v>266</v>
          </cell>
          <cell r="J612">
            <v>8</v>
          </cell>
          <cell r="K612">
            <v>0</v>
          </cell>
          <cell r="L612">
            <v>0</v>
          </cell>
          <cell r="M612">
            <v>4.92</v>
          </cell>
          <cell r="N612">
            <v>0</v>
          </cell>
          <cell r="O612">
            <v>1967.61</v>
          </cell>
          <cell r="P612">
            <v>39.99</v>
          </cell>
          <cell r="Q612">
            <v>354.17</v>
          </cell>
          <cell r="R612">
            <v>5.0199999999999996</v>
          </cell>
        </row>
        <row r="613">
          <cell r="A613" t="str">
            <v>0204Bajo Piura267</v>
          </cell>
          <cell r="B613" t="str">
            <v>02</v>
          </cell>
          <cell r="C613" t="str">
            <v>04</v>
          </cell>
          <cell r="D613" t="str">
            <v>ELNO</v>
          </cell>
          <cell r="E613" t="str">
            <v>Bajo Piura</v>
          </cell>
          <cell r="F613" t="str">
            <v/>
          </cell>
          <cell r="G613">
            <v>0</v>
          </cell>
          <cell r="H613">
            <v>60</v>
          </cell>
          <cell r="I613" t="str">
            <v>267</v>
          </cell>
          <cell r="J613">
            <v>4</v>
          </cell>
          <cell r="K613">
            <v>0</v>
          </cell>
          <cell r="L613">
            <v>0</v>
          </cell>
          <cell r="M613">
            <v>3.4670000000000001</v>
          </cell>
          <cell r="N613">
            <v>0</v>
          </cell>
          <cell r="O613">
            <v>1383.88</v>
          </cell>
          <cell r="P613">
            <v>39.92</v>
          </cell>
          <cell r="Q613">
            <v>249.1</v>
          </cell>
          <cell r="R613">
            <v>2.4900000000000002</v>
          </cell>
        </row>
        <row r="614">
          <cell r="A614" t="str">
            <v>0204Bajo Piura268</v>
          </cell>
          <cell r="B614" t="str">
            <v>02</v>
          </cell>
          <cell r="C614" t="str">
            <v>04</v>
          </cell>
          <cell r="D614" t="str">
            <v>ELNO</v>
          </cell>
          <cell r="E614" t="str">
            <v>Bajo Piura</v>
          </cell>
          <cell r="F614" t="str">
            <v/>
          </cell>
          <cell r="G614">
            <v>0</v>
          </cell>
          <cell r="H614">
            <v>60</v>
          </cell>
          <cell r="I614" t="str">
            <v>268</v>
          </cell>
          <cell r="J614">
            <v>5</v>
          </cell>
          <cell r="K614">
            <v>0</v>
          </cell>
          <cell r="L614">
            <v>0</v>
          </cell>
          <cell r="M614">
            <v>7.3710000000000004</v>
          </cell>
          <cell r="N614">
            <v>0</v>
          </cell>
          <cell r="O614">
            <v>2935.24</v>
          </cell>
          <cell r="P614">
            <v>39.82</v>
          </cell>
          <cell r="Q614">
            <v>528.34</v>
          </cell>
          <cell r="R614">
            <v>3.41</v>
          </cell>
        </row>
        <row r="615">
          <cell r="A615" t="str">
            <v>0204Bajo Piura282</v>
          </cell>
          <cell r="B615" t="str">
            <v>02</v>
          </cell>
          <cell r="C615" t="str">
            <v>04</v>
          </cell>
          <cell r="D615" t="str">
            <v>ELNO</v>
          </cell>
          <cell r="E615" t="str">
            <v>Bajo Piura</v>
          </cell>
          <cell r="F615" t="str">
            <v/>
          </cell>
          <cell r="G615">
            <v>0</v>
          </cell>
          <cell r="H615">
            <v>60</v>
          </cell>
          <cell r="I615" t="str">
            <v>282</v>
          </cell>
          <cell r="J615">
            <v>2</v>
          </cell>
          <cell r="K615">
            <v>0</v>
          </cell>
          <cell r="L615">
            <v>0</v>
          </cell>
          <cell r="M615">
            <v>6.4000000000000001E-2</v>
          </cell>
          <cell r="N615">
            <v>0.2</v>
          </cell>
          <cell r="O615">
            <v>27.56</v>
          </cell>
          <cell r="P615">
            <v>43.06</v>
          </cell>
          <cell r="Q615">
            <v>4.96</v>
          </cell>
          <cell r="R615">
            <v>1.1599999999999999</v>
          </cell>
        </row>
        <row r="616">
          <cell r="A616" t="str">
            <v>0204Bajo Piura100</v>
          </cell>
          <cell r="B616" t="str">
            <v>02</v>
          </cell>
          <cell r="C616" t="str">
            <v>04</v>
          </cell>
          <cell r="D616" t="str">
            <v>ELNO</v>
          </cell>
          <cell r="E616" t="str">
            <v>Bajo Piura</v>
          </cell>
          <cell r="F616" t="str">
            <v/>
          </cell>
          <cell r="G616">
            <v>0</v>
          </cell>
          <cell r="H616">
            <v>60</v>
          </cell>
          <cell r="I616" t="str">
            <v>100</v>
          </cell>
          <cell r="J616">
            <v>17</v>
          </cell>
          <cell r="K616">
            <v>36.234999999999999</v>
          </cell>
          <cell r="L616">
            <v>295.93099999999998</v>
          </cell>
          <cell r="M616">
            <v>332.166</v>
          </cell>
          <cell r="N616">
            <v>2.3359999999999999</v>
          </cell>
          <cell r="O616">
            <v>60905.36</v>
          </cell>
          <cell r="P616">
            <v>18.34</v>
          </cell>
          <cell r="Q616">
            <v>10962.96</v>
          </cell>
          <cell r="R616">
            <v>266.22000000000003</v>
          </cell>
        </row>
        <row r="617">
          <cell r="A617" t="str">
            <v>0204Bajo Piura122</v>
          </cell>
          <cell r="B617" t="str">
            <v>02</v>
          </cell>
          <cell r="C617" t="str">
            <v>04</v>
          </cell>
          <cell r="D617" t="str">
            <v>ELNO</v>
          </cell>
          <cell r="E617" t="str">
            <v>Bajo Piura</v>
          </cell>
          <cell r="F617" t="str">
            <v/>
          </cell>
          <cell r="G617">
            <v>0</v>
          </cell>
          <cell r="H617">
            <v>60</v>
          </cell>
          <cell r="I617" t="str">
            <v>122</v>
          </cell>
          <cell r="J617">
            <v>8</v>
          </cell>
          <cell r="K617">
            <v>98.361000000000004</v>
          </cell>
          <cell r="L617">
            <v>303.54899999999998</v>
          </cell>
          <cell r="M617">
            <v>401.91</v>
          </cell>
          <cell r="N617">
            <v>1.2509999999999999</v>
          </cell>
          <cell r="O617">
            <v>79428.08</v>
          </cell>
          <cell r="P617">
            <v>19.760000000000002</v>
          </cell>
          <cell r="Q617">
            <v>14297.05</v>
          </cell>
          <cell r="R617">
            <v>125.28</v>
          </cell>
        </row>
        <row r="618">
          <cell r="A618" t="str">
            <v>0204Bajo Piura121</v>
          </cell>
          <cell r="B618" t="str">
            <v>02</v>
          </cell>
          <cell r="C618" t="str">
            <v>04</v>
          </cell>
          <cell r="D618" t="str">
            <v>ELNO</v>
          </cell>
          <cell r="E618" t="str">
            <v>Bajo Piura</v>
          </cell>
          <cell r="F618" t="str">
            <v/>
          </cell>
          <cell r="G618">
            <v>0</v>
          </cell>
          <cell r="H618">
            <v>60</v>
          </cell>
          <cell r="I618" t="str">
            <v>121</v>
          </cell>
          <cell r="J618">
            <v>3</v>
          </cell>
          <cell r="K618">
            <v>6.0270000000000001</v>
          </cell>
          <cell r="L618">
            <v>21.963000000000001</v>
          </cell>
          <cell r="M618">
            <v>27.99</v>
          </cell>
          <cell r="N618">
            <v>0.11</v>
          </cell>
          <cell r="O618">
            <v>4983.29</v>
          </cell>
          <cell r="P618">
            <v>17.8</v>
          </cell>
          <cell r="Q618">
            <v>896.99</v>
          </cell>
          <cell r="R618">
            <v>46.98</v>
          </cell>
        </row>
        <row r="619">
          <cell r="A619" t="str">
            <v>0204Bajo Piura132</v>
          </cell>
          <cell r="B619" t="str">
            <v>02</v>
          </cell>
          <cell r="C619" t="str">
            <v>04</v>
          </cell>
          <cell r="D619" t="str">
            <v>ELNO</v>
          </cell>
          <cell r="E619" t="str">
            <v>Bajo Piura</v>
          </cell>
          <cell r="F619" t="str">
            <v/>
          </cell>
          <cell r="G619">
            <v>0</v>
          </cell>
          <cell r="H619">
            <v>60</v>
          </cell>
          <cell r="I619" t="str">
            <v>132</v>
          </cell>
          <cell r="J619">
            <v>4</v>
          </cell>
          <cell r="K619">
            <v>0</v>
          </cell>
          <cell r="L619">
            <v>0</v>
          </cell>
          <cell r="M619">
            <v>3.411</v>
          </cell>
          <cell r="N619">
            <v>7.8E-2</v>
          </cell>
          <cell r="O619">
            <v>1214.03</v>
          </cell>
          <cell r="P619">
            <v>35.590000000000003</v>
          </cell>
          <cell r="Q619">
            <v>218.53</v>
          </cell>
          <cell r="R619">
            <v>60.46</v>
          </cell>
        </row>
        <row r="620">
          <cell r="A620" t="str">
            <v>0204Bajo Piura131</v>
          </cell>
          <cell r="B620" t="str">
            <v>02</v>
          </cell>
          <cell r="C620" t="str">
            <v>04</v>
          </cell>
          <cell r="D620" t="str">
            <v>ELNO</v>
          </cell>
          <cell r="E620" t="str">
            <v>Bajo Piura</v>
          </cell>
          <cell r="F620" t="str">
            <v/>
          </cell>
          <cell r="G620">
            <v>0</v>
          </cell>
          <cell r="H620">
            <v>60</v>
          </cell>
          <cell r="I620" t="str">
            <v>131</v>
          </cell>
          <cell r="J620">
            <v>13</v>
          </cell>
          <cell r="K620">
            <v>0</v>
          </cell>
          <cell r="L620">
            <v>0</v>
          </cell>
          <cell r="M620">
            <v>18.86</v>
          </cell>
          <cell r="N620">
            <v>0.10100000000000001</v>
          </cell>
          <cell r="O620">
            <v>5985.32</v>
          </cell>
          <cell r="P620">
            <v>31.74</v>
          </cell>
          <cell r="Q620">
            <v>1077.3599999999999</v>
          </cell>
          <cell r="R620">
            <v>190.32</v>
          </cell>
        </row>
        <row r="621">
          <cell r="A621" t="str">
            <v>0204Bajo Piura240</v>
          </cell>
          <cell r="B621" t="str">
            <v>02</v>
          </cell>
          <cell r="C621" t="str">
            <v>04</v>
          </cell>
          <cell r="D621" t="str">
            <v>ELNO</v>
          </cell>
          <cell r="E621" t="str">
            <v>Bajo Piura</v>
          </cell>
          <cell r="F621" t="str">
            <v/>
          </cell>
          <cell r="G621">
            <v>0</v>
          </cell>
          <cell r="H621">
            <v>60</v>
          </cell>
          <cell r="I621" t="str">
            <v>240</v>
          </cell>
          <cell r="J621">
            <v>0</v>
          </cell>
          <cell r="K621">
            <v>0</v>
          </cell>
          <cell r="L621">
            <v>0</v>
          </cell>
          <cell r="M621">
            <v>98.158000000000001</v>
          </cell>
          <cell r="N621">
            <v>0</v>
          </cell>
          <cell r="O621">
            <v>32430.77</v>
          </cell>
          <cell r="P621">
            <v>33.04</v>
          </cell>
          <cell r="Q621">
            <v>0</v>
          </cell>
          <cell r="R621">
            <v>0</v>
          </cell>
        </row>
        <row r="622">
          <cell r="A622" t="str">
            <v>0204Tumbes222</v>
          </cell>
          <cell r="B622" t="str">
            <v>02</v>
          </cell>
          <cell r="C622" t="str">
            <v>04</v>
          </cell>
          <cell r="D622" t="str">
            <v>ELNO</v>
          </cell>
          <cell r="E622" t="str">
            <v>Tumbes</v>
          </cell>
          <cell r="F622" t="str">
            <v/>
          </cell>
          <cell r="G622">
            <v>0</v>
          </cell>
          <cell r="H622">
            <v>0</v>
          </cell>
          <cell r="I622" t="str">
            <v>222</v>
          </cell>
          <cell r="J622">
            <v>1</v>
          </cell>
          <cell r="K622">
            <v>2.238</v>
          </cell>
          <cell r="L622">
            <v>17.568000000000001</v>
          </cell>
          <cell r="M622">
            <v>19.806000000000001</v>
          </cell>
          <cell r="N622">
            <v>0.12</v>
          </cell>
          <cell r="O622">
            <v>6431.43</v>
          </cell>
          <cell r="P622">
            <v>32.47</v>
          </cell>
          <cell r="Q622">
            <v>1157.6600000000001</v>
          </cell>
          <cell r="R622">
            <v>5.08</v>
          </cell>
        </row>
        <row r="623">
          <cell r="A623" t="str">
            <v>0204Tumbes231</v>
          </cell>
          <cell r="B623" t="str">
            <v>02</v>
          </cell>
          <cell r="C623" t="str">
            <v>04</v>
          </cell>
          <cell r="D623" t="str">
            <v>ELNO</v>
          </cell>
          <cell r="E623" t="str">
            <v>Tumbes</v>
          </cell>
          <cell r="F623" t="str">
            <v/>
          </cell>
          <cell r="G623">
            <v>0</v>
          </cell>
          <cell r="H623">
            <v>0</v>
          </cell>
          <cell r="I623" t="str">
            <v>231</v>
          </cell>
          <cell r="J623">
            <v>2</v>
          </cell>
          <cell r="K623">
            <v>0</v>
          </cell>
          <cell r="L623">
            <v>0</v>
          </cell>
          <cell r="M623">
            <v>0.24299999999999999</v>
          </cell>
          <cell r="N623">
            <v>1.2E-2</v>
          </cell>
          <cell r="O623">
            <v>764.01</v>
          </cell>
          <cell r="P623">
            <v>314.41000000000003</v>
          </cell>
          <cell r="Q623">
            <v>137.52000000000001</v>
          </cell>
          <cell r="R623">
            <v>4.0999999999999996</v>
          </cell>
        </row>
        <row r="624">
          <cell r="A624" t="str">
            <v>0204Tumbes270</v>
          </cell>
          <cell r="B624" t="str">
            <v>02</v>
          </cell>
          <cell r="C624" t="str">
            <v>04</v>
          </cell>
          <cell r="D624" t="str">
            <v>ELNO</v>
          </cell>
          <cell r="E624" t="str">
            <v>Tumbes</v>
          </cell>
          <cell r="F624" t="str">
            <v/>
          </cell>
          <cell r="G624">
            <v>0</v>
          </cell>
          <cell r="H624">
            <v>0</v>
          </cell>
          <cell r="I624" t="str">
            <v>270</v>
          </cell>
          <cell r="J624">
            <v>2271</v>
          </cell>
          <cell r="K624">
            <v>0</v>
          </cell>
          <cell r="L624">
            <v>0</v>
          </cell>
          <cell r="M624">
            <v>496.09500000000003</v>
          </cell>
          <cell r="N624">
            <v>0</v>
          </cell>
          <cell r="O624">
            <v>185253.16</v>
          </cell>
          <cell r="P624">
            <v>37.340000000000003</v>
          </cell>
          <cell r="Q624">
            <v>33345.57</v>
          </cell>
          <cell r="R624">
            <v>1336.48</v>
          </cell>
        </row>
        <row r="625">
          <cell r="A625" t="str">
            <v>0204Tumbes261</v>
          </cell>
          <cell r="B625" t="str">
            <v>02</v>
          </cell>
          <cell r="C625" t="str">
            <v>04</v>
          </cell>
          <cell r="D625" t="str">
            <v>ELNO</v>
          </cell>
          <cell r="E625" t="str">
            <v>Tumbes</v>
          </cell>
          <cell r="F625" t="str">
            <v/>
          </cell>
          <cell r="G625">
            <v>0</v>
          </cell>
          <cell r="H625">
            <v>0</v>
          </cell>
          <cell r="I625" t="str">
            <v>261</v>
          </cell>
          <cell r="J625">
            <v>10027</v>
          </cell>
          <cell r="K625">
            <v>0</v>
          </cell>
          <cell r="L625">
            <v>0</v>
          </cell>
          <cell r="M625">
            <v>154.83199999999999</v>
          </cell>
          <cell r="N625">
            <v>0</v>
          </cell>
          <cell r="O625">
            <v>62308.959999999999</v>
          </cell>
          <cell r="P625">
            <v>40.24</v>
          </cell>
          <cell r="Q625">
            <v>11215.61</v>
          </cell>
          <cell r="R625">
            <v>5824.94</v>
          </cell>
        </row>
        <row r="626">
          <cell r="A626" t="str">
            <v>0204Tumbes262</v>
          </cell>
          <cell r="B626" t="str">
            <v>02</v>
          </cell>
          <cell r="C626" t="str">
            <v>04</v>
          </cell>
          <cell r="D626" t="str">
            <v>ELNO</v>
          </cell>
          <cell r="E626" t="str">
            <v>Tumbes</v>
          </cell>
          <cell r="F626" t="str">
            <v/>
          </cell>
          <cell r="G626">
            <v>0</v>
          </cell>
          <cell r="H626">
            <v>0</v>
          </cell>
          <cell r="I626" t="str">
            <v>262</v>
          </cell>
          <cell r="J626">
            <v>9842</v>
          </cell>
          <cell r="K626">
            <v>0</v>
          </cell>
          <cell r="L626">
            <v>0</v>
          </cell>
          <cell r="M626">
            <v>585.09500000000003</v>
          </cell>
          <cell r="N626">
            <v>0</v>
          </cell>
          <cell r="O626">
            <v>203367.32</v>
          </cell>
          <cell r="P626">
            <v>34.76</v>
          </cell>
          <cell r="Q626">
            <v>36606.120000000003</v>
          </cell>
          <cell r="R626">
            <v>5719</v>
          </cell>
        </row>
        <row r="627">
          <cell r="A627" t="str">
            <v>0204Tumbes263</v>
          </cell>
          <cell r="B627" t="str">
            <v>02</v>
          </cell>
          <cell r="C627" t="str">
            <v>04</v>
          </cell>
          <cell r="D627" t="str">
            <v>ELNO</v>
          </cell>
          <cell r="E627" t="str">
            <v>Tumbes</v>
          </cell>
          <cell r="F627" t="str">
            <v/>
          </cell>
          <cell r="G627">
            <v>0</v>
          </cell>
          <cell r="H627">
            <v>0</v>
          </cell>
          <cell r="I627" t="str">
            <v>263</v>
          </cell>
          <cell r="J627">
            <v>2810</v>
          </cell>
          <cell r="K627">
            <v>0</v>
          </cell>
          <cell r="L627">
            <v>0</v>
          </cell>
          <cell r="M627">
            <v>339.34800000000001</v>
          </cell>
          <cell r="N627">
            <v>0</v>
          </cell>
          <cell r="O627">
            <v>131176.85</v>
          </cell>
          <cell r="P627">
            <v>38.659999999999997</v>
          </cell>
          <cell r="Q627">
            <v>23611.83</v>
          </cell>
          <cell r="R627">
            <v>1632.91</v>
          </cell>
        </row>
        <row r="628">
          <cell r="A628" t="str">
            <v>0204Tumbes264</v>
          </cell>
          <cell r="B628" t="str">
            <v>02</v>
          </cell>
          <cell r="C628" t="str">
            <v>04</v>
          </cell>
          <cell r="D628" t="str">
            <v>ELNO</v>
          </cell>
          <cell r="E628" t="str">
            <v>Tumbes</v>
          </cell>
          <cell r="F628" t="str">
            <v/>
          </cell>
          <cell r="G628">
            <v>0</v>
          </cell>
          <cell r="H628">
            <v>0</v>
          </cell>
          <cell r="I628" t="str">
            <v>264</v>
          </cell>
          <cell r="J628">
            <v>1408</v>
          </cell>
          <cell r="K628">
            <v>0</v>
          </cell>
          <cell r="L628">
            <v>0</v>
          </cell>
          <cell r="M628">
            <v>276.923</v>
          </cell>
          <cell r="N628">
            <v>0</v>
          </cell>
          <cell r="O628">
            <v>105104.53</v>
          </cell>
          <cell r="P628">
            <v>37.950000000000003</v>
          </cell>
          <cell r="Q628">
            <v>18918.82</v>
          </cell>
          <cell r="R628">
            <v>819.78</v>
          </cell>
        </row>
        <row r="629">
          <cell r="A629" t="str">
            <v>0204Tumbes265</v>
          </cell>
          <cell r="B629" t="str">
            <v>02</v>
          </cell>
          <cell r="C629" t="str">
            <v>04</v>
          </cell>
          <cell r="D629" t="str">
            <v>ELNO</v>
          </cell>
          <cell r="E629" t="str">
            <v>Tumbes</v>
          </cell>
          <cell r="F629" t="str">
            <v/>
          </cell>
          <cell r="G629">
            <v>0</v>
          </cell>
          <cell r="H629">
            <v>0</v>
          </cell>
          <cell r="I629" t="str">
            <v>265</v>
          </cell>
          <cell r="J629">
            <v>190</v>
          </cell>
          <cell r="K629">
            <v>0</v>
          </cell>
          <cell r="L629">
            <v>0</v>
          </cell>
          <cell r="M629">
            <v>70.332999999999998</v>
          </cell>
          <cell r="N629">
            <v>0</v>
          </cell>
          <cell r="O629">
            <v>26118.04</v>
          </cell>
          <cell r="P629">
            <v>37.130000000000003</v>
          </cell>
          <cell r="Q629">
            <v>4701.25</v>
          </cell>
          <cell r="R629">
            <v>111.24</v>
          </cell>
        </row>
        <row r="630">
          <cell r="A630" t="str">
            <v>0204Tumbes266</v>
          </cell>
          <cell r="B630" t="str">
            <v>02</v>
          </cell>
          <cell r="C630" t="str">
            <v>04</v>
          </cell>
          <cell r="D630" t="str">
            <v>ELNO</v>
          </cell>
          <cell r="E630" t="str">
            <v>Tumbes</v>
          </cell>
          <cell r="F630" t="str">
            <v/>
          </cell>
          <cell r="G630">
            <v>0</v>
          </cell>
          <cell r="H630">
            <v>0</v>
          </cell>
          <cell r="I630" t="str">
            <v>266</v>
          </cell>
          <cell r="J630">
            <v>52</v>
          </cell>
          <cell r="K630">
            <v>0</v>
          </cell>
          <cell r="L630">
            <v>0</v>
          </cell>
          <cell r="M630">
            <v>31.216000000000001</v>
          </cell>
          <cell r="N630">
            <v>0</v>
          </cell>
          <cell r="O630">
            <v>11067.85</v>
          </cell>
          <cell r="P630">
            <v>35.46</v>
          </cell>
          <cell r="Q630">
            <v>1992.21</v>
          </cell>
          <cell r="R630">
            <v>30.67</v>
          </cell>
        </row>
        <row r="631">
          <cell r="A631" t="str">
            <v>0204Tumbes267</v>
          </cell>
          <cell r="B631" t="str">
            <v>02</v>
          </cell>
          <cell r="C631" t="str">
            <v>04</v>
          </cell>
          <cell r="D631" t="str">
            <v>ELNO</v>
          </cell>
          <cell r="E631" t="str">
            <v>Tumbes</v>
          </cell>
          <cell r="F631" t="str">
            <v/>
          </cell>
          <cell r="G631">
            <v>0</v>
          </cell>
          <cell r="H631">
            <v>0</v>
          </cell>
          <cell r="I631" t="str">
            <v>267</v>
          </cell>
          <cell r="J631">
            <v>15</v>
          </cell>
          <cell r="K631">
            <v>0</v>
          </cell>
          <cell r="L631">
            <v>0</v>
          </cell>
          <cell r="M631">
            <v>12.952</v>
          </cell>
          <cell r="N631">
            <v>0</v>
          </cell>
          <cell r="O631">
            <v>4628.8999999999996</v>
          </cell>
          <cell r="P631">
            <v>35.74</v>
          </cell>
          <cell r="Q631">
            <v>833.2</v>
          </cell>
          <cell r="R631">
            <v>8.8699999999999992</v>
          </cell>
        </row>
        <row r="632">
          <cell r="A632" t="str">
            <v>0204Tumbes268</v>
          </cell>
          <cell r="B632" t="str">
            <v>02</v>
          </cell>
          <cell r="C632" t="str">
            <v>04</v>
          </cell>
          <cell r="D632" t="str">
            <v>ELNO</v>
          </cell>
          <cell r="E632" t="str">
            <v>Tumbes</v>
          </cell>
          <cell r="F632" t="str">
            <v/>
          </cell>
          <cell r="G632">
            <v>0</v>
          </cell>
          <cell r="H632">
            <v>0</v>
          </cell>
          <cell r="I632" t="str">
            <v>268</v>
          </cell>
          <cell r="J632">
            <v>22</v>
          </cell>
          <cell r="K632">
            <v>0</v>
          </cell>
          <cell r="L632">
            <v>0</v>
          </cell>
          <cell r="M632">
            <v>32.356000000000002</v>
          </cell>
          <cell r="N632">
            <v>0</v>
          </cell>
          <cell r="O632">
            <v>11392.38</v>
          </cell>
          <cell r="P632">
            <v>35.21</v>
          </cell>
          <cell r="Q632">
            <v>2050.63</v>
          </cell>
          <cell r="R632">
            <v>14.12</v>
          </cell>
        </row>
        <row r="633">
          <cell r="A633" t="str">
            <v>0204Tumbes282</v>
          </cell>
          <cell r="B633" t="str">
            <v>02</v>
          </cell>
          <cell r="C633" t="str">
            <v>04</v>
          </cell>
          <cell r="D633" t="str">
            <v>ELNO</v>
          </cell>
          <cell r="E633" t="str">
            <v>Tumbes</v>
          </cell>
          <cell r="F633" t="str">
            <v/>
          </cell>
          <cell r="G633">
            <v>0</v>
          </cell>
          <cell r="H633">
            <v>0</v>
          </cell>
          <cell r="I633" t="str">
            <v>282</v>
          </cell>
          <cell r="J633">
            <v>51</v>
          </cell>
          <cell r="K633">
            <v>0</v>
          </cell>
          <cell r="L633">
            <v>0</v>
          </cell>
          <cell r="M633">
            <v>3.2770000000000001</v>
          </cell>
          <cell r="N633">
            <v>10.24</v>
          </cell>
          <cell r="O633">
            <v>1361.32</v>
          </cell>
          <cell r="P633">
            <v>41.54</v>
          </cell>
          <cell r="Q633">
            <v>245.04</v>
          </cell>
          <cell r="R633">
            <v>29.64</v>
          </cell>
        </row>
        <row r="634">
          <cell r="A634" t="str">
            <v>0204Tumbes281</v>
          </cell>
          <cell r="B634" t="str">
            <v>02</v>
          </cell>
          <cell r="C634" t="str">
            <v>04</v>
          </cell>
          <cell r="D634" t="str">
            <v>ELNO</v>
          </cell>
          <cell r="E634" t="str">
            <v>Tumbes</v>
          </cell>
          <cell r="F634" t="str">
            <v/>
          </cell>
          <cell r="G634">
            <v>0</v>
          </cell>
          <cell r="H634">
            <v>0</v>
          </cell>
          <cell r="I634" t="str">
            <v>281</v>
          </cell>
          <cell r="J634">
            <v>1</v>
          </cell>
          <cell r="K634">
            <v>0</v>
          </cell>
          <cell r="L634">
            <v>0</v>
          </cell>
          <cell r="M634">
            <v>9.6000000000000002E-2</v>
          </cell>
          <cell r="N634">
            <v>0.3</v>
          </cell>
          <cell r="O634">
            <v>38.53</v>
          </cell>
          <cell r="P634">
            <v>40.14</v>
          </cell>
          <cell r="Q634">
            <v>6.94</v>
          </cell>
          <cell r="R634">
            <v>0.57999999999999996</v>
          </cell>
        </row>
        <row r="635">
          <cell r="A635" t="str">
            <v>0204Tumbes100</v>
          </cell>
          <cell r="B635" t="str">
            <v>02</v>
          </cell>
          <cell r="C635" t="str">
            <v>04</v>
          </cell>
          <cell r="D635" t="str">
            <v>ELNO</v>
          </cell>
          <cell r="E635" t="str">
            <v>Tumbes</v>
          </cell>
          <cell r="F635" t="str">
            <v/>
          </cell>
          <cell r="G635">
            <v>0</v>
          </cell>
          <cell r="H635">
            <v>0</v>
          </cell>
          <cell r="I635" t="str">
            <v>100</v>
          </cell>
          <cell r="J635">
            <v>23</v>
          </cell>
          <cell r="K635">
            <v>45.685000000000002</v>
          </cell>
          <cell r="L635">
            <v>733.226</v>
          </cell>
          <cell r="M635">
            <v>778.91099999999994</v>
          </cell>
          <cell r="N635">
            <v>2.9220000000000002</v>
          </cell>
          <cell r="O635">
            <v>136534.35</v>
          </cell>
          <cell r="P635">
            <v>17.53</v>
          </cell>
          <cell r="Q635">
            <v>24576.18</v>
          </cell>
          <cell r="R635">
            <v>360.18</v>
          </cell>
        </row>
        <row r="636">
          <cell r="A636" t="str">
            <v>0204Tumbes122</v>
          </cell>
          <cell r="B636" t="str">
            <v>02</v>
          </cell>
          <cell r="C636" t="str">
            <v>04</v>
          </cell>
          <cell r="D636" t="str">
            <v>ELNO</v>
          </cell>
          <cell r="E636" t="str">
            <v>Tumbes</v>
          </cell>
          <cell r="F636" t="str">
            <v/>
          </cell>
          <cell r="G636">
            <v>0</v>
          </cell>
          <cell r="H636">
            <v>0</v>
          </cell>
          <cell r="I636" t="str">
            <v>122</v>
          </cell>
          <cell r="J636">
            <v>11</v>
          </cell>
          <cell r="K636">
            <v>39.9</v>
          </cell>
          <cell r="L636">
            <v>189.19499999999999</v>
          </cell>
          <cell r="M636">
            <v>229.095</v>
          </cell>
          <cell r="N636">
            <v>1.0469999999999999</v>
          </cell>
          <cell r="O636">
            <v>51512.5</v>
          </cell>
          <cell r="P636">
            <v>22.49</v>
          </cell>
          <cell r="Q636">
            <v>9272.25</v>
          </cell>
          <cell r="R636">
            <v>172.26</v>
          </cell>
        </row>
        <row r="637">
          <cell r="A637" t="str">
            <v>0204Tumbes121</v>
          </cell>
          <cell r="B637" t="str">
            <v>02</v>
          </cell>
          <cell r="C637" t="str">
            <v>04</v>
          </cell>
          <cell r="D637" t="str">
            <v>ELNO</v>
          </cell>
          <cell r="E637" t="str">
            <v>Tumbes</v>
          </cell>
          <cell r="F637" t="str">
            <v/>
          </cell>
          <cell r="G637">
            <v>0</v>
          </cell>
          <cell r="H637">
            <v>0</v>
          </cell>
          <cell r="I637" t="str">
            <v>121</v>
          </cell>
          <cell r="J637">
            <v>18</v>
          </cell>
          <cell r="K637">
            <v>305.99599999999998</v>
          </cell>
          <cell r="L637">
            <v>1095.1010000000001</v>
          </cell>
          <cell r="M637">
            <v>1401.097</v>
          </cell>
          <cell r="N637">
            <v>4.0670000000000002</v>
          </cell>
          <cell r="O637">
            <v>258359.62</v>
          </cell>
          <cell r="P637">
            <v>18.440000000000001</v>
          </cell>
          <cell r="Q637">
            <v>46504.73</v>
          </cell>
          <cell r="R637">
            <v>281.88</v>
          </cell>
        </row>
        <row r="638">
          <cell r="A638" t="str">
            <v>0204Tumbes132</v>
          </cell>
          <cell r="B638" t="str">
            <v>02</v>
          </cell>
          <cell r="C638" t="str">
            <v>04</v>
          </cell>
          <cell r="D638" t="str">
            <v>ELNO</v>
          </cell>
          <cell r="E638" t="str">
            <v>Tumbes</v>
          </cell>
          <cell r="F638" t="str">
            <v/>
          </cell>
          <cell r="G638">
            <v>0</v>
          </cell>
          <cell r="H638">
            <v>0</v>
          </cell>
          <cell r="I638" t="str">
            <v>132</v>
          </cell>
          <cell r="J638">
            <v>26</v>
          </cell>
          <cell r="K638">
            <v>0</v>
          </cell>
          <cell r="L638">
            <v>0</v>
          </cell>
          <cell r="M638">
            <v>143.315</v>
          </cell>
          <cell r="N638">
            <v>0.61499999999999999</v>
          </cell>
          <cell r="O638">
            <v>31862.13</v>
          </cell>
          <cell r="P638">
            <v>22.23</v>
          </cell>
          <cell r="Q638">
            <v>5735.18</v>
          </cell>
          <cell r="R638">
            <v>380.64</v>
          </cell>
        </row>
        <row r="639">
          <cell r="A639" t="str">
            <v>0204Tumbes131</v>
          </cell>
          <cell r="B639" t="str">
            <v>02</v>
          </cell>
          <cell r="C639" t="str">
            <v>04</v>
          </cell>
          <cell r="D639" t="str">
            <v>ELNO</v>
          </cell>
          <cell r="E639" t="str">
            <v>Tumbes</v>
          </cell>
          <cell r="F639" t="str">
            <v/>
          </cell>
          <cell r="G639">
            <v>0</v>
          </cell>
          <cell r="H639">
            <v>0</v>
          </cell>
          <cell r="I639" t="str">
            <v>131</v>
          </cell>
          <cell r="J639">
            <v>15</v>
          </cell>
          <cell r="K639">
            <v>0</v>
          </cell>
          <cell r="L639">
            <v>0</v>
          </cell>
          <cell r="M639">
            <v>129.59100000000001</v>
          </cell>
          <cell r="N639">
            <v>0.72699999999999998</v>
          </cell>
          <cell r="O639">
            <v>29813.75</v>
          </cell>
          <cell r="P639">
            <v>23.01</v>
          </cell>
          <cell r="Q639">
            <v>5366.48</v>
          </cell>
          <cell r="R639">
            <v>219.6</v>
          </cell>
        </row>
        <row r="640">
          <cell r="A640" t="str">
            <v>0204Tumbes240</v>
          </cell>
          <cell r="B640" t="str">
            <v>02</v>
          </cell>
          <cell r="C640" t="str">
            <v>04</v>
          </cell>
          <cell r="D640" t="str">
            <v>ELNO</v>
          </cell>
          <cell r="E640" t="str">
            <v>Tumbes</v>
          </cell>
          <cell r="F640" t="str">
            <v/>
          </cell>
          <cell r="G640">
            <v>0</v>
          </cell>
          <cell r="H640">
            <v>0</v>
          </cell>
          <cell r="I640" t="str">
            <v>240</v>
          </cell>
          <cell r="J640">
            <v>0</v>
          </cell>
          <cell r="K640">
            <v>0</v>
          </cell>
          <cell r="L640">
            <v>0</v>
          </cell>
          <cell r="M640">
            <v>251.37899999999999</v>
          </cell>
          <cell r="N640">
            <v>0</v>
          </cell>
          <cell r="O640">
            <v>117117.23</v>
          </cell>
          <cell r="P640">
            <v>46.59</v>
          </cell>
          <cell r="Q640">
            <v>0</v>
          </cell>
          <cell r="R640">
            <v>0</v>
          </cell>
        </row>
        <row r="641">
          <cell r="A641" t="str">
            <v>0204Canchaque231</v>
          </cell>
          <cell r="B641" t="str">
            <v>02</v>
          </cell>
          <cell r="C641" t="str">
            <v>04</v>
          </cell>
          <cell r="D641" t="str">
            <v>ELNO</v>
          </cell>
          <cell r="E641" t="str">
            <v>Canchaque</v>
          </cell>
          <cell r="F641" t="str">
            <v/>
          </cell>
          <cell r="G641">
            <v>0</v>
          </cell>
          <cell r="H641">
            <v>0</v>
          </cell>
          <cell r="I641" t="str">
            <v>231</v>
          </cell>
          <cell r="J641">
            <v>2</v>
          </cell>
          <cell r="K641">
            <v>0</v>
          </cell>
          <cell r="L641">
            <v>0</v>
          </cell>
          <cell r="M641">
            <v>0.27900000000000003</v>
          </cell>
          <cell r="N641">
            <v>2E-3</v>
          </cell>
          <cell r="O641">
            <v>229.72</v>
          </cell>
          <cell r="P641">
            <v>82.34</v>
          </cell>
          <cell r="Q641">
            <v>41.35</v>
          </cell>
          <cell r="R641">
            <v>4.0999999999999996</v>
          </cell>
        </row>
        <row r="642">
          <cell r="A642" t="str">
            <v>0204Canchaque270</v>
          </cell>
          <cell r="B642" t="str">
            <v>02</v>
          </cell>
          <cell r="C642" t="str">
            <v>04</v>
          </cell>
          <cell r="D642" t="str">
            <v>ELNO</v>
          </cell>
          <cell r="E642" t="str">
            <v>Canchaque</v>
          </cell>
          <cell r="F642" t="str">
            <v/>
          </cell>
          <cell r="G642">
            <v>0</v>
          </cell>
          <cell r="H642">
            <v>0</v>
          </cell>
          <cell r="I642" t="str">
            <v>270</v>
          </cell>
          <cell r="J642">
            <v>37</v>
          </cell>
          <cell r="K642">
            <v>0</v>
          </cell>
          <cell r="L642">
            <v>0</v>
          </cell>
          <cell r="M642">
            <v>2.5350000000000001</v>
          </cell>
          <cell r="N642">
            <v>0</v>
          </cell>
          <cell r="O642">
            <v>1234.1199999999999</v>
          </cell>
          <cell r="P642">
            <v>48.68</v>
          </cell>
          <cell r="Q642">
            <v>222.14</v>
          </cell>
          <cell r="R642">
            <v>21.22</v>
          </cell>
        </row>
        <row r="643">
          <cell r="A643" t="str">
            <v>0204Canchaque261</v>
          </cell>
          <cell r="B643" t="str">
            <v>02</v>
          </cell>
          <cell r="C643" t="str">
            <v>04</v>
          </cell>
          <cell r="D643" t="str">
            <v>ELNO</v>
          </cell>
          <cell r="E643" t="str">
            <v>Canchaque</v>
          </cell>
          <cell r="F643" t="str">
            <v/>
          </cell>
          <cell r="G643">
            <v>0</v>
          </cell>
          <cell r="H643">
            <v>0</v>
          </cell>
          <cell r="I643" t="str">
            <v>261</v>
          </cell>
          <cell r="J643">
            <v>372</v>
          </cell>
          <cell r="K643">
            <v>0</v>
          </cell>
          <cell r="L643">
            <v>0</v>
          </cell>
          <cell r="M643">
            <v>4.8639999999999999</v>
          </cell>
          <cell r="N643">
            <v>0</v>
          </cell>
          <cell r="O643">
            <v>1984.49</v>
          </cell>
          <cell r="P643">
            <v>40.799999999999997</v>
          </cell>
          <cell r="Q643">
            <v>357.21</v>
          </cell>
          <cell r="R643">
            <v>216.61</v>
          </cell>
        </row>
        <row r="644">
          <cell r="A644" t="str">
            <v>0204Canchaque262</v>
          </cell>
          <cell r="B644" t="str">
            <v>02</v>
          </cell>
          <cell r="C644" t="str">
            <v>04</v>
          </cell>
          <cell r="D644" t="str">
            <v>ELNO</v>
          </cell>
          <cell r="E644" t="str">
            <v>Canchaque</v>
          </cell>
          <cell r="F644" t="str">
            <v/>
          </cell>
          <cell r="G644">
            <v>0</v>
          </cell>
          <cell r="H644">
            <v>0</v>
          </cell>
          <cell r="I644" t="str">
            <v>262</v>
          </cell>
          <cell r="J644">
            <v>147</v>
          </cell>
          <cell r="K644">
            <v>0</v>
          </cell>
          <cell r="L644">
            <v>0</v>
          </cell>
          <cell r="M644">
            <v>7.3179999999999996</v>
          </cell>
          <cell r="N644">
            <v>0</v>
          </cell>
          <cell r="O644">
            <v>3015.67</v>
          </cell>
          <cell r="P644">
            <v>41.21</v>
          </cell>
          <cell r="Q644">
            <v>542.82000000000005</v>
          </cell>
          <cell r="R644">
            <v>85.77</v>
          </cell>
        </row>
        <row r="645">
          <cell r="A645" t="str">
            <v>0204Canchaque263</v>
          </cell>
          <cell r="B645" t="str">
            <v>02</v>
          </cell>
          <cell r="C645" t="str">
            <v>04</v>
          </cell>
          <cell r="D645" t="str">
            <v>ELNO</v>
          </cell>
          <cell r="E645" t="str">
            <v>Canchaque</v>
          </cell>
          <cell r="F645" t="str">
            <v/>
          </cell>
          <cell r="G645">
            <v>0</v>
          </cell>
          <cell r="H645">
            <v>0</v>
          </cell>
          <cell r="I645" t="str">
            <v>263</v>
          </cell>
          <cell r="J645">
            <v>6</v>
          </cell>
          <cell r="K645">
            <v>0</v>
          </cell>
          <cell r="L645">
            <v>0</v>
          </cell>
          <cell r="M645">
            <v>0.69399999999999995</v>
          </cell>
          <cell r="N645">
            <v>0</v>
          </cell>
          <cell r="O645">
            <v>383.89</v>
          </cell>
          <cell r="P645">
            <v>55.32</v>
          </cell>
          <cell r="Q645">
            <v>69.099999999999994</v>
          </cell>
          <cell r="R645">
            <v>3.48</v>
          </cell>
        </row>
        <row r="646">
          <cell r="A646" t="str">
            <v>0204Canchaque264</v>
          </cell>
          <cell r="B646" t="str">
            <v>02</v>
          </cell>
          <cell r="C646" t="str">
            <v>04</v>
          </cell>
          <cell r="D646" t="str">
            <v>ELNO</v>
          </cell>
          <cell r="E646" t="str">
            <v>Canchaque</v>
          </cell>
          <cell r="F646" t="str">
            <v/>
          </cell>
          <cell r="G646">
            <v>0</v>
          </cell>
          <cell r="H646">
            <v>0</v>
          </cell>
          <cell r="I646" t="str">
            <v>264</v>
          </cell>
          <cell r="J646">
            <v>5</v>
          </cell>
          <cell r="K646">
            <v>0</v>
          </cell>
          <cell r="L646">
            <v>0</v>
          </cell>
          <cell r="M646">
            <v>1.1339999999999999</v>
          </cell>
          <cell r="N646">
            <v>0</v>
          </cell>
          <cell r="O646">
            <v>618.51</v>
          </cell>
          <cell r="P646">
            <v>54.54</v>
          </cell>
          <cell r="Q646">
            <v>111.33</v>
          </cell>
          <cell r="R646">
            <v>3.07</v>
          </cell>
        </row>
        <row r="647">
          <cell r="A647" t="str">
            <v>0204Canchaque240</v>
          </cell>
          <cell r="B647" t="str">
            <v>02</v>
          </cell>
          <cell r="C647" t="str">
            <v>04</v>
          </cell>
          <cell r="D647" t="str">
            <v>ELNO</v>
          </cell>
          <cell r="E647" t="str">
            <v>Canchaque</v>
          </cell>
          <cell r="F647" t="str">
            <v/>
          </cell>
          <cell r="G647">
            <v>0</v>
          </cell>
          <cell r="H647">
            <v>0</v>
          </cell>
          <cell r="I647" t="str">
            <v>240</v>
          </cell>
          <cell r="J647">
            <v>0</v>
          </cell>
          <cell r="K647">
            <v>0</v>
          </cell>
          <cell r="L647">
            <v>0</v>
          </cell>
          <cell r="M647">
            <v>8.5459999999999994</v>
          </cell>
          <cell r="N647">
            <v>0</v>
          </cell>
          <cell r="O647">
            <v>1097.6300000000001</v>
          </cell>
          <cell r="P647">
            <v>12.84</v>
          </cell>
          <cell r="Q647">
            <v>0</v>
          </cell>
          <cell r="R647">
            <v>0</v>
          </cell>
        </row>
        <row r="648">
          <cell r="A648" t="str">
            <v>0204Chalaco270</v>
          </cell>
          <cell r="B648" t="str">
            <v>02</v>
          </cell>
          <cell r="C648" t="str">
            <v>04</v>
          </cell>
          <cell r="D648" t="str">
            <v>ELNO</v>
          </cell>
          <cell r="E648" t="str">
            <v>Chalaco</v>
          </cell>
          <cell r="F648" t="str">
            <v/>
          </cell>
          <cell r="G648">
            <v>0</v>
          </cell>
          <cell r="H648">
            <v>0</v>
          </cell>
          <cell r="I648" t="str">
            <v>270</v>
          </cell>
          <cell r="J648">
            <v>143</v>
          </cell>
          <cell r="K648">
            <v>0</v>
          </cell>
          <cell r="L648">
            <v>0</v>
          </cell>
          <cell r="M648">
            <v>5.907</v>
          </cell>
          <cell r="N648">
            <v>0</v>
          </cell>
          <cell r="O648">
            <v>2981.28</v>
          </cell>
          <cell r="P648">
            <v>50.47</v>
          </cell>
          <cell r="Q648">
            <v>536.63</v>
          </cell>
          <cell r="R648">
            <v>82.29</v>
          </cell>
        </row>
        <row r="649">
          <cell r="A649" t="str">
            <v>0204Chalaco261</v>
          </cell>
          <cell r="B649" t="str">
            <v>02</v>
          </cell>
          <cell r="C649" t="str">
            <v>04</v>
          </cell>
          <cell r="D649" t="str">
            <v>ELNO</v>
          </cell>
          <cell r="E649" t="str">
            <v>Chalaco</v>
          </cell>
          <cell r="F649" t="str">
            <v/>
          </cell>
          <cell r="G649">
            <v>0</v>
          </cell>
          <cell r="H649">
            <v>0</v>
          </cell>
          <cell r="I649" t="str">
            <v>261</v>
          </cell>
          <cell r="J649">
            <v>199</v>
          </cell>
          <cell r="K649">
            <v>0</v>
          </cell>
          <cell r="L649">
            <v>0</v>
          </cell>
          <cell r="M649">
            <v>2.4049999999999998</v>
          </cell>
          <cell r="N649">
            <v>0</v>
          </cell>
          <cell r="O649">
            <v>927.26</v>
          </cell>
          <cell r="P649">
            <v>38.56</v>
          </cell>
          <cell r="Q649">
            <v>166.91</v>
          </cell>
          <cell r="R649">
            <v>115.42</v>
          </cell>
        </row>
        <row r="650">
          <cell r="A650" t="str">
            <v>0204Chalaco262</v>
          </cell>
          <cell r="B650" t="str">
            <v>02</v>
          </cell>
          <cell r="C650" t="str">
            <v>04</v>
          </cell>
          <cell r="D650" t="str">
            <v>ELNO</v>
          </cell>
          <cell r="E650" t="str">
            <v>Chalaco</v>
          </cell>
          <cell r="F650" t="str">
            <v/>
          </cell>
          <cell r="G650">
            <v>0</v>
          </cell>
          <cell r="H650">
            <v>0</v>
          </cell>
          <cell r="I650" t="str">
            <v>262</v>
          </cell>
          <cell r="J650">
            <v>61</v>
          </cell>
          <cell r="K650">
            <v>0</v>
          </cell>
          <cell r="L650">
            <v>0</v>
          </cell>
          <cell r="M650">
            <v>2.859</v>
          </cell>
          <cell r="N650">
            <v>0</v>
          </cell>
          <cell r="O650">
            <v>1024.7</v>
          </cell>
          <cell r="P650">
            <v>35.840000000000003</v>
          </cell>
          <cell r="Q650">
            <v>184.45</v>
          </cell>
          <cell r="R650">
            <v>35.380000000000003</v>
          </cell>
        </row>
        <row r="651">
          <cell r="A651" t="str">
            <v>0204Chalaco263</v>
          </cell>
          <cell r="B651" t="str">
            <v>02</v>
          </cell>
          <cell r="C651" t="str">
            <v>04</v>
          </cell>
          <cell r="D651" t="str">
            <v>ELNO</v>
          </cell>
          <cell r="E651" t="str">
            <v>Chalaco</v>
          </cell>
          <cell r="F651" t="str">
            <v/>
          </cell>
          <cell r="G651">
            <v>0</v>
          </cell>
          <cell r="H651">
            <v>0</v>
          </cell>
          <cell r="I651" t="str">
            <v>263</v>
          </cell>
          <cell r="J651">
            <v>1</v>
          </cell>
          <cell r="K651">
            <v>0</v>
          </cell>
          <cell r="L651">
            <v>0</v>
          </cell>
          <cell r="M651">
            <v>0.14499999999999999</v>
          </cell>
          <cell r="N651">
            <v>0</v>
          </cell>
          <cell r="O651">
            <v>69.97</v>
          </cell>
          <cell r="P651">
            <v>48.26</v>
          </cell>
          <cell r="Q651">
            <v>12.59</v>
          </cell>
          <cell r="R651">
            <v>0.57999999999999996</v>
          </cell>
        </row>
        <row r="652">
          <cell r="A652" t="str">
            <v>0204Chalaco240</v>
          </cell>
          <cell r="B652" t="str">
            <v>02</v>
          </cell>
          <cell r="C652" t="str">
            <v>04</v>
          </cell>
          <cell r="D652" t="str">
            <v>ELNO</v>
          </cell>
          <cell r="E652" t="str">
            <v>Chalaco</v>
          </cell>
          <cell r="F652" t="str">
            <v/>
          </cell>
          <cell r="G652">
            <v>0</v>
          </cell>
          <cell r="H652">
            <v>0</v>
          </cell>
          <cell r="I652" t="str">
            <v>240</v>
          </cell>
          <cell r="J652">
            <v>0</v>
          </cell>
          <cell r="K652">
            <v>0</v>
          </cell>
          <cell r="L652">
            <v>0</v>
          </cell>
          <cell r="M652">
            <v>6.9290000000000003</v>
          </cell>
          <cell r="N652">
            <v>0</v>
          </cell>
          <cell r="O652">
            <v>754.28</v>
          </cell>
          <cell r="P652">
            <v>10.89</v>
          </cell>
          <cell r="Q652">
            <v>0</v>
          </cell>
          <cell r="R652">
            <v>0</v>
          </cell>
        </row>
        <row r="653">
          <cell r="A653" t="str">
            <v>0204Huancabamba270</v>
          </cell>
          <cell r="B653" t="str">
            <v>02</v>
          </cell>
          <cell r="C653" t="str">
            <v>04</v>
          </cell>
          <cell r="D653" t="str">
            <v>ELNO</v>
          </cell>
          <cell r="E653" t="str">
            <v>Huancabamba</v>
          </cell>
          <cell r="F653" t="str">
            <v/>
          </cell>
          <cell r="G653">
            <v>0</v>
          </cell>
          <cell r="H653">
            <v>0</v>
          </cell>
          <cell r="I653" t="str">
            <v>270</v>
          </cell>
          <cell r="J653">
            <v>103</v>
          </cell>
          <cell r="K653">
            <v>0</v>
          </cell>
          <cell r="L653">
            <v>0</v>
          </cell>
          <cell r="M653">
            <v>15.531000000000001</v>
          </cell>
          <cell r="N653">
            <v>0</v>
          </cell>
          <cell r="O653">
            <v>7378.76</v>
          </cell>
          <cell r="P653">
            <v>47.51</v>
          </cell>
          <cell r="Q653">
            <v>1328.18</v>
          </cell>
          <cell r="R653">
            <v>59.72</v>
          </cell>
        </row>
        <row r="654">
          <cell r="A654" t="str">
            <v>0204Huancabamba261</v>
          </cell>
          <cell r="B654" t="str">
            <v>02</v>
          </cell>
          <cell r="C654" t="str">
            <v>04</v>
          </cell>
          <cell r="D654" t="str">
            <v>ELNO</v>
          </cell>
          <cell r="E654" t="str">
            <v>Huancabamba</v>
          </cell>
          <cell r="F654" t="str">
            <v/>
          </cell>
          <cell r="G654">
            <v>0</v>
          </cell>
          <cell r="H654">
            <v>0</v>
          </cell>
          <cell r="I654" t="str">
            <v>261</v>
          </cell>
          <cell r="J654">
            <v>784</v>
          </cell>
          <cell r="K654">
            <v>0</v>
          </cell>
          <cell r="L654">
            <v>0</v>
          </cell>
          <cell r="M654">
            <v>11.44</v>
          </cell>
          <cell r="N654">
            <v>0</v>
          </cell>
          <cell r="O654">
            <v>4502.07</v>
          </cell>
          <cell r="P654">
            <v>39.35</v>
          </cell>
          <cell r="Q654">
            <v>810.37</v>
          </cell>
          <cell r="R654">
            <v>455.47</v>
          </cell>
        </row>
        <row r="655">
          <cell r="A655" t="str">
            <v>0204Huancabamba262</v>
          </cell>
          <cell r="B655" t="str">
            <v>02</v>
          </cell>
          <cell r="C655" t="str">
            <v>04</v>
          </cell>
          <cell r="D655" t="str">
            <v>ELNO</v>
          </cell>
          <cell r="E655" t="str">
            <v>Huancabamba</v>
          </cell>
          <cell r="F655" t="str">
            <v/>
          </cell>
          <cell r="G655">
            <v>0</v>
          </cell>
          <cell r="H655">
            <v>0</v>
          </cell>
          <cell r="I655" t="str">
            <v>262</v>
          </cell>
          <cell r="J655">
            <v>512</v>
          </cell>
          <cell r="K655">
            <v>0</v>
          </cell>
          <cell r="L655">
            <v>0</v>
          </cell>
          <cell r="M655">
            <v>27.29</v>
          </cell>
          <cell r="N655">
            <v>0</v>
          </cell>
          <cell r="O655">
            <v>11471.44</v>
          </cell>
          <cell r="P655">
            <v>42.04</v>
          </cell>
          <cell r="Q655">
            <v>2064.86</v>
          </cell>
          <cell r="R655">
            <v>297.14999999999998</v>
          </cell>
        </row>
        <row r="656">
          <cell r="A656" t="str">
            <v>0204Huancabamba263</v>
          </cell>
          <cell r="B656" t="str">
            <v>02</v>
          </cell>
          <cell r="C656" t="str">
            <v>04</v>
          </cell>
          <cell r="D656" t="str">
            <v>ELNO</v>
          </cell>
          <cell r="E656" t="str">
            <v>Huancabamba</v>
          </cell>
          <cell r="F656" t="str">
            <v/>
          </cell>
          <cell r="G656">
            <v>0</v>
          </cell>
          <cell r="H656">
            <v>0</v>
          </cell>
          <cell r="I656" t="str">
            <v>263</v>
          </cell>
          <cell r="J656">
            <v>55</v>
          </cell>
          <cell r="K656">
            <v>0</v>
          </cell>
          <cell r="L656">
            <v>0</v>
          </cell>
          <cell r="M656">
            <v>6.45</v>
          </cell>
          <cell r="N656">
            <v>0</v>
          </cell>
          <cell r="O656">
            <v>3566.32</v>
          </cell>
          <cell r="P656">
            <v>55.29</v>
          </cell>
          <cell r="Q656">
            <v>641.94000000000005</v>
          </cell>
          <cell r="R656">
            <v>32.07</v>
          </cell>
        </row>
        <row r="657">
          <cell r="A657" t="str">
            <v>0204Huancabamba264</v>
          </cell>
          <cell r="B657" t="str">
            <v>02</v>
          </cell>
          <cell r="C657" t="str">
            <v>04</v>
          </cell>
          <cell r="D657" t="str">
            <v>ELNO</v>
          </cell>
          <cell r="E657" t="str">
            <v>Huancabamba</v>
          </cell>
          <cell r="F657" t="str">
            <v/>
          </cell>
          <cell r="G657">
            <v>0</v>
          </cell>
          <cell r="H657">
            <v>0</v>
          </cell>
          <cell r="I657" t="str">
            <v>264</v>
          </cell>
          <cell r="J657">
            <v>27</v>
          </cell>
          <cell r="K657">
            <v>0</v>
          </cell>
          <cell r="L657">
            <v>0</v>
          </cell>
          <cell r="M657">
            <v>4.9989999999999997</v>
          </cell>
          <cell r="N657">
            <v>0</v>
          </cell>
          <cell r="O657">
            <v>2735.6</v>
          </cell>
          <cell r="P657">
            <v>54.72</v>
          </cell>
          <cell r="Q657">
            <v>492.41</v>
          </cell>
          <cell r="R657">
            <v>15.7</v>
          </cell>
        </row>
        <row r="658">
          <cell r="A658" t="str">
            <v>0204Huancabamba265</v>
          </cell>
          <cell r="B658" t="str">
            <v>02</v>
          </cell>
          <cell r="C658" t="str">
            <v>04</v>
          </cell>
          <cell r="D658" t="str">
            <v>ELNO</v>
          </cell>
          <cell r="E658" t="str">
            <v>Huancabamba</v>
          </cell>
          <cell r="F658" t="str">
            <v/>
          </cell>
          <cell r="G658">
            <v>0</v>
          </cell>
          <cell r="H658">
            <v>0</v>
          </cell>
          <cell r="I658" t="str">
            <v>265</v>
          </cell>
          <cell r="J658">
            <v>3</v>
          </cell>
          <cell r="K658">
            <v>0</v>
          </cell>
          <cell r="L658">
            <v>0</v>
          </cell>
          <cell r="M658">
            <v>1.161</v>
          </cell>
          <cell r="N658">
            <v>0</v>
          </cell>
          <cell r="O658">
            <v>629.37</v>
          </cell>
          <cell r="P658">
            <v>54.21</v>
          </cell>
          <cell r="Q658">
            <v>113.29</v>
          </cell>
          <cell r="R658">
            <v>1.74</v>
          </cell>
        </row>
        <row r="659">
          <cell r="A659" t="str">
            <v>0204Huancabamba267</v>
          </cell>
          <cell r="B659" t="str">
            <v>02</v>
          </cell>
          <cell r="C659" t="str">
            <v>04</v>
          </cell>
          <cell r="D659" t="str">
            <v>ELNO</v>
          </cell>
          <cell r="E659" t="str">
            <v>Huancabamba</v>
          </cell>
          <cell r="F659" t="str">
            <v/>
          </cell>
          <cell r="G659">
            <v>0</v>
          </cell>
          <cell r="H659">
            <v>0</v>
          </cell>
          <cell r="I659" t="str">
            <v>267</v>
          </cell>
          <cell r="J659">
            <v>1</v>
          </cell>
          <cell r="K659">
            <v>0</v>
          </cell>
          <cell r="L659">
            <v>0</v>
          </cell>
          <cell r="M659">
            <v>0.755</v>
          </cell>
          <cell r="N659">
            <v>0</v>
          </cell>
          <cell r="O659">
            <v>407.56</v>
          </cell>
          <cell r="P659">
            <v>53.98</v>
          </cell>
          <cell r="Q659">
            <v>73.36</v>
          </cell>
          <cell r="R659">
            <v>0.57999999999999996</v>
          </cell>
        </row>
        <row r="660">
          <cell r="A660" t="str">
            <v>0204Huancabamba100</v>
          </cell>
          <cell r="B660" t="str">
            <v>02</v>
          </cell>
          <cell r="C660" t="str">
            <v>04</v>
          </cell>
          <cell r="D660" t="str">
            <v>ELNO</v>
          </cell>
          <cell r="E660" t="str">
            <v>Huancabamba</v>
          </cell>
          <cell r="F660" t="str">
            <v/>
          </cell>
          <cell r="G660">
            <v>0</v>
          </cell>
          <cell r="H660">
            <v>0</v>
          </cell>
          <cell r="I660" t="str">
            <v>100</v>
          </cell>
          <cell r="J660">
            <v>1</v>
          </cell>
          <cell r="K660">
            <v>0.128</v>
          </cell>
          <cell r="L660">
            <v>0.33200000000000002</v>
          </cell>
          <cell r="M660">
            <v>0.46</v>
          </cell>
          <cell r="N660">
            <v>2.1000000000000001E-2</v>
          </cell>
          <cell r="O660">
            <v>253.81</v>
          </cell>
          <cell r="P660">
            <v>55.18</v>
          </cell>
          <cell r="Q660">
            <v>45.69</v>
          </cell>
          <cell r="R660">
            <v>15.66</v>
          </cell>
        </row>
        <row r="661">
          <cell r="A661" t="str">
            <v>0204Huancabamba240</v>
          </cell>
          <cell r="B661" t="str">
            <v>02</v>
          </cell>
          <cell r="C661" t="str">
            <v>04</v>
          </cell>
          <cell r="D661" t="str">
            <v>ELNO</v>
          </cell>
          <cell r="E661" t="str">
            <v>Huancabamba</v>
          </cell>
          <cell r="F661" t="str">
            <v/>
          </cell>
          <cell r="G661">
            <v>0</v>
          </cell>
          <cell r="H661">
            <v>0</v>
          </cell>
          <cell r="I661" t="str">
            <v>240</v>
          </cell>
          <cell r="J661">
            <v>0</v>
          </cell>
          <cell r="K661">
            <v>0</v>
          </cell>
          <cell r="L661">
            <v>0</v>
          </cell>
          <cell r="M661">
            <v>29.672999999999998</v>
          </cell>
          <cell r="N661">
            <v>0</v>
          </cell>
          <cell r="O661">
            <v>3830.26</v>
          </cell>
          <cell r="P661">
            <v>12.91</v>
          </cell>
          <cell r="Q661">
            <v>0</v>
          </cell>
          <cell r="R661">
            <v>0</v>
          </cell>
        </row>
        <row r="662">
          <cell r="A662" t="str">
            <v>0204Santo Domingo231</v>
          </cell>
          <cell r="B662" t="str">
            <v>02</v>
          </cell>
          <cell r="C662" t="str">
            <v>04</v>
          </cell>
          <cell r="D662" t="str">
            <v>ELNO</v>
          </cell>
          <cell r="E662" t="str">
            <v>Santo Domingo</v>
          </cell>
          <cell r="F662" t="str">
            <v/>
          </cell>
          <cell r="G662">
            <v>0</v>
          </cell>
          <cell r="H662">
            <v>0</v>
          </cell>
          <cell r="I662" t="str">
            <v>231</v>
          </cell>
          <cell r="J662">
            <v>1</v>
          </cell>
          <cell r="K662">
            <v>0</v>
          </cell>
          <cell r="L662">
            <v>0</v>
          </cell>
          <cell r="M662">
            <v>0.34100000000000003</v>
          </cell>
          <cell r="N662">
            <v>2E-3</v>
          </cell>
          <cell r="O662">
            <v>247.31</v>
          </cell>
          <cell r="P662">
            <v>72.52</v>
          </cell>
          <cell r="Q662">
            <v>44.52</v>
          </cell>
          <cell r="R662">
            <v>2.0499999999999998</v>
          </cell>
        </row>
        <row r="663">
          <cell r="A663" t="str">
            <v>0204Santo Domingo270</v>
          </cell>
          <cell r="B663" t="str">
            <v>02</v>
          </cell>
          <cell r="C663" t="str">
            <v>04</v>
          </cell>
          <cell r="D663" t="str">
            <v>ELNO</v>
          </cell>
          <cell r="E663" t="str">
            <v>Santo Domingo</v>
          </cell>
          <cell r="F663" t="str">
            <v/>
          </cell>
          <cell r="G663">
            <v>0</v>
          </cell>
          <cell r="H663">
            <v>0</v>
          </cell>
          <cell r="I663" t="str">
            <v>270</v>
          </cell>
          <cell r="J663">
            <v>25</v>
          </cell>
          <cell r="K663">
            <v>0</v>
          </cell>
          <cell r="L663">
            <v>0</v>
          </cell>
          <cell r="M663">
            <v>2.113</v>
          </cell>
          <cell r="N663">
            <v>0</v>
          </cell>
          <cell r="O663">
            <v>835.53</v>
          </cell>
          <cell r="P663">
            <v>39.54</v>
          </cell>
          <cell r="Q663">
            <v>150.4</v>
          </cell>
          <cell r="R663">
            <v>14.09</v>
          </cell>
        </row>
        <row r="664">
          <cell r="A664" t="str">
            <v>0204Santo Domingo261</v>
          </cell>
          <cell r="B664" t="str">
            <v>02</v>
          </cell>
          <cell r="C664" t="str">
            <v>04</v>
          </cell>
          <cell r="D664" t="str">
            <v>ELNO</v>
          </cell>
          <cell r="E664" t="str">
            <v>Santo Domingo</v>
          </cell>
          <cell r="F664" t="str">
            <v/>
          </cell>
          <cell r="G664">
            <v>0</v>
          </cell>
          <cell r="H664">
            <v>0</v>
          </cell>
          <cell r="I664" t="str">
            <v>261</v>
          </cell>
          <cell r="J664">
            <v>186</v>
          </cell>
          <cell r="K664">
            <v>0</v>
          </cell>
          <cell r="L664">
            <v>0</v>
          </cell>
          <cell r="M664">
            <v>2.4329999999999998</v>
          </cell>
          <cell r="N664">
            <v>0</v>
          </cell>
          <cell r="O664">
            <v>992.56</v>
          </cell>
          <cell r="P664">
            <v>40.799999999999997</v>
          </cell>
          <cell r="Q664">
            <v>178.66</v>
          </cell>
          <cell r="R664">
            <v>107.88</v>
          </cell>
        </row>
        <row r="665">
          <cell r="A665" t="str">
            <v>0204Santo Domingo262</v>
          </cell>
          <cell r="B665" t="str">
            <v>02</v>
          </cell>
          <cell r="C665" t="str">
            <v>04</v>
          </cell>
          <cell r="D665" t="str">
            <v>ELNO</v>
          </cell>
          <cell r="E665" t="str">
            <v>Santo Domingo</v>
          </cell>
          <cell r="F665" t="str">
            <v/>
          </cell>
          <cell r="G665">
            <v>0</v>
          </cell>
          <cell r="H665">
            <v>0</v>
          </cell>
          <cell r="I665" t="str">
            <v>262</v>
          </cell>
          <cell r="J665">
            <v>51</v>
          </cell>
          <cell r="K665">
            <v>0</v>
          </cell>
          <cell r="L665">
            <v>0</v>
          </cell>
          <cell r="M665">
            <v>2.6179999999999999</v>
          </cell>
          <cell r="N665">
            <v>0</v>
          </cell>
          <cell r="O665">
            <v>1088.73</v>
          </cell>
          <cell r="P665">
            <v>41.59</v>
          </cell>
          <cell r="Q665">
            <v>195.97</v>
          </cell>
          <cell r="R665">
            <v>29.58</v>
          </cell>
        </row>
        <row r="666">
          <cell r="A666" t="str">
            <v>0204Santo Domingo263</v>
          </cell>
          <cell r="B666" t="str">
            <v>02</v>
          </cell>
          <cell r="C666" t="str">
            <v>04</v>
          </cell>
          <cell r="D666" t="str">
            <v>ELNO</v>
          </cell>
          <cell r="E666" t="str">
            <v>Santo Domingo</v>
          </cell>
          <cell r="F666" t="str">
            <v/>
          </cell>
          <cell r="G666">
            <v>0</v>
          </cell>
          <cell r="H666">
            <v>0</v>
          </cell>
          <cell r="I666" t="str">
            <v>263</v>
          </cell>
          <cell r="J666">
            <v>1</v>
          </cell>
          <cell r="K666">
            <v>0</v>
          </cell>
          <cell r="L666">
            <v>0</v>
          </cell>
          <cell r="M666">
            <v>0.12</v>
          </cell>
          <cell r="N666">
            <v>0</v>
          </cell>
          <cell r="O666">
            <v>66.31</v>
          </cell>
          <cell r="P666">
            <v>55.26</v>
          </cell>
          <cell r="Q666">
            <v>11.94</v>
          </cell>
          <cell r="R666">
            <v>0.57999999999999996</v>
          </cell>
        </row>
        <row r="667">
          <cell r="A667" t="str">
            <v>0204Santo Domingo240</v>
          </cell>
          <cell r="B667" t="str">
            <v>02</v>
          </cell>
          <cell r="C667" t="str">
            <v>04</v>
          </cell>
          <cell r="D667" t="str">
            <v>ELNO</v>
          </cell>
          <cell r="E667" t="str">
            <v>Santo Domingo</v>
          </cell>
          <cell r="F667" t="str">
            <v/>
          </cell>
          <cell r="G667">
            <v>0</v>
          </cell>
          <cell r="H667">
            <v>0</v>
          </cell>
          <cell r="I667" t="str">
            <v>240</v>
          </cell>
          <cell r="J667">
            <v>0</v>
          </cell>
          <cell r="K667">
            <v>0</v>
          </cell>
          <cell r="L667">
            <v>0</v>
          </cell>
          <cell r="M667">
            <v>4.3209999999999997</v>
          </cell>
          <cell r="N667">
            <v>0</v>
          </cell>
          <cell r="O667">
            <v>465.43</v>
          </cell>
          <cell r="P667">
            <v>10.77</v>
          </cell>
          <cell r="Q667">
            <v>0</v>
          </cell>
          <cell r="R667">
            <v>0</v>
          </cell>
        </row>
        <row r="668">
          <cell r="A668" t="str">
            <v>0204Malacasi231</v>
          </cell>
          <cell r="B668" t="str">
            <v>02</v>
          </cell>
          <cell r="C668" t="str">
            <v>04</v>
          </cell>
          <cell r="D668" t="str">
            <v>ELNO</v>
          </cell>
          <cell r="E668" t="str">
            <v>Malacasi</v>
          </cell>
          <cell r="F668" t="str">
            <v/>
          </cell>
          <cell r="G668">
            <v>0</v>
          </cell>
          <cell r="H668">
            <v>0</v>
          </cell>
          <cell r="I668" t="str">
            <v>231</v>
          </cell>
          <cell r="J668">
            <v>1</v>
          </cell>
          <cell r="K668">
            <v>0</v>
          </cell>
          <cell r="L668">
            <v>0</v>
          </cell>
          <cell r="M668">
            <v>0.121</v>
          </cell>
          <cell r="N668">
            <v>1E-3</v>
          </cell>
          <cell r="O668">
            <v>108.71</v>
          </cell>
          <cell r="P668">
            <v>89.84</v>
          </cell>
          <cell r="Q668">
            <v>19.57</v>
          </cell>
          <cell r="R668">
            <v>2.0499999999999998</v>
          </cell>
        </row>
        <row r="669">
          <cell r="A669" t="str">
            <v>0204Malacasi270</v>
          </cell>
          <cell r="B669" t="str">
            <v>02</v>
          </cell>
          <cell r="C669" t="str">
            <v>04</v>
          </cell>
          <cell r="D669" t="str">
            <v>ELNO</v>
          </cell>
          <cell r="E669" t="str">
            <v>Malacasi</v>
          </cell>
          <cell r="F669" t="str">
            <v/>
          </cell>
          <cell r="G669">
            <v>0</v>
          </cell>
          <cell r="H669">
            <v>0</v>
          </cell>
          <cell r="I669" t="str">
            <v>270</v>
          </cell>
          <cell r="J669">
            <v>32</v>
          </cell>
          <cell r="K669">
            <v>0</v>
          </cell>
          <cell r="L669">
            <v>0</v>
          </cell>
          <cell r="M669">
            <v>4.3490000000000002</v>
          </cell>
          <cell r="N669">
            <v>0</v>
          </cell>
          <cell r="O669">
            <v>2350.46</v>
          </cell>
          <cell r="P669">
            <v>54.05</v>
          </cell>
          <cell r="Q669">
            <v>423.08</v>
          </cell>
          <cell r="R669">
            <v>18.32</v>
          </cell>
        </row>
        <row r="670">
          <cell r="A670" t="str">
            <v>0204Malacasi261</v>
          </cell>
          <cell r="B670" t="str">
            <v>02</v>
          </cell>
          <cell r="C670" t="str">
            <v>04</v>
          </cell>
          <cell r="D670" t="str">
            <v>ELNO</v>
          </cell>
          <cell r="E670" t="str">
            <v>Malacasi</v>
          </cell>
          <cell r="F670" t="str">
            <v/>
          </cell>
          <cell r="G670">
            <v>0</v>
          </cell>
          <cell r="H670">
            <v>0</v>
          </cell>
          <cell r="I670" t="str">
            <v>261</v>
          </cell>
          <cell r="J670">
            <v>785</v>
          </cell>
          <cell r="K670">
            <v>0</v>
          </cell>
          <cell r="L670">
            <v>0</v>
          </cell>
          <cell r="M670">
            <v>10.257999999999999</v>
          </cell>
          <cell r="N670">
            <v>0</v>
          </cell>
          <cell r="O670">
            <v>5865.6</v>
          </cell>
          <cell r="P670">
            <v>57.18</v>
          </cell>
          <cell r="Q670">
            <v>1055.81</v>
          </cell>
          <cell r="R670">
            <v>455.32</v>
          </cell>
        </row>
        <row r="671">
          <cell r="A671" t="str">
            <v>0204Malacasi262</v>
          </cell>
          <cell r="B671" t="str">
            <v>02</v>
          </cell>
          <cell r="C671" t="str">
            <v>04</v>
          </cell>
          <cell r="D671" t="str">
            <v>ELNO</v>
          </cell>
          <cell r="E671" t="str">
            <v>Malacasi</v>
          </cell>
          <cell r="F671" t="str">
            <v/>
          </cell>
          <cell r="G671">
            <v>0</v>
          </cell>
          <cell r="H671">
            <v>0</v>
          </cell>
          <cell r="I671" t="str">
            <v>262</v>
          </cell>
          <cell r="J671">
            <v>92</v>
          </cell>
          <cell r="K671">
            <v>0</v>
          </cell>
          <cell r="L671">
            <v>0</v>
          </cell>
          <cell r="M671">
            <v>4.4870000000000001</v>
          </cell>
          <cell r="N671">
            <v>0</v>
          </cell>
          <cell r="O671">
            <v>2030.38</v>
          </cell>
          <cell r="P671">
            <v>45.25</v>
          </cell>
          <cell r="Q671">
            <v>365.47</v>
          </cell>
          <cell r="R671">
            <v>53.36</v>
          </cell>
        </row>
        <row r="672">
          <cell r="A672" t="str">
            <v>0204Malacasi263</v>
          </cell>
          <cell r="B672" t="str">
            <v>02</v>
          </cell>
          <cell r="C672" t="str">
            <v>04</v>
          </cell>
          <cell r="D672" t="str">
            <v>ELNO</v>
          </cell>
          <cell r="E672" t="str">
            <v>Malacasi</v>
          </cell>
          <cell r="F672" t="str">
            <v/>
          </cell>
          <cell r="G672">
            <v>0</v>
          </cell>
          <cell r="H672">
            <v>0</v>
          </cell>
          <cell r="I672" t="str">
            <v>263</v>
          </cell>
          <cell r="J672">
            <v>3</v>
          </cell>
          <cell r="K672">
            <v>0</v>
          </cell>
          <cell r="L672">
            <v>0</v>
          </cell>
          <cell r="M672">
            <v>0.32600000000000001</v>
          </cell>
          <cell r="N672">
            <v>0</v>
          </cell>
          <cell r="O672">
            <v>187.71</v>
          </cell>
          <cell r="P672">
            <v>57.58</v>
          </cell>
          <cell r="Q672">
            <v>33.79</v>
          </cell>
          <cell r="R672">
            <v>1.74</v>
          </cell>
        </row>
        <row r="673">
          <cell r="A673" t="str">
            <v>0204Malacasi264</v>
          </cell>
          <cell r="B673" t="str">
            <v>02</v>
          </cell>
          <cell r="C673" t="str">
            <v>04</v>
          </cell>
          <cell r="D673" t="str">
            <v>ELNO</v>
          </cell>
          <cell r="E673" t="str">
            <v>Malacasi</v>
          </cell>
          <cell r="F673" t="str">
            <v/>
          </cell>
          <cell r="G673">
            <v>0</v>
          </cell>
          <cell r="H673">
            <v>0</v>
          </cell>
          <cell r="I673" t="str">
            <v>264</v>
          </cell>
          <cell r="J673">
            <v>1</v>
          </cell>
          <cell r="K673">
            <v>0</v>
          </cell>
          <cell r="L673">
            <v>0</v>
          </cell>
          <cell r="M673">
            <v>0.19500000000000001</v>
          </cell>
          <cell r="N673">
            <v>0</v>
          </cell>
          <cell r="O673">
            <v>109.66</v>
          </cell>
          <cell r="P673">
            <v>56.24</v>
          </cell>
          <cell r="Q673">
            <v>19.739999999999998</v>
          </cell>
          <cell r="R673">
            <v>0.57999999999999996</v>
          </cell>
        </row>
        <row r="674">
          <cell r="A674" t="str">
            <v>0204Malacasi240</v>
          </cell>
          <cell r="B674" t="str">
            <v>02</v>
          </cell>
          <cell r="C674" t="str">
            <v>04</v>
          </cell>
          <cell r="D674" t="str">
            <v>ELNO</v>
          </cell>
          <cell r="E674" t="str">
            <v>Malacasi</v>
          </cell>
          <cell r="F674" t="str">
            <v/>
          </cell>
          <cell r="G674">
            <v>0</v>
          </cell>
          <cell r="H674">
            <v>0</v>
          </cell>
          <cell r="I674" t="str">
            <v>240</v>
          </cell>
          <cell r="J674">
            <v>0</v>
          </cell>
          <cell r="K674">
            <v>0</v>
          </cell>
          <cell r="L674">
            <v>0</v>
          </cell>
          <cell r="M674">
            <v>11.023</v>
          </cell>
          <cell r="N674">
            <v>0</v>
          </cell>
          <cell r="O674">
            <v>1352.69</v>
          </cell>
          <cell r="P674">
            <v>12.27</v>
          </cell>
          <cell r="Q674">
            <v>0</v>
          </cell>
          <cell r="R674">
            <v>0</v>
          </cell>
        </row>
        <row r="675">
          <cell r="A675" t="str">
            <v>0204Cancas270</v>
          </cell>
          <cell r="B675" t="str">
            <v>02</v>
          </cell>
          <cell r="C675" t="str">
            <v>04</v>
          </cell>
          <cell r="D675" t="str">
            <v>ELNO</v>
          </cell>
          <cell r="E675" t="str">
            <v>Cancas</v>
          </cell>
          <cell r="F675" t="str">
            <v/>
          </cell>
          <cell r="G675">
            <v>0</v>
          </cell>
          <cell r="H675">
            <v>0</v>
          </cell>
          <cell r="I675" t="str">
            <v>270</v>
          </cell>
          <cell r="J675">
            <v>28</v>
          </cell>
          <cell r="K675">
            <v>0</v>
          </cell>
          <cell r="L675">
            <v>0</v>
          </cell>
          <cell r="M675">
            <v>3.694</v>
          </cell>
          <cell r="N675">
            <v>0</v>
          </cell>
          <cell r="O675">
            <v>2008.57</v>
          </cell>
          <cell r="P675">
            <v>54.37</v>
          </cell>
          <cell r="Q675">
            <v>361.54</v>
          </cell>
          <cell r="R675">
            <v>16.170000000000002</v>
          </cell>
        </row>
        <row r="676">
          <cell r="A676" t="str">
            <v>0204Cancas261</v>
          </cell>
          <cell r="B676" t="str">
            <v>02</v>
          </cell>
          <cell r="C676" t="str">
            <v>04</v>
          </cell>
          <cell r="D676" t="str">
            <v>ELNO</v>
          </cell>
          <cell r="E676" t="str">
            <v>Cancas</v>
          </cell>
          <cell r="F676" t="str">
            <v/>
          </cell>
          <cell r="G676">
            <v>0</v>
          </cell>
          <cell r="H676">
            <v>0</v>
          </cell>
          <cell r="I676" t="str">
            <v>261</v>
          </cell>
          <cell r="J676">
            <v>220</v>
          </cell>
          <cell r="K676">
            <v>0</v>
          </cell>
          <cell r="L676">
            <v>0</v>
          </cell>
          <cell r="M676">
            <v>2.9590000000000001</v>
          </cell>
          <cell r="N676">
            <v>0</v>
          </cell>
          <cell r="O676">
            <v>1198.02</v>
          </cell>
          <cell r="P676">
            <v>40.49</v>
          </cell>
          <cell r="Q676">
            <v>215.64</v>
          </cell>
          <cell r="R676">
            <v>127.94</v>
          </cell>
        </row>
        <row r="677">
          <cell r="A677" t="str">
            <v>0204Cancas262</v>
          </cell>
          <cell r="B677" t="str">
            <v>02</v>
          </cell>
          <cell r="C677" t="str">
            <v>04</v>
          </cell>
          <cell r="D677" t="str">
            <v>ELNO</v>
          </cell>
          <cell r="E677" t="str">
            <v>Cancas</v>
          </cell>
          <cell r="F677" t="str">
            <v/>
          </cell>
          <cell r="G677">
            <v>0</v>
          </cell>
          <cell r="H677">
            <v>0</v>
          </cell>
          <cell r="I677" t="str">
            <v>262</v>
          </cell>
          <cell r="J677">
            <v>158</v>
          </cell>
          <cell r="K677">
            <v>0</v>
          </cell>
          <cell r="L677">
            <v>0</v>
          </cell>
          <cell r="M677">
            <v>9.1630000000000003</v>
          </cell>
          <cell r="N677">
            <v>0</v>
          </cell>
          <cell r="O677">
            <v>3948.63</v>
          </cell>
          <cell r="P677">
            <v>43.09</v>
          </cell>
          <cell r="Q677">
            <v>710.75</v>
          </cell>
          <cell r="R677">
            <v>91.98</v>
          </cell>
        </row>
        <row r="678">
          <cell r="A678" t="str">
            <v>0204Cancas263</v>
          </cell>
          <cell r="B678" t="str">
            <v>02</v>
          </cell>
          <cell r="C678" t="str">
            <v>04</v>
          </cell>
          <cell r="D678" t="str">
            <v>ELNO</v>
          </cell>
          <cell r="E678" t="str">
            <v>Cancas</v>
          </cell>
          <cell r="F678" t="str">
            <v/>
          </cell>
          <cell r="G678">
            <v>0</v>
          </cell>
          <cell r="H678">
            <v>0</v>
          </cell>
          <cell r="I678" t="str">
            <v>263</v>
          </cell>
          <cell r="J678">
            <v>30</v>
          </cell>
          <cell r="K678">
            <v>0</v>
          </cell>
          <cell r="L678">
            <v>0</v>
          </cell>
          <cell r="M678">
            <v>3.4769999999999999</v>
          </cell>
          <cell r="N678">
            <v>0</v>
          </cell>
          <cell r="O678">
            <v>1928.36</v>
          </cell>
          <cell r="P678">
            <v>55.46</v>
          </cell>
          <cell r="Q678">
            <v>347.1</v>
          </cell>
          <cell r="R678">
            <v>17.399999999999999</v>
          </cell>
        </row>
        <row r="679">
          <cell r="A679" t="str">
            <v>0204Cancas264</v>
          </cell>
          <cell r="B679" t="str">
            <v>02</v>
          </cell>
          <cell r="C679" t="str">
            <v>04</v>
          </cell>
          <cell r="D679" t="str">
            <v>ELNO</v>
          </cell>
          <cell r="E679" t="str">
            <v>Cancas</v>
          </cell>
          <cell r="F679" t="str">
            <v/>
          </cell>
          <cell r="G679">
            <v>0</v>
          </cell>
          <cell r="H679">
            <v>0</v>
          </cell>
          <cell r="I679" t="str">
            <v>264</v>
          </cell>
          <cell r="J679">
            <v>10</v>
          </cell>
          <cell r="K679">
            <v>0</v>
          </cell>
          <cell r="L679">
            <v>0</v>
          </cell>
          <cell r="M679">
            <v>2.0569999999999999</v>
          </cell>
          <cell r="N679">
            <v>0</v>
          </cell>
          <cell r="O679">
            <v>1126.72</v>
          </cell>
          <cell r="P679">
            <v>54.77</v>
          </cell>
          <cell r="Q679">
            <v>202.81</v>
          </cell>
          <cell r="R679">
            <v>5.8</v>
          </cell>
        </row>
        <row r="680">
          <cell r="A680" t="str">
            <v>0204Cancas265</v>
          </cell>
          <cell r="B680" t="str">
            <v>02</v>
          </cell>
          <cell r="C680" t="str">
            <v>04</v>
          </cell>
          <cell r="D680" t="str">
            <v>ELNO</v>
          </cell>
          <cell r="E680" t="str">
            <v>Cancas</v>
          </cell>
          <cell r="F680" t="str">
            <v/>
          </cell>
          <cell r="G680">
            <v>0</v>
          </cell>
          <cell r="H680">
            <v>0</v>
          </cell>
          <cell r="I680" t="str">
            <v>265</v>
          </cell>
          <cell r="J680">
            <v>2</v>
          </cell>
          <cell r="K680">
            <v>0</v>
          </cell>
          <cell r="L680">
            <v>0</v>
          </cell>
          <cell r="M680">
            <v>0.89100000000000001</v>
          </cell>
          <cell r="N680">
            <v>0</v>
          </cell>
          <cell r="O680">
            <v>483.8</v>
          </cell>
          <cell r="P680">
            <v>54.3</v>
          </cell>
          <cell r="Q680">
            <v>87.08</v>
          </cell>
          <cell r="R680">
            <v>1.1599999999999999</v>
          </cell>
        </row>
        <row r="681">
          <cell r="A681" t="str">
            <v>0204Cancas266</v>
          </cell>
          <cell r="B681" t="str">
            <v>02</v>
          </cell>
          <cell r="C681" t="str">
            <v>04</v>
          </cell>
          <cell r="D681" t="str">
            <v>ELNO</v>
          </cell>
          <cell r="E681" t="str">
            <v>Cancas</v>
          </cell>
          <cell r="F681" t="str">
            <v/>
          </cell>
          <cell r="G681">
            <v>0</v>
          </cell>
          <cell r="H681">
            <v>0</v>
          </cell>
          <cell r="I681" t="str">
            <v>266</v>
          </cell>
          <cell r="J681">
            <v>3</v>
          </cell>
          <cell r="K681">
            <v>0</v>
          </cell>
          <cell r="L681">
            <v>0</v>
          </cell>
          <cell r="M681">
            <v>1.7410000000000001</v>
          </cell>
          <cell r="N681">
            <v>0</v>
          </cell>
          <cell r="O681">
            <v>943.69</v>
          </cell>
          <cell r="P681">
            <v>54.2</v>
          </cell>
          <cell r="Q681">
            <v>169.86</v>
          </cell>
          <cell r="R681">
            <v>1.91</v>
          </cell>
        </row>
        <row r="682">
          <cell r="A682" t="str">
            <v>0204Cancas267</v>
          </cell>
          <cell r="B682" t="str">
            <v>02</v>
          </cell>
          <cell r="C682" t="str">
            <v>04</v>
          </cell>
          <cell r="D682" t="str">
            <v>ELNO</v>
          </cell>
          <cell r="E682" t="str">
            <v>Cancas</v>
          </cell>
          <cell r="F682" t="str">
            <v/>
          </cell>
          <cell r="G682">
            <v>0</v>
          </cell>
          <cell r="H682">
            <v>0</v>
          </cell>
          <cell r="I682" t="str">
            <v>267</v>
          </cell>
          <cell r="J682">
            <v>1</v>
          </cell>
          <cell r="K682">
            <v>0</v>
          </cell>
          <cell r="L682">
            <v>0</v>
          </cell>
          <cell r="M682">
            <v>0.89500000000000002</v>
          </cell>
          <cell r="N682">
            <v>0</v>
          </cell>
          <cell r="O682">
            <v>484.14</v>
          </cell>
          <cell r="P682">
            <v>54.09</v>
          </cell>
          <cell r="Q682">
            <v>87.15</v>
          </cell>
          <cell r="R682">
            <v>0.75</v>
          </cell>
        </row>
        <row r="683">
          <cell r="A683" t="str">
            <v>0204Cancas121</v>
          </cell>
          <cell r="B683" t="str">
            <v>02</v>
          </cell>
          <cell r="C683" t="str">
            <v>04</v>
          </cell>
          <cell r="D683" t="str">
            <v>ELNO</v>
          </cell>
          <cell r="E683" t="str">
            <v>Cancas</v>
          </cell>
          <cell r="F683" t="str">
            <v/>
          </cell>
          <cell r="G683">
            <v>0</v>
          </cell>
          <cell r="H683">
            <v>0</v>
          </cell>
          <cell r="I683" t="str">
            <v>121</v>
          </cell>
          <cell r="J683">
            <v>2</v>
          </cell>
          <cell r="K683">
            <v>2.4900000000000002</v>
          </cell>
          <cell r="L683">
            <v>8.48</v>
          </cell>
          <cell r="M683">
            <v>10.97</v>
          </cell>
          <cell r="N683">
            <v>0.06</v>
          </cell>
          <cell r="O683">
            <v>3596.01</v>
          </cell>
          <cell r="P683">
            <v>32.78</v>
          </cell>
          <cell r="Q683">
            <v>647.28</v>
          </cell>
          <cell r="R683">
            <v>31.32</v>
          </cell>
        </row>
        <row r="684">
          <cell r="A684" t="str">
            <v>0204Cancas132</v>
          </cell>
          <cell r="B684" t="str">
            <v>02</v>
          </cell>
          <cell r="C684" t="str">
            <v>04</v>
          </cell>
          <cell r="D684" t="str">
            <v>ELNO</v>
          </cell>
          <cell r="E684" t="str">
            <v>Cancas</v>
          </cell>
          <cell r="F684" t="str">
            <v/>
          </cell>
          <cell r="G684">
            <v>0</v>
          </cell>
          <cell r="H684">
            <v>0</v>
          </cell>
          <cell r="I684" t="str">
            <v>132</v>
          </cell>
          <cell r="J684">
            <v>2</v>
          </cell>
          <cell r="K684">
            <v>0</v>
          </cell>
          <cell r="L684">
            <v>0</v>
          </cell>
          <cell r="M684">
            <v>5.0289999999999999</v>
          </cell>
          <cell r="N684">
            <v>8.7999999999999995E-2</v>
          </cell>
          <cell r="O684">
            <v>1811.76</v>
          </cell>
          <cell r="P684">
            <v>36.03</v>
          </cell>
          <cell r="Q684">
            <v>326.12</v>
          </cell>
          <cell r="R684">
            <v>29.28</v>
          </cell>
        </row>
        <row r="685">
          <cell r="A685" t="str">
            <v>0204Cancas131</v>
          </cell>
          <cell r="B685" t="str">
            <v>02</v>
          </cell>
          <cell r="C685" t="str">
            <v>04</v>
          </cell>
          <cell r="D685" t="str">
            <v>ELNO</v>
          </cell>
          <cell r="E685" t="str">
            <v>Cancas</v>
          </cell>
          <cell r="F685" t="str">
            <v/>
          </cell>
          <cell r="G685">
            <v>0</v>
          </cell>
          <cell r="H685">
            <v>0</v>
          </cell>
          <cell r="I685" t="str">
            <v>131</v>
          </cell>
          <cell r="J685">
            <v>1</v>
          </cell>
          <cell r="K685">
            <v>0</v>
          </cell>
          <cell r="L685">
            <v>0</v>
          </cell>
          <cell r="M685">
            <v>9.6920000000000002</v>
          </cell>
          <cell r="N685">
            <v>0.06</v>
          </cell>
          <cell r="O685">
            <v>3357.11</v>
          </cell>
          <cell r="P685">
            <v>34.64</v>
          </cell>
          <cell r="Q685">
            <v>604.28</v>
          </cell>
          <cell r="R685">
            <v>14.64</v>
          </cell>
        </row>
        <row r="686">
          <cell r="A686" t="str">
            <v>0204Cancas240</v>
          </cell>
          <cell r="B686" t="str">
            <v>02</v>
          </cell>
          <cell r="C686" t="str">
            <v>04</v>
          </cell>
          <cell r="D686" t="str">
            <v>ELNO</v>
          </cell>
          <cell r="E686" t="str">
            <v>Cancas</v>
          </cell>
          <cell r="F686" t="str">
            <v/>
          </cell>
          <cell r="G686">
            <v>0</v>
          </cell>
          <cell r="H686">
            <v>0</v>
          </cell>
          <cell r="I686" t="str">
            <v>240</v>
          </cell>
          <cell r="J686">
            <v>0</v>
          </cell>
          <cell r="K686">
            <v>0</v>
          </cell>
          <cell r="L686">
            <v>0</v>
          </cell>
          <cell r="M686">
            <v>2.4</v>
          </cell>
          <cell r="N686">
            <v>0</v>
          </cell>
          <cell r="O686">
            <v>1971.81</v>
          </cell>
          <cell r="P686">
            <v>82.16</v>
          </cell>
          <cell r="Q686">
            <v>0</v>
          </cell>
          <cell r="R686">
            <v>0</v>
          </cell>
        </row>
        <row r="687">
          <cell r="A687" t="str">
            <v>0204Tumbes Rural270</v>
          </cell>
          <cell r="B687" t="str">
            <v>02</v>
          </cell>
          <cell r="C687" t="str">
            <v>04</v>
          </cell>
          <cell r="D687" t="str">
            <v>ELNO</v>
          </cell>
          <cell r="E687" t="str">
            <v>Tumbes Rural</v>
          </cell>
          <cell r="F687" t="str">
            <v/>
          </cell>
          <cell r="G687">
            <v>0</v>
          </cell>
          <cell r="H687">
            <v>0</v>
          </cell>
          <cell r="I687" t="str">
            <v>270</v>
          </cell>
          <cell r="J687">
            <v>164</v>
          </cell>
          <cell r="K687">
            <v>0</v>
          </cell>
          <cell r="L687">
            <v>0</v>
          </cell>
          <cell r="M687">
            <v>16.466999999999999</v>
          </cell>
          <cell r="N687">
            <v>0</v>
          </cell>
          <cell r="O687">
            <v>6791.19</v>
          </cell>
          <cell r="P687">
            <v>41.24</v>
          </cell>
          <cell r="Q687">
            <v>1222.4100000000001</v>
          </cell>
          <cell r="R687">
            <v>97.77</v>
          </cell>
        </row>
        <row r="688">
          <cell r="A688" t="str">
            <v>0204Tumbes Rural261</v>
          </cell>
          <cell r="B688" t="str">
            <v>02</v>
          </cell>
          <cell r="C688" t="str">
            <v>04</v>
          </cell>
          <cell r="D688" t="str">
            <v>ELNO</v>
          </cell>
          <cell r="E688" t="str">
            <v>Tumbes Rural</v>
          </cell>
          <cell r="F688" t="str">
            <v/>
          </cell>
          <cell r="G688">
            <v>0</v>
          </cell>
          <cell r="H688">
            <v>0</v>
          </cell>
          <cell r="I688" t="str">
            <v>261</v>
          </cell>
          <cell r="J688">
            <v>1032</v>
          </cell>
          <cell r="K688">
            <v>0</v>
          </cell>
          <cell r="L688">
            <v>0</v>
          </cell>
          <cell r="M688">
            <v>14.268000000000001</v>
          </cell>
          <cell r="N688">
            <v>0</v>
          </cell>
          <cell r="O688">
            <v>6082.43</v>
          </cell>
          <cell r="P688">
            <v>42.63</v>
          </cell>
          <cell r="Q688">
            <v>1094.8399999999999</v>
          </cell>
          <cell r="R688">
            <v>602.29999999999995</v>
          </cell>
        </row>
        <row r="689">
          <cell r="A689" t="str">
            <v>0204Tumbes Rural262</v>
          </cell>
          <cell r="B689" t="str">
            <v>02</v>
          </cell>
          <cell r="C689" t="str">
            <v>04</v>
          </cell>
          <cell r="D689" t="str">
            <v>ELNO</v>
          </cell>
          <cell r="E689" t="str">
            <v>Tumbes Rural</v>
          </cell>
          <cell r="F689" t="str">
            <v/>
          </cell>
          <cell r="G689">
            <v>0</v>
          </cell>
          <cell r="H689">
            <v>0</v>
          </cell>
          <cell r="I689" t="str">
            <v>262</v>
          </cell>
          <cell r="J689">
            <v>650</v>
          </cell>
          <cell r="K689">
            <v>0</v>
          </cell>
          <cell r="L689">
            <v>0</v>
          </cell>
          <cell r="M689">
            <v>38.457000000000001</v>
          </cell>
          <cell r="N689">
            <v>0</v>
          </cell>
          <cell r="O689">
            <v>14375.17</v>
          </cell>
          <cell r="P689">
            <v>37.380000000000003</v>
          </cell>
          <cell r="Q689">
            <v>2587.5300000000002</v>
          </cell>
          <cell r="R689">
            <v>381.42</v>
          </cell>
        </row>
        <row r="690">
          <cell r="A690" t="str">
            <v>0204Tumbes Rural263</v>
          </cell>
          <cell r="B690" t="str">
            <v>02</v>
          </cell>
          <cell r="C690" t="str">
            <v>04</v>
          </cell>
          <cell r="D690" t="str">
            <v>ELNO</v>
          </cell>
          <cell r="E690" t="str">
            <v>Tumbes Rural</v>
          </cell>
          <cell r="F690" t="str">
            <v/>
          </cell>
          <cell r="G690">
            <v>0</v>
          </cell>
          <cell r="H690">
            <v>0</v>
          </cell>
          <cell r="I690" t="str">
            <v>263</v>
          </cell>
          <cell r="J690">
            <v>121</v>
          </cell>
          <cell r="K690">
            <v>0</v>
          </cell>
          <cell r="L690">
            <v>0</v>
          </cell>
          <cell r="M690">
            <v>14.638</v>
          </cell>
          <cell r="N690">
            <v>0</v>
          </cell>
          <cell r="O690">
            <v>6138.5</v>
          </cell>
          <cell r="P690">
            <v>41.94</v>
          </cell>
          <cell r="Q690">
            <v>1104.93</v>
          </cell>
          <cell r="R690">
            <v>71.37</v>
          </cell>
        </row>
        <row r="691">
          <cell r="A691" t="str">
            <v>0204Tumbes Rural264</v>
          </cell>
          <cell r="B691" t="str">
            <v>02</v>
          </cell>
          <cell r="C691" t="str">
            <v>04</v>
          </cell>
          <cell r="D691" t="str">
            <v>ELNO</v>
          </cell>
          <cell r="E691" t="str">
            <v>Tumbes Rural</v>
          </cell>
          <cell r="F691" t="str">
            <v/>
          </cell>
          <cell r="G691">
            <v>0</v>
          </cell>
          <cell r="H691">
            <v>0</v>
          </cell>
          <cell r="I691" t="str">
            <v>264</v>
          </cell>
          <cell r="J691">
            <v>42</v>
          </cell>
          <cell r="K691">
            <v>0</v>
          </cell>
          <cell r="L691">
            <v>0</v>
          </cell>
          <cell r="M691">
            <v>8.1620000000000008</v>
          </cell>
          <cell r="N691">
            <v>0</v>
          </cell>
          <cell r="O691">
            <v>3375.15</v>
          </cell>
          <cell r="P691">
            <v>41.35</v>
          </cell>
          <cell r="Q691">
            <v>607.53</v>
          </cell>
          <cell r="R691">
            <v>24.7</v>
          </cell>
        </row>
        <row r="692">
          <cell r="A692" t="str">
            <v>0204Tumbes Rural265</v>
          </cell>
          <cell r="B692" t="str">
            <v>02</v>
          </cell>
          <cell r="C692" t="str">
            <v>04</v>
          </cell>
          <cell r="D692" t="str">
            <v>ELNO</v>
          </cell>
          <cell r="E692" t="str">
            <v>Tumbes Rural</v>
          </cell>
          <cell r="F692" t="str">
            <v/>
          </cell>
          <cell r="G692">
            <v>0</v>
          </cell>
          <cell r="H692">
            <v>0</v>
          </cell>
          <cell r="I692" t="str">
            <v>265</v>
          </cell>
          <cell r="J692">
            <v>3</v>
          </cell>
          <cell r="K692">
            <v>0</v>
          </cell>
          <cell r="L692">
            <v>0</v>
          </cell>
          <cell r="M692">
            <v>1.1559999999999999</v>
          </cell>
          <cell r="N692">
            <v>0</v>
          </cell>
          <cell r="O692">
            <v>472.53</v>
          </cell>
          <cell r="P692">
            <v>40.880000000000003</v>
          </cell>
          <cell r="Q692">
            <v>85.06</v>
          </cell>
          <cell r="R692">
            <v>1.91</v>
          </cell>
        </row>
        <row r="693">
          <cell r="A693" t="str">
            <v>0204Tumbes Rural266</v>
          </cell>
          <cell r="B693" t="str">
            <v>02</v>
          </cell>
          <cell r="C693" t="str">
            <v>04</v>
          </cell>
          <cell r="D693" t="str">
            <v>ELNO</v>
          </cell>
          <cell r="E693" t="str">
            <v>Tumbes Rural</v>
          </cell>
          <cell r="F693" t="str">
            <v/>
          </cell>
          <cell r="G693">
            <v>0</v>
          </cell>
          <cell r="H693">
            <v>0</v>
          </cell>
          <cell r="I693" t="str">
            <v>266</v>
          </cell>
          <cell r="J693">
            <v>1</v>
          </cell>
          <cell r="K693">
            <v>0</v>
          </cell>
          <cell r="L693">
            <v>0</v>
          </cell>
          <cell r="M693">
            <v>0.64400000000000002</v>
          </cell>
          <cell r="N693">
            <v>0</v>
          </cell>
          <cell r="O693">
            <v>261.98</v>
          </cell>
          <cell r="P693">
            <v>40.68</v>
          </cell>
          <cell r="Q693">
            <v>47.16</v>
          </cell>
          <cell r="R693">
            <v>0.57999999999999996</v>
          </cell>
        </row>
        <row r="694">
          <cell r="A694" t="str">
            <v>0204Tumbes Rural282</v>
          </cell>
          <cell r="B694" t="str">
            <v>02</v>
          </cell>
          <cell r="C694" t="str">
            <v>04</v>
          </cell>
          <cell r="D694" t="str">
            <v>ELNO</v>
          </cell>
          <cell r="E694" t="str">
            <v>Tumbes Rural</v>
          </cell>
          <cell r="F694" t="str">
            <v/>
          </cell>
          <cell r="G694">
            <v>0</v>
          </cell>
          <cell r="H694">
            <v>0</v>
          </cell>
          <cell r="I694" t="str">
            <v>282</v>
          </cell>
          <cell r="J694">
            <v>5</v>
          </cell>
          <cell r="K694">
            <v>0</v>
          </cell>
          <cell r="L694">
            <v>0</v>
          </cell>
          <cell r="M694">
            <v>0.51200000000000001</v>
          </cell>
          <cell r="N694">
            <v>1.6</v>
          </cell>
          <cell r="O694">
            <v>203.25</v>
          </cell>
          <cell r="P694">
            <v>39.700000000000003</v>
          </cell>
          <cell r="Q694">
            <v>36.590000000000003</v>
          </cell>
          <cell r="R694">
            <v>2.9</v>
          </cell>
        </row>
        <row r="695">
          <cell r="A695" t="str">
            <v>0204Tumbes Rural100</v>
          </cell>
          <cell r="B695" t="str">
            <v>02</v>
          </cell>
          <cell r="C695" t="str">
            <v>04</v>
          </cell>
          <cell r="D695" t="str">
            <v>ELNO</v>
          </cell>
          <cell r="E695" t="str">
            <v>Tumbes Rural</v>
          </cell>
          <cell r="F695" t="str">
            <v/>
          </cell>
          <cell r="G695">
            <v>0</v>
          </cell>
          <cell r="H695">
            <v>0</v>
          </cell>
          <cell r="I695" t="str">
            <v>100</v>
          </cell>
          <cell r="J695">
            <v>2</v>
          </cell>
          <cell r="K695">
            <v>4.1260000000000003</v>
          </cell>
          <cell r="L695">
            <v>43.71</v>
          </cell>
          <cell r="M695">
            <v>47.835999999999999</v>
          </cell>
          <cell r="N695">
            <v>0.57999999999999996</v>
          </cell>
          <cell r="O695">
            <v>7797.85</v>
          </cell>
          <cell r="P695">
            <v>16.3</v>
          </cell>
          <cell r="Q695">
            <v>1403.61</v>
          </cell>
          <cell r="R695">
            <v>31.32</v>
          </cell>
        </row>
        <row r="696">
          <cell r="A696" t="str">
            <v>0204Tumbes Rural122</v>
          </cell>
          <cell r="B696" t="str">
            <v>02</v>
          </cell>
          <cell r="C696" t="str">
            <v>04</v>
          </cell>
          <cell r="D696" t="str">
            <v>ELNO</v>
          </cell>
          <cell r="E696" t="str">
            <v>Tumbes Rural</v>
          </cell>
          <cell r="F696" t="str">
            <v/>
          </cell>
          <cell r="G696">
            <v>0</v>
          </cell>
          <cell r="H696">
            <v>0</v>
          </cell>
          <cell r="I696" t="str">
            <v>122</v>
          </cell>
          <cell r="J696">
            <v>1</v>
          </cell>
          <cell r="K696">
            <v>0.874</v>
          </cell>
          <cell r="L696">
            <v>45.009</v>
          </cell>
          <cell r="M696">
            <v>45.883000000000003</v>
          </cell>
          <cell r="N696">
            <v>0.17699999999999999</v>
          </cell>
          <cell r="O696">
            <v>8412.59</v>
          </cell>
          <cell r="P696">
            <v>18.329999999999998</v>
          </cell>
          <cell r="Q696">
            <v>1514.27</v>
          </cell>
          <cell r="R696">
            <v>15.66</v>
          </cell>
        </row>
        <row r="697">
          <cell r="A697" t="str">
            <v>0204Tumbes Rural132</v>
          </cell>
          <cell r="B697" t="str">
            <v>02</v>
          </cell>
          <cell r="C697" t="str">
            <v>04</v>
          </cell>
          <cell r="D697" t="str">
            <v>ELNO</v>
          </cell>
          <cell r="E697" t="str">
            <v>Tumbes Rural</v>
          </cell>
          <cell r="F697" t="str">
            <v/>
          </cell>
          <cell r="G697">
            <v>0</v>
          </cell>
          <cell r="H697">
            <v>0</v>
          </cell>
          <cell r="I697" t="str">
            <v>132</v>
          </cell>
          <cell r="J697">
            <v>4</v>
          </cell>
          <cell r="K697">
            <v>0</v>
          </cell>
          <cell r="L697">
            <v>0</v>
          </cell>
          <cell r="M697">
            <v>2.105</v>
          </cell>
          <cell r="N697">
            <v>8.5000000000000006E-2</v>
          </cell>
          <cell r="O697">
            <v>1757.43</v>
          </cell>
          <cell r="P697">
            <v>83.49</v>
          </cell>
          <cell r="Q697">
            <v>316.33999999999997</v>
          </cell>
          <cell r="R697">
            <v>58.56</v>
          </cell>
        </row>
        <row r="698">
          <cell r="A698" t="str">
            <v>0204Tumbes Rural131</v>
          </cell>
          <cell r="B698" t="str">
            <v>02</v>
          </cell>
          <cell r="C698" t="str">
            <v>04</v>
          </cell>
          <cell r="D698" t="str">
            <v>ELNO</v>
          </cell>
          <cell r="E698" t="str">
            <v>Tumbes Rural</v>
          </cell>
          <cell r="F698" t="str">
            <v/>
          </cell>
          <cell r="G698">
            <v>0</v>
          </cell>
          <cell r="H698">
            <v>0</v>
          </cell>
          <cell r="I698" t="str">
            <v>131</v>
          </cell>
          <cell r="J698">
            <v>4</v>
          </cell>
          <cell r="K698">
            <v>0</v>
          </cell>
          <cell r="L698">
            <v>0</v>
          </cell>
          <cell r="M698">
            <v>3.7440000000000002</v>
          </cell>
          <cell r="N698">
            <v>3.1E-2</v>
          </cell>
          <cell r="O698">
            <v>1394.09</v>
          </cell>
          <cell r="P698">
            <v>37.24</v>
          </cell>
          <cell r="Q698">
            <v>250.94</v>
          </cell>
          <cell r="R698">
            <v>58.56</v>
          </cell>
        </row>
        <row r="699">
          <cell r="A699" t="str">
            <v>0204Tumbes Rural240</v>
          </cell>
          <cell r="B699" t="str">
            <v>02</v>
          </cell>
          <cell r="C699" t="str">
            <v>04</v>
          </cell>
          <cell r="D699" t="str">
            <v>ELNO</v>
          </cell>
          <cell r="E699" t="str">
            <v>Tumbes Rural</v>
          </cell>
          <cell r="F699" t="str">
            <v/>
          </cell>
          <cell r="G699">
            <v>0</v>
          </cell>
          <cell r="H699">
            <v>0</v>
          </cell>
          <cell r="I699" t="str">
            <v>240</v>
          </cell>
          <cell r="J699">
            <v>0</v>
          </cell>
          <cell r="K699">
            <v>0</v>
          </cell>
          <cell r="L699">
            <v>0</v>
          </cell>
          <cell r="M699">
            <v>19.289000000000001</v>
          </cell>
          <cell r="N699">
            <v>0</v>
          </cell>
          <cell r="O699">
            <v>6340.53</v>
          </cell>
          <cell r="P699">
            <v>32.869999999999997</v>
          </cell>
          <cell r="Q699">
            <v>0</v>
          </cell>
          <cell r="R699">
            <v>0</v>
          </cell>
        </row>
        <row r="700">
          <cell r="A700" t="str">
            <v>0205Piura210</v>
          </cell>
          <cell r="B700" t="str">
            <v>02</v>
          </cell>
          <cell r="C700" t="str">
            <v>05</v>
          </cell>
          <cell r="D700" t="str">
            <v>ELNO</v>
          </cell>
          <cell r="E700" t="str">
            <v>Piura</v>
          </cell>
          <cell r="F700" t="str">
            <v/>
          </cell>
          <cell r="G700">
            <v>7</v>
          </cell>
          <cell r="H700">
            <v>60</v>
          </cell>
          <cell r="I700" t="str">
            <v>210</v>
          </cell>
          <cell r="J700">
            <v>2</v>
          </cell>
          <cell r="K700">
            <v>3.4000000000000002E-2</v>
          </cell>
          <cell r="L700">
            <v>0.82</v>
          </cell>
          <cell r="M700">
            <v>0.85399999999999998</v>
          </cell>
          <cell r="N700">
            <v>6.6000000000000003E-2</v>
          </cell>
          <cell r="O700">
            <v>983.65</v>
          </cell>
          <cell r="P700">
            <v>115.18</v>
          </cell>
          <cell r="Q700">
            <v>177.06</v>
          </cell>
          <cell r="R700">
            <v>6.22</v>
          </cell>
        </row>
        <row r="701">
          <cell r="A701" t="str">
            <v>0205Piura222</v>
          </cell>
          <cell r="B701" t="str">
            <v>02</v>
          </cell>
          <cell r="C701" t="str">
            <v>05</v>
          </cell>
          <cell r="D701" t="str">
            <v>ELNO</v>
          </cell>
          <cell r="E701" t="str">
            <v>Piura</v>
          </cell>
          <cell r="F701" t="str">
            <v/>
          </cell>
          <cell r="G701">
            <v>7</v>
          </cell>
          <cell r="H701">
            <v>60</v>
          </cell>
          <cell r="I701" t="str">
            <v>222</v>
          </cell>
          <cell r="J701">
            <v>6</v>
          </cell>
          <cell r="K701">
            <v>6.0039999999999996</v>
          </cell>
          <cell r="L701">
            <v>19.300999999999998</v>
          </cell>
          <cell r="M701">
            <v>25.305</v>
          </cell>
          <cell r="N701">
            <v>0.27100000000000002</v>
          </cell>
          <cell r="O701">
            <v>11727.1</v>
          </cell>
          <cell r="P701">
            <v>46.34</v>
          </cell>
          <cell r="Q701">
            <v>2110.88</v>
          </cell>
          <cell r="R701">
            <v>22.58</v>
          </cell>
        </row>
        <row r="702">
          <cell r="A702" t="str">
            <v>0205Piura221</v>
          </cell>
          <cell r="B702" t="str">
            <v>02</v>
          </cell>
          <cell r="C702" t="str">
            <v>05</v>
          </cell>
          <cell r="D702" t="str">
            <v>ELNO</v>
          </cell>
          <cell r="E702" t="str">
            <v>Piura</v>
          </cell>
          <cell r="F702" t="str">
            <v/>
          </cell>
          <cell r="G702">
            <v>7</v>
          </cell>
          <cell r="H702">
            <v>60</v>
          </cell>
          <cell r="I702" t="str">
            <v>221</v>
          </cell>
          <cell r="J702">
            <v>7</v>
          </cell>
          <cell r="K702">
            <v>29.533999999999999</v>
          </cell>
          <cell r="L702">
            <v>80.683000000000007</v>
          </cell>
          <cell r="M702">
            <v>110.217</v>
          </cell>
          <cell r="N702">
            <v>0.46</v>
          </cell>
          <cell r="O702">
            <v>33465.21</v>
          </cell>
          <cell r="P702">
            <v>30.36</v>
          </cell>
          <cell r="Q702">
            <v>6023.74</v>
          </cell>
          <cell r="R702">
            <v>31.57</v>
          </cell>
        </row>
        <row r="703">
          <cell r="A703" t="str">
            <v>0205Piura232</v>
          </cell>
          <cell r="B703" t="str">
            <v>02</v>
          </cell>
          <cell r="C703" t="str">
            <v>05</v>
          </cell>
          <cell r="D703" t="str">
            <v>ELNO</v>
          </cell>
          <cell r="E703" t="str">
            <v>Piura</v>
          </cell>
          <cell r="F703" t="str">
            <v/>
          </cell>
          <cell r="G703">
            <v>7</v>
          </cell>
          <cell r="H703">
            <v>60</v>
          </cell>
          <cell r="I703" t="str">
            <v>232</v>
          </cell>
          <cell r="J703">
            <v>9</v>
          </cell>
          <cell r="K703">
            <v>0</v>
          </cell>
          <cell r="L703">
            <v>0</v>
          </cell>
          <cell r="M703">
            <v>39.83</v>
          </cell>
          <cell r="N703">
            <v>0.37</v>
          </cell>
          <cell r="O703">
            <v>15007.28</v>
          </cell>
          <cell r="P703">
            <v>37.68</v>
          </cell>
          <cell r="Q703">
            <v>2701.31</v>
          </cell>
          <cell r="R703">
            <v>22.98</v>
          </cell>
        </row>
        <row r="704">
          <cell r="A704" t="str">
            <v>0205Piura231</v>
          </cell>
          <cell r="B704" t="str">
            <v>02</v>
          </cell>
          <cell r="C704" t="str">
            <v>05</v>
          </cell>
          <cell r="D704" t="str">
            <v>ELNO</v>
          </cell>
          <cell r="E704" t="str">
            <v>Piura</v>
          </cell>
          <cell r="F704" t="str">
            <v/>
          </cell>
          <cell r="G704">
            <v>7</v>
          </cell>
          <cell r="H704">
            <v>60</v>
          </cell>
          <cell r="I704" t="str">
            <v>231</v>
          </cell>
          <cell r="J704">
            <v>16</v>
          </cell>
          <cell r="K704">
            <v>0</v>
          </cell>
          <cell r="L704">
            <v>0</v>
          </cell>
          <cell r="M704">
            <v>77.956000000000003</v>
          </cell>
          <cell r="N704">
            <v>0.26100000000000001</v>
          </cell>
          <cell r="O704">
            <v>22094.38</v>
          </cell>
          <cell r="P704">
            <v>28.34</v>
          </cell>
          <cell r="Q704">
            <v>3976.99</v>
          </cell>
          <cell r="R704">
            <v>35.03</v>
          </cell>
        </row>
        <row r="705">
          <cell r="A705" t="str">
            <v>0205Piura270</v>
          </cell>
          <cell r="B705" t="str">
            <v>02</v>
          </cell>
          <cell r="C705" t="str">
            <v>05</v>
          </cell>
          <cell r="D705" t="str">
            <v>ELNO</v>
          </cell>
          <cell r="E705" t="str">
            <v>Piura</v>
          </cell>
          <cell r="F705" t="str">
            <v/>
          </cell>
          <cell r="G705">
            <v>7</v>
          </cell>
          <cell r="H705">
            <v>60</v>
          </cell>
          <cell r="I705" t="str">
            <v>270</v>
          </cell>
          <cell r="J705">
            <v>4637</v>
          </cell>
          <cell r="K705">
            <v>0</v>
          </cell>
          <cell r="L705">
            <v>0</v>
          </cell>
          <cell r="M705">
            <v>1304.5820000000001</v>
          </cell>
          <cell r="N705">
            <v>0</v>
          </cell>
          <cell r="O705">
            <v>438310.14</v>
          </cell>
          <cell r="P705">
            <v>33.6</v>
          </cell>
          <cell r="Q705">
            <v>78895.83</v>
          </cell>
          <cell r="R705">
            <v>2827.21</v>
          </cell>
        </row>
        <row r="706">
          <cell r="A706" t="str">
            <v>0205Piura261</v>
          </cell>
          <cell r="B706" t="str">
            <v>02</v>
          </cell>
          <cell r="C706" t="str">
            <v>05</v>
          </cell>
          <cell r="D706" t="str">
            <v>ELNO</v>
          </cell>
          <cell r="E706" t="str">
            <v>Piura</v>
          </cell>
          <cell r="F706" t="str">
            <v/>
          </cell>
          <cell r="G706">
            <v>7</v>
          </cell>
          <cell r="H706">
            <v>60</v>
          </cell>
          <cell r="I706" t="str">
            <v>261</v>
          </cell>
          <cell r="J706">
            <v>22357</v>
          </cell>
          <cell r="K706">
            <v>0</v>
          </cell>
          <cell r="L706">
            <v>0</v>
          </cell>
          <cell r="M706">
            <v>348.07100000000003</v>
          </cell>
          <cell r="N706">
            <v>0</v>
          </cell>
          <cell r="O706">
            <v>125804.81</v>
          </cell>
          <cell r="P706">
            <v>36.14</v>
          </cell>
          <cell r="Q706">
            <v>22644.87</v>
          </cell>
          <cell r="R706">
            <v>13053.51</v>
          </cell>
        </row>
        <row r="707">
          <cell r="A707" t="str">
            <v>0205Piura262</v>
          </cell>
          <cell r="B707" t="str">
            <v>02</v>
          </cell>
          <cell r="C707" t="str">
            <v>05</v>
          </cell>
          <cell r="D707" t="str">
            <v>ELNO</v>
          </cell>
          <cell r="E707" t="str">
            <v>Piura</v>
          </cell>
          <cell r="F707" t="str">
            <v/>
          </cell>
          <cell r="G707">
            <v>7</v>
          </cell>
          <cell r="H707">
            <v>60</v>
          </cell>
          <cell r="I707" t="str">
            <v>262</v>
          </cell>
          <cell r="J707">
            <v>25136</v>
          </cell>
          <cell r="K707">
            <v>0</v>
          </cell>
          <cell r="L707">
            <v>0</v>
          </cell>
          <cell r="M707">
            <v>1506.7829999999999</v>
          </cell>
          <cell r="N707">
            <v>0</v>
          </cell>
          <cell r="O707">
            <v>480117.35</v>
          </cell>
          <cell r="P707">
            <v>31.86</v>
          </cell>
          <cell r="Q707">
            <v>86421.119999999995</v>
          </cell>
          <cell r="R707">
            <v>14694.39</v>
          </cell>
        </row>
        <row r="708">
          <cell r="A708" t="str">
            <v>0205Piura263</v>
          </cell>
          <cell r="B708" t="str">
            <v>02</v>
          </cell>
          <cell r="C708" t="str">
            <v>05</v>
          </cell>
          <cell r="D708" t="str">
            <v>ELNO</v>
          </cell>
          <cell r="E708" t="str">
            <v>Piura</v>
          </cell>
          <cell r="F708" t="str">
            <v/>
          </cell>
          <cell r="G708">
            <v>7</v>
          </cell>
          <cell r="H708">
            <v>60</v>
          </cell>
          <cell r="I708" t="str">
            <v>263</v>
          </cell>
          <cell r="J708">
            <v>8935</v>
          </cell>
          <cell r="K708">
            <v>0</v>
          </cell>
          <cell r="L708">
            <v>0</v>
          </cell>
          <cell r="M708">
            <v>1095.105</v>
          </cell>
          <cell r="N708">
            <v>0</v>
          </cell>
          <cell r="O708">
            <v>386494.46</v>
          </cell>
          <cell r="P708">
            <v>35.29</v>
          </cell>
          <cell r="Q708">
            <v>69569</v>
          </cell>
          <cell r="R708">
            <v>5228.24</v>
          </cell>
        </row>
        <row r="709">
          <cell r="A709" t="str">
            <v>0205Piura264</v>
          </cell>
          <cell r="B709" t="str">
            <v>02</v>
          </cell>
          <cell r="C709" t="str">
            <v>05</v>
          </cell>
          <cell r="D709" t="str">
            <v>ELNO</v>
          </cell>
          <cell r="E709" t="str">
            <v>Piura</v>
          </cell>
          <cell r="F709" t="str">
            <v/>
          </cell>
          <cell r="G709">
            <v>7</v>
          </cell>
          <cell r="H709">
            <v>60</v>
          </cell>
          <cell r="I709" t="str">
            <v>264</v>
          </cell>
          <cell r="J709">
            <v>6693</v>
          </cell>
          <cell r="K709">
            <v>0</v>
          </cell>
          <cell r="L709">
            <v>0</v>
          </cell>
          <cell r="M709">
            <v>1345.126</v>
          </cell>
          <cell r="N709">
            <v>0</v>
          </cell>
          <cell r="O709">
            <v>466985.01</v>
          </cell>
          <cell r="P709">
            <v>34.72</v>
          </cell>
          <cell r="Q709">
            <v>84057.3</v>
          </cell>
          <cell r="R709">
            <v>3938.4</v>
          </cell>
        </row>
        <row r="710">
          <cell r="A710" t="str">
            <v>0205Piura265</v>
          </cell>
          <cell r="B710" t="str">
            <v>02</v>
          </cell>
          <cell r="C710" t="str">
            <v>05</v>
          </cell>
          <cell r="D710" t="str">
            <v>ELNO</v>
          </cell>
          <cell r="E710" t="str">
            <v>Piura</v>
          </cell>
          <cell r="F710" t="str">
            <v/>
          </cell>
          <cell r="G710">
            <v>7</v>
          </cell>
          <cell r="H710">
            <v>60</v>
          </cell>
          <cell r="I710" t="str">
            <v>265</v>
          </cell>
          <cell r="J710">
            <v>1317</v>
          </cell>
          <cell r="K710">
            <v>0</v>
          </cell>
          <cell r="L710">
            <v>0</v>
          </cell>
          <cell r="M710">
            <v>493.06900000000002</v>
          </cell>
          <cell r="N710">
            <v>0</v>
          </cell>
          <cell r="O710">
            <v>169094.12</v>
          </cell>
          <cell r="P710">
            <v>34.29</v>
          </cell>
          <cell r="Q710">
            <v>30436.94</v>
          </cell>
          <cell r="R710">
            <v>789.04</v>
          </cell>
        </row>
        <row r="711">
          <cell r="A711" t="str">
            <v>0205Piura266</v>
          </cell>
          <cell r="B711" t="str">
            <v>02</v>
          </cell>
          <cell r="C711" t="str">
            <v>05</v>
          </cell>
          <cell r="D711" t="str">
            <v>ELNO</v>
          </cell>
          <cell r="E711" t="str">
            <v>Piura</v>
          </cell>
          <cell r="F711" t="str">
            <v/>
          </cell>
          <cell r="G711">
            <v>7</v>
          </cell>
          <cell r="H711">
            <v>60</v>
          </cell>
          <cell r="I711" t="str">
            <v>266</v>
          </cell>
          <cell r="J711">
            <v>280</v>
          </cell>
          <cell r="K711">
            <v>0</v>
          </cell>
          <cell r="L711">
            <v>0</v>
          </cell>
          <cell r="M711">
            <v>165.946</v>
          </cell>
          <cell r="N711">
            <v>0</v>
          </cell>
          <cell r="O711">
            <v>56631.97</v>
          </cell>
          <cell r="P711">
            <v>34.130000000000003</v>
          </cell>
          <cell r="Q711">
            <v>10193.75</v>
          </cell>
          <cell r="R711">
            <v>172</v>
          </cell>
        </row>
        <row r="712">
          <cell r="A712" t="str">
            <v>0205Piura267</v>
          </cell>
          <cell r="B712" t="str">
            <v>02</v>
          </cell>
          <cell r="C712" t="str">
            <v>05</v>
          </cell>
          <cell r="D712" t="str">
            <v>ELNO</v>
          </cell>
          <cell r="E712" t="str">
            <v>Piura</v>
          </cell>
          <cell r="F712" t="str">
            <v/>
          </cell>
          <cell r="G712">
            <v>7</v>
          </cell>
          <cell r="H712">
            <v>60</v>
          </cell>
          <cell r="I712" t="str">
            <v>267</v>
          </cell>
          <cell r="J712">
            <v>89</v>
          </cell>
          <cell r="K712">
            <v>0</v>
          </cell>
          <cell r="L712">
            <v>0</v>
          </cell>
          <cell r="M712">
            <v>76.12</v>
          </cell>
          <cell r="N712">
            <v>0</v>
          </cell>
          <cell r="O712">
            <v>25796.76</v>
          </cell>
          <cell r="P712">
            <v>33.89</v>
          </cell>
          <cell r="Q712">
            <v>4643.42</v>
          </cell>
          <cell r="R712">
            <v>56.14</v>
          </cell>
        </row>
        <row r="713">
          <cell r="A713" t="str">
            <v>0205Piura268</v>
          </cell>
          <cell r="B713" t="str">
            <v>02</v>
          </cell>
          <cell r="C713" t="str">
            <v>05</v>
          </cell>
          <cell r="D713" t="str">
            <v>ELNO</v>
          </cell>
          <cell r="E713" t="str">
            <v>Piura</v>
          </cell>
          <cell r="F713" t="str">
            <v/>
          </cell>
          <cell r="G713">
            <v>7</v>
          </cell>
          <cell r="H713">
            <v>60</v>
          </cell>
          <cell r="I713" t="str">
            <v>268</v>
          </cell>
          <cell r="J713">
            <v>98</v>
          </cell>
          <cell r="K713">
            <v>0</v>
          </cell>
          <cell r="L713">
            <v>0</v>
          </cell>
          <cell r="M713">
            <v>151.721</v>
          </cell>
          <cell r="N713">
            <v>0</v>
          </cell>
          <cell r="O713">
            <v>51390.2</v>
          </cell>
          <cell r="P713">
            <v>33.869999999999997</v>
          </cell>
          <cell r="Q713">
            <v>9250.24</v>
          </cell>
          <cell r="R713">
            <v>64.459999999999994</v>
          </cell>
        </row>
        <row r="714">
          <cell r="A714" t="str">
            <v>0205Piura282</v>
          </cell>
          <cell r="B714" t="str">
            <v>02</v>
          </cell>
          <cell r="C714" t="str">
            <v>05</v>
          </cell>
          <cell r="D714" t="str">
            <v>ELNO</v>
          </cell>
          <cell r="E714" t="str">
            <v>Piura</v>
          </cell>
          <cell r="F714" t="str">
            <v/>
          </cell>
          <cell r="G714">
            <v>7</v>
          </cell>
          <cell r="H714">
            <v>60</v>
          </cell>
          <cell r="I714" t="str">
            <v>282</v>
          </cell>
          <cell r="J714">
            <v>86</v>
          </cell>
          <cell r="K714">
            <v>0</v>
          </cell>
          <cell r="L714">
            <v>0</v>
          </cell>
          <cell r="M714">
            <v>18.056000000000001</v>
          </cell>
          <cell r="N714">
            <v>56.423999999999999</v>
          </cell>
          <cell r="O714">
            <v>6452.36</v>
          </cell>
          <cell r="P714">
            <v>35.74</v>
          </cell>
          <cell r="Q714">
            <v>1161.42</v>
          </cell>
          <cell r="R714">
            <v>50</v>
          </cell>
        </row>
        <row r="715">
          <cell r="A715" t="str">
            <v>0205Piura100</v>
          </cell>
          <cell r="B715" t="str">
            <v>02</v>
          </cell>
          <cell r="C715" t="str">
            <v>05</v>
          </cell>
          <cell r="D715" t="str">
            <v>ELNO</v>
          </cell>
          <cell r="E715" t="str">
            <v>Piura</v>
          </cell>
          <cell r="F715" t="str">
            <v/>
          </cell>
          <cell r="G715">
            <v>7</v>
          </cell>
          <cell r="H715">
            <v>60</v>
          </cell>
          <cell r="I715" t="str">
            <v>100</v>
          </cell>
          <cell r="J715">
            <v>30</v>
          </cell>
          <cell r="K715">
            <v>31.831</v>
          </cell>
          <cell r="L715">
            <v>452.12599999999998</v>
          </cell>
          <cell r="M715">
            <v>483.95699999999999</v>
          </cell>
          <cell r="N715">
            <v>3.6539999999999999</v>
          </cell>
          <cell r="O715">
            <v>84181.11</v>
          </cell>
          <cell r="P715">
            <v>17.39</v>
          </cell>
          <cell r="Q715">
            <v>15152.6</v>
          </cell>
          <cell r="R715">
            <v>468.9</v>
          </cell>
        </row>
        <row r="716">
          <cell r="A716" t="str">
            <v>0205Piura122</v>
          </cell>
          <cell r="B716" t="str">
            <v>02</v>
          </cell>
          <cell r="C716" t="str">
            <v>05</v>
          </cell>
          <cell r="D716" t="str">
            <v>ELNO</v>
          </cell>
          <cell r="E716" t="str">
            <v>Piura</v>
          </cell>
          <cell r="F716" t="str">
            <v/>
          </cell>
          <cell r="G716">
            <v>7</v>
          </cell>
          <cell r="H716">
            <v>60</v>
          </cell>
          <cell r="I716" t="str">
            <v>122</v>
          </cell>
          <cell r="J716">
            <v>63</v>
          </cell>
          <cell r="K716">
            <v>194.571</v>
          </cell>
          <cell r="L716">
            <v>1493.2080000000001</v>
          </cell>
          <cell r="M716">
            <v>1687.779</v>
          </cell>
          <cell r="N716">
            <v>6.6029999999999998</v>
          </cell>
          <cell r="O716">
            <v>327081.11</v>
          </cell>
          <cell r="P716">
            <v>19.38</v>
          </cell>
          <cell r="Q716">
            <v>58874.6</v>
          </cell>
          <cell r="R716">
            <v>984.69</v>
          </cell>
        </row>
        <row r="717">
          <cell r="A717" t="str">
            <v>0205Piura121</v>
          </cell>
          <cell r="B717" t="str">
            <v>02</v>
          </cell>
          <cell r="C717" t="str">
            <v>05</v>
          </cell>
          <cell r="D717" t="str">
            <v>ELNO</v>
          </cell>
          <cell r="E717" t="str">
            <v>Piura</v>
          </cell>
          <cell r="F717" t="str">
            <v/>
          </cell>
          <cell r="G717">
            <v>7</v>
          </cell>
          <cell r="H717">
            <v>60</v>
          </cell>
          <cell r="I717" t="str">
            <v>121</v>
          </cell>
          <cell r="J717">
            <v>35</v>
          </cell>
          <cell r="K717">
            <v>260.93599999999998</v>
          </cell>
          <cell r="L717">
            <v>963.00400000000002</v>
          </cell>
          <cell r="M717">
            <v>1223.94</v>
          </cell>
          <cell r="N717">
            <v>3.6</v>
          </cell>
          <cell r="O717">
            <v>231533.15</v>
          </cell>
          <cell r="P717">
            <v>18.920000000000002</v>
          </cell>
          <cell r="Q717">
            <v>41675.97</v>
          </cell>
          <cell r="R717">
            <v>550.37</v>
          </cell>
        </row>
        <row r="718">
          <cell r="A718" t="str">
            <v>0205Piura132</v>
          </cell>
          <cell r="B718" t="str">
            <v>02</v>
          </cell>
          <cell r="C718" t="str">
            <v>05</v>
          </cell>
          <cell r="D718" t="str">
            <v>ELNO</v>
          </cell>
          <cell r="E718" t="str">
            <v>Piura</v>
          </cell>
          <cell r="F718" t="str">
            <v/>
          </cell>
          <cell r="G718">
            <v>7</v>
          </cell>
          <cell r="H718">
            <v>60</v>
          </cell>
          <cell r="I718" t="str">
            <v>132</v>
          </cell>
          <cell r="J718">
            <v>32</v>
          </cell>
          <cell r="K718">
            <v>0</v>
          </cell>
          <cell r="L718">
            <v>0</v>
          </cell>
          <cell r="M718">
            <v>265.25400000000002</v>
          </cell>
          <cell r="N718">
            <v>1.3759999999999999</v>
          </cell>
          <cell r="O718">
            <v>60256.84</v>
          </cell>
          <cell r="P718">
            <v>22.72</v>
          </cell>
          <cell r="Q718">
            <v>10846.23</v>
          </cell>
          <cell r="R718">
            <v>467.52</v>
          </cell>
        </row>
        <row r="719">
          <cell r="A719" t="str">
            <v>0205Piura131</v>
          </cell>
          <cell r="B719" t="str">
            <v>02</v>
          </cell>
          <cell r="C719" t="str">
            <v>05</v>
          </cell>
          <cell r="D719" t="str">
            <v>ELNO</v>
          </cell>
          <cell r="E719" t="str">
            <v>Piura</v>
          </cell>
          <cell r="F719" t="str">
            <v/>
          </cell>
          <cell r="G719">
            <v>7</v>
          </cell>
          <cell r="H719">
            <v>60</v>
          </cell>
          <cell r="I719" t="str">
            <v>131</v>
          </cell>
          <cell r="J719">
            <v>38</v>
          </cell>
          <cell r="K719">
            <v>0</v>
          </cell>
          <cell r="L719">
            <v>0</v>
          </cell>
          <cell r="M719">
            <v>334.66199999999998</v>
          </cell>
          <cell r="N719">
            <v>1.381</v>
          </cell>
          <cell r="O719">
            <v>68617.5</v>
          </cell>
          <cell r="P719">
            <v>20.5</v>
          </cell>
          <cell r="Q719">
            <v>12351.15</v>
          </cell>
          <cell r="R719">
            <v>559</v>
          </cell>
        </row>
        <row r="720">
          <cell r="A720" t="str">
            <v>0205Piura240</v>
          </cell>
          <cell r="B720" t="str">
            <v>02</v>
          </cell>
          <cell r="C720" t="str">
            <v>05</v>
          </cell>
          <cell r="D720" t="str">
            <v>ELNO</v>
          </cell>
          <cell r="E720" t="str">
            <v>Piura</v>
          </cell>
          <cell r="F720" t="str">
            <v/>
          </cell>
          <cell r="G720">
            <v>7</v>
          </cell>
          <cell r="H720">
            <v>60</v>
          </cell>
          <cell r="I720" t="str">
            <v>240</v>
          </cell>
          <cell r="J720">
            <v>0</v>
          </cell>
          <cell r="K720">
            <v>0</v>
          </cell>
          <cell r="L720">
            <v>0</v>
          </cell>
          <cell r="M720">
            <v>842.10799999999995</v>
          </cell>
          <cell r="N720">
            <v>0</v>
          </cell>
          <cell r="O720">
            <v>364336.41</v>
          </cell>
          <cell r="P720">
            <v>43.26</v>
          </cell>
          <cell r="Q720">
            <v>0</v>
          </cell>
          <cell r="R720">
            <v>0</v>
          </cell>
        </row>
        <row r="721">
          <cell r="A721" t="str">
            <v>0205Sullana-Paita222</v>
          </cell>
          <cell r="B721" t="str">
            <v>02</v>
          </cell>
          <cell r="C721" t="str">
            <v>05</v>
          </cell>
          <cell r="D721" t="str">
            <v>ELNO</v>
          </cell>
          <cell r="E721" t="str">
            <v>Sullana-Paita</v>
          </cell>
          <cell r="F721" t="str">
            <v/>
          </cell>
          <cell r="G721">
            <v>76.44</v>
          </cell>
          <cell r="H721">
            <v>60</v>
          </cell>
          <cell r="I721" t="str">
            <v>222</v>
          </cell>
          <cell r="J721">
            <v>1</v>
          </cell>
          <cell r="K721">
            <v>0.28999999999999998</v>
          </cell>
          <cell r="L721">
            <v>1.1759999999999999</v>
          </cell>
          <cell r="M721">
            <v>1.466</v>
          </cell>
          <cell r="N721">
            <v>0.03</v>
          </cell>
          <cell r="O721">
            <v>807.01</v>
          </cell>
          <cell r="P721">
            <v>55.05</v>
          </cell>
          <cell r="Q721">
            <v>145.26</v>
          </cell>
          <cell r="R721">
            <v>3.11</v>
          </cell>
        </row>
        <row r="722">
          <cell r="A722" t="str">
            <v>0205Sullana-Paita221</v>
          </cell>
          <cell r="B722" t="str">
            <v>02</v>
          </cell>
          <cell r="C722" t="str">
            <v>05</v>
          </cell>
          <cell r="D722" t="str">
            <v>ELNO</v>
          </cell>
          <cell r="E722" t="str">
            <v>Sullana-Paita</v>
          </cell>
          <cell r="F722" t="str">
            <v/>
          </cell>
          <cell r="G722">
            <v>76.44</v>
          </cell>
          <cell r="H722">
            <v>60</v>
          </cell>
          <cell r="I722" t="str">
            <v>221</v>
          </cell>
          <cell r="J722">
            <v>1</v>
          </cell>
          <cell r="K722">
            <v>0.26600000000000001</v>
          </cell>
          <cell r="L722">
            <v>1.25</v>
          </cell>
          <cell r="M722">
            <v>1.516</v>
          </cell>
          <cell r="N722">
            <v>6.0000000000000001E-3</v>
          </cell>
          <cell r="O722">
            <v>455.93</v>
          </cell>
          <cell r="P722">
            <v>30.07</v>
          </cell>
          <cell r="Q722">
            <v>82.07</v>
          </cell>
          <cell r="R722">
            <v>3.45</v>
          </cell>
        </row>
        <row r="723">
          <cell r="A723" t="str">
            <v>0205Sullana-Paita232</v>
          </cell>
          <cell r="B723" t="str">
            <v>02</v>
          </cell>
          <cell r="C723" t="str">
            <v>05</v>
          </cell>
          <cell r="D723" t="str">
            <v>ELNO</v>
          </cell>
          <cell r="E723" t="str">
            <v>Sullana-Paita</v>
          </cell>
          <cell r="F723" t="str">
            <v/>
          </cell>
          <cell r="G723">
            <v>76.44</v>
          </cell>
          <cell r="H723">
            <v>60</v>
          </cell>
          <cell r="I723" t="str">
            <v>232</v>
          </cell>
          <cell r="J723">
            <v>2</v>
          </cell>
          <cell r="K723">
            <v>0</v>
          </cell>
          <cell r="L723">
            <v>0</v>
          </cell>
          <cell r="M723">
            <v>8.6609999999999996</v>
          </cell>
          <cell r="N723">
            <v>4.9000000000000002E-2</v>
          </cell>
          <cell r="O723">
            <v>3469.23</v>
          </cell>
          <cell r="P723">
            <v>40.06</v>
          </cell>
          <cell r="Q723">
            <v>624.46</v>
          </cell>
          <cell r="R723">
            <v>4.68</v>
          </cell>
        </row>
        <row r="724">
          <cell r="A724" t="str">
            <v>0205Sullana-Paita231</v>
          </cell>
          <cell r="B724" t="str">
            <v>02</v>
          </cell>
          <cell r="C724" t="str">
            <v>05</v>
          </cell>
          <cell r="D724" t="str">
            <v>ELNO</v>
          </cell>
          <cell r="E724" t="str">
            <v>Sullana-Paita</v>
          </cell>
          <cell r="F724" t="str">
            <v/>
          </cell>
          <cell r="G724">
            <v>76.44</v>
          </cell>
          <cell r="H724">
            <v>60</v>
          </cell>
          <cell r="I724" t="str">
            <v>231</v>
          </cell>
          <cell r="J724">
            <v>6</v>
          </cell>
          <cell r="K724">
            <v>0</v>
          </cell>
          <cell r="L724">
            <v>0</v>
          </cell>
          <cell r="M724">
            <v>12.608000000000001</v>
          </cell>
          <cell r="N724">
            <v>0.05</v>
          </cell>
          <cell r="O724">
            <v>3866.32</v>
          </cell>
          <cell r="P724">
            <v>30.67</v>
          </cell>
          <cell r="Q724">
            <v>695.94</v>
          </cell>
          <cell r="R724">
            <v>12.59</v>
          </cell>
        </row>
        <row r="725">
          <cell r="A725" t="str">
            <v>0205Sullana-Paita270</v>
          </cell>
          <cell r="B725" t="str">
            <v>02</v>
          </cell>
          <cell r="C725" t="str">
            <v>05</v>
          </cell>
          <cell r="D725" t="str">
            <v>ELNO</v>
          </cell>
          <cell r="E725" t="str">
            <v>Sullana-Paita</v>
          </cell>
          <cell r="F725" t="str">
            <v/>
          </cell>
          <cell r="G725">
            <v>76.44</v>
          </cell>
          <cell r="H725">
            <v>60</v>
          </cell>
          <cell r="I725" t="str">
            <v>270</v>
          </cell>
          <cell r="J725">
            <v>2658</v>
          </cell>
          <cell r="K725">
            <v>0</v>
          </cell>
          <cell r="L725">
            <v>0</v>
          </cell>
          <cell r="M725">
            <v>557.41499999999996</v>
          </cell>
          <cell r="N725">
            <v>0</v>
          </cell>
          <cell r="O725">
            <v>198575.47</v>
          </cell>
          <cell r="P725">
            <v>35.619999999999997</v>
          </cell>
          <cell r="Q725">
            <v>35743.58</v>
          </cell>
          <cell r="R725">
            <v>1561.5</v>
          </cell>
        </row>
        <row r="726">
          <cell r="A726" t="str">
            <v>0205Sullana-Paita261</v>
          </cell>
          <cell r="B726" t="str">
            <v>02</v>
          </cell>
          <cell r="C726" t="str">
            <v>05</v>
          </cell>
          <cell r="D726" t="str">
            <v>ELNO</v>
          </cell>
          <cell r="E726" t="str">
            <v>Sullana-Paita</v>
          </cell>
          <cell r="F726" t="str">
            <v/>
          </cell>
          <cell r="G726">
            <v>76.44</v>
          </cell>
          <cell r="H726">
            <v>60</v>
          </cell>
          <cell r="I726" t="str">
            <v>261</v>
          </cell>
          <cell r="J726">
            <v>20708</v>
          </cell>
          <cell r="K726">
            <v>0</v>
          </cell>
          <cell r="L726">
            <v>0</v>
          </cell>
          <cell r="M726">
            <v>329.279</v>
          </cell>
          <cell r="N726">
            <v>0</v>
          </cell>
          <cell r="O726">
            <v>122187.04</v>
          </cell>
          <cell r="P726">
            <v>37.11</v>
          </cell>
          <cell r="Q726">
            <v>21993.67</v>
          </cell>
          <cell r="R726">
            <v>12031.65</v>
          </cell>
        </row>
        <row r="727">
          <cell r="A727" t="str">
            <v>0205Sullana-Paita262</v>
          </cell>
          <cell r="B727" t="str">
            <v>02</v>
          </cell>
          <cell r="C727" t="str">
            <v>05</v>
          </cell>
          <cell r="D727" t="str">
            <v>ELNO</v>
          </cell>
          <cell r="E727" t="str">
            <v>Sullana-Paita</v>
          </cell>
          <cell r="F727" t="str">
            <v/>
          </cell>
          <cell r="G727">
            <v>76.44</v>
          </cell>
          <cell r="H727">
            <v>60</v>
          </cell>
          <cell r="I727" t="str">
            <v>262</v>
          </cell>
          <cell r="J727">
            <v>18003</v>
          </cell>
          <cell r="K727">
            <v>0</v>
          </cell>
          <cell r="L727">
            <v>0</v>
          </cell>
          <cell r="M727">
            <v>1039.462</v>
          </cell>
          <cell r="N727">
            <v>0</v>
          </cell>
          <cell r="O727">
            <v>345748.49</v>
          </cell>
          <cell r="P727">
            <v>33.26</v>
          </cell>
          <cell r="Q727">
            <v>62234.73</v>
          </cell>
          <cell r="R727">
            <v>10463.6</v>
          </cell>
        </row>
        <row r="728">
          <cell r="A728" t="str">
            <v>0205Sullana-Paita263</v>
          </cell>
          <cell r="B728" t="str">
            <v>02</v>
          </cell>
          <cell r="C728" t="str">
            <v>05</v>
          </cell>
          <cell r="D728" t="str">
            <v>ELNO</v>
          </cell>
          <cell r="E728" t="str">
            <v>Sullana-Paita</v>
          </cell>
          <cell r="F728" t="str">
            <v/>
          </cell>
          <cell r="G728">
            <v>76.44</v>
          </cell>
          <cell r="H728">
            <v>60</v>
          </cell>
          <cell r="I728" t="str">
            <v>263</v>
          </cell>
          <cell r="J728">
            <v>4261</v>
          </cell>
          <cell r="K728">
            <v>0</v>
          </cell>
          <cell r="L728">
            <v>0</v>
          </cell>
          <cell r="M728">
            <v>516.65099999999995</v>
          </cell>
          <cell r="N728">
            <v>0</v>
          </cell>
          <cell r="O728">
            <v>191061.16</v>
          </cell>
          <cell r="P728">
            <v>36.979999999999997</v>
          </cell>
          <cell r="Q728">
            <v>34391.01</v>
          </cell>
          <cell r="R728">
            <v>2477.88</v>
          </cell>
        </row>
        <row r="729">
          <cell r="A729" t="str">
            <v>0205Sullana-Paita264</v>
          </cell>
          <cell r="B729" t="str">
            <v>02</v>
          </cell>
          <cell r="C729" t="str">
            <v>05</v>
          </cell>
          <cell r="D729" t="str">
            <v>ELNO</v>
          </cell>
          <cell r="E729" t="str">
            <v>Sullana-Paita</v>
          </cell>
          <cell r="F729" t="str">
            <v/>
          </cell>
          <cell r="G729">
            <v>76.44</v>
          </cell>
          <cell r="H729">
            <v>60</v>
          </cell>
          <cell r="I729" t="str">
            <v>264</v>
          </cell>
          <cell r="J729">
            <v>2080</v>
          </cell>
          <cell r="K729">
            <v>0</v>
          </cell>
          <cell r="L729">
            <v>0</v>
          </cell>
          <cell r="M729">
            <v>404.58300000000003</v>
          </cell>
          <cell r="N729">
            <v>0</v>
          </cell>
          <cell r="O729">
            <v>147338.07999999999</v>
          </cell>
          <cell r="P729">
            <v>36.42</v>
          </cell>
          <cell r="Q729">
            <v>26520.85</v>
          </cell>
          <cell r="R729">
            <v>1211.69</v>
          </cell>
        </row>
        <row r="730">
          <cell r="A730" t="str">
            <v>0205Sullana-Paita265</v>
          </cell>
          <cell r="B730" t="str">
            <v>02</v>
          </cell>
          <cell r="C730" t="str">
            <v>05</v>
          </cell>
          <cell r="D730" t="str">
            <v>ELNO</v>
          </cell>
          <cell r="E730" t="str">
            <v>Sullana-Paita</v>
          </cell>
          <cell r="F730" t="str">
            <v/>
          </cell>
          <cell r="G730">
            <v>76.44</v>
          </cell>
          <cell r="H730">
            <v>60</v>
          </cell>
          <cell r="I730" t="str">
            <v>265</v>
          </cell>
          <cell r="J730">
            <v>290</v>
          </cell>
          <cell r="K730">
            <v>0</v>
          </cell>
          <cell r="L730">
            <v>0</v>
          </cell>
          <cell r="M730">
            <v>107.78400000000001</v>
          </cell>
          <cell r="N730">
            <v>0</v>
          </cell>
          <cell r="O730">
            <v>38485.67</v>
          </cell>
          <cell r="P730">
            <v>35.71</v>
          </cell>
          <cell r="Q730">
            <v>6927.42</v>
          </cell>
          <cell r="R730">
            <v>170.51</v>
          </cell>
        </row>
        <row r="731">
          <cell r="A731" t="str">
            <v>0205Sullana-Paita266</v>
          </cell>
          <cell r="B731" t="str">
            <v>02</v>
          </cell>
          <cell r="C731" t="str">
            <v>05</v>
          </cell>
          <cell r="D731" t="str">
            <v>ELNO</v>
          </cell>
          <cell r="E731" t="str">
            <v>Sullana-Paita</v>
          </cell>
          <cell r="F731" t="str">
            <v/>
          </cell>
          <cell r="G731">
            <v>76.44</v>
          </cell>
          <cell r="H731">
            <v>60</v>
          </cell>
          <cell r="I731" t="str">
            <v>266</v>
          </cell>
          <cell r="J731">
            <v>63</v>
          </cell>
          <cell r="K731">
            <v>0</v>
          </cell>
          <cell r="L731">
            <v>0</v>
          </cell>
          <cell r="M731">
            <v>37.219000000000001</v>
          </cell>
          <cell r="N731">
            <v>0</v>
          </cell>
          <cell r="O731">
            <v>13030.7</v>
          </cell>
          <cell r="P731">
            <v>35.01</v>
          </cell>
          <cell r="Q731">
            <v>2345.5300000000002</v>
          </cell>
          <cell r="R731">
            <v>37.56</v>
          </cell>
        </row>
        <row r="732">
          <cell r="A732" t="str">
            <v>0205Sullana-Paita267</v>
          </cell>
          <cell r="B732" t="str">
            <v>02</v>
          </cell>
          <cell r="C732" t="str">
            <v>05</v>
          </cell>
          <cell r="D732" t="str">
            <v>ELNO</v>
          </cell>
          <cell r="E732" t="str">
            <v>Sullana-Paita</v>
          </cell>
          <cell r="F732" t="str">
            <v/>
          </cell>
          <cell r="G732">
            <v>76.44</v>
          </cell>
          <cell r="H732">
            <v>60</v>
          </cell>
          <cell r="I732" t="str">
            <v>267</v>
          </cell>
          <cell r="J732">
            <v>20</v>
          </cell>
          <cell r="K732">
            <v>0</v>
          </cell>
          <cell r="L732">
            <v>0</v>
          </cell>
          <cell r="M732">
            <v>17.018999999999998</v>
          </cell>
          <cell r="N732">
            <v>0</v>
          </cell>
          <cell r="O732">
            <v>5979.43</v>
          </cell>
          <cell r="P732">
            <v>35.130000000000003</v>
          </cell>
          <cell r="Q732">
            <v>1076.3</v>
          </cell>
          <cell r="R732">
            <v>11.6</v>
          </cell>
        </row>
        <row r="733">
          <cell r="A733" t="str">
            <v>0205Sullana-Paita268</v>
          </cell>
          <cell r="B733" t="str">
            <v>02</v>
          </cell>
          <cell r="C733" t="str">
            <v>05</v>
          </cell>
          <cell r="D733" t="str">
            <v>ELNO</v>
          </cell>
          <cell r="E733" t="str">
            <v>Sullana-Paita</v>
          </cell>
          <cell r="F733" t="str">
            <v/>
          </cell>
          <cell r="G733">
            <v>76.44</v>
          </cell>
          <cell r="H733">
            <v>60</v>
          </cell>
          <cell r="I733" t="str">
            <v>268</v>
          </cell>
          <cell r="J733">
            <v>26</v>
          </cell>
          <cell r="K733">
            <v>0</v>
          </cell>
          <cell r="L733">
            <v>0</v>
          </cell>
          <cell r="M733">
            <v>46.296999999999997</v>
          </cell>
          <cell r="N733">
            <v>0</v>
          </cell>
          <cell r="O733">
            <v>16418.43</v>
          </cell>
          <cell r="P733">
            <v>35.46</v>
          </cell>
          <cell r="Q733">
            <v>2955.32</v>
          </cell>
          <cell r="R733">
            <v>16.100000000000001</v>
          </cell>
        </row>
        <row r="734">
          <cell r="A734" t="str">
            <v>0205Sullana-Paita282</v>
          </cell>
          <cell r="B734" t="str">
            <v>02</v>
          </cell>
          <cell r="C734" t="str">
            <v>05</v>
          </cell>
          <cell r="D734" t="str">
            <v>ELNO</v>
          </cell>
          <cell r="E734" t="str">
            <v>Sullana-Paita</v>
          </cell>
          <cell r="F734" t="str">
            <v/>
          </cell>
          <cell r="G734">
            <v>76.44</v>
          </cell>
          <cell r="H734">
            <v>60</v>
          </cell>
          <cell r="I734" t="str">
            <v>282</v>
          </cell>
          <cell r="J734">
            <v>18</v>
          </cell>
          <cell r="K734">
            <v>0</v>
          </cell>
          <cell r="L734">
            <v>0</v>
          </cell>
          <cell r="M734">
            <v>1.4219999999999999</v>
          </cell>
          <cell r="N734">
            <v>4.4450000000000003</v>
          </cell>
          <cell r="O734">
            <v>553.20000000000005</v>
          </cell>
          <cell r="P734">
            <v>38.9</v>
          </cell>
          <cell r="Q734">
            <v>99.58</v>
          </cell>
          <cell r="R734">
            <v>10.46</v>
          </cell>
        </row>
        <row r="735">
          <cell r="A735" t="str">
            <v>0205Sullana-Paita100</v>
          </cell>
          <cell r="B735" t="str">
            <v>02</v>
          </cell>
          <cell r="C735" t="str">
            <v>05</v>
          </cell>
          <cell r="D735" t="str">
            <v>ELNO</v>
          </cell>
          <cell r="E735" t="str">
            <v>Sullana-Paita</v>
          </cell>
          <cell r="F735" t="str">
            <v/>
          </cell>
          <cell r="G735">
            <v>76.44</v>
          </cell>
          <cell r="H735">
            <v>60</v>
          </cell>
          <cell r="I735" t="str">
            <v>100</v>
          </cell>
          <cell r="J735">
            <v>43</v>
          </cell>
          <cell r="K735">
            <v>191.572</v>
          </cell>
          <cell r="L735">
            <v>2076.1669999999999</v>
          </cell>
          <cell r="M735">
            <v>2267.739</v>
          </cell>
          <cell r="N735">
            <v>7.7530000000000001</v>
          </cell>
          <cell r="O735">
            <v>340368.95</v>
          </cell>
          <cell r="P735">
            <v>15.01</v>
          </cell>
          <cell r="Q735">
            <v>61266.41</v>
          </cell>
          <cell r="R735">
            <v>672.09</v>
          </cell>
        </row>
        <row r="736">
          <cell r="A736" t="str">
            <v>0205Sullana-Paita122</v>
          </cell>
          <cell r="B736" t="str">
            <v>02</v>
          </cell>
          <cell r="C736" t="str">
            <v>05</v>
          </cell>
          <cell r="D736" t="str">
            <v>ELNO</v>
          </cell>
          <cell r="E736" t="str">
            <v>Sullana-Paita</v>
          </cell>
          <cell r="F736" t="str">
            <v/>
          </cell>
          <cell r="G736">
            <v>76.44</v>
          </cell>
          <cell r="H736">
            <v>60</v>
          </cell>
          <cell r="I736" t="str">
            <v>122</v>
          </cell>
          <cell r="J736">
            <v>52</v>
          </cell>
          <cell r="K736">
            <v>248.935</v>
          </cell>
          <cell r="L736">
            <v>1419.6669999999999</v>
          </cell>
          <cell r="M736">
            <v>1668.6020000000001</v>
          </cell>
          <cell r="N736">
            <v>10.14</v>
          </cell>
          <cell r="O736">
            <v>351919.07</v>
          </cell>
          <cell r="P736">
            <v>21.09</v>
          </cell>
          <cell r="Q736">
            <v>63345.43</v>
          </cell>
          <cell r="R736">
            <v>812.76</v>
          </cell>
        </row>
        <row r="737">
          <cell r="A737" t="str">
            <v>0205Sullana-Paita121</v>
          </cell>
          <cell r="B737" t="str">
            <v>02</v>
          </cell>
          <cell r="C737" t="str">
            <v>05</v>
          </cell>
          <cell r="D737" t="str">
            <v>ELNO</v>
          </cell>
          <cell r="E737" t="str">
            <v>Sullana-Paita</v>
          </cell>
          <cell r="F737" t="str">
            <v/>
          </cell>
          <cell r="G737">
            <v>76.44</v>
          </cell>
          <cell r="H737">
            <v>60</v>
          </cell>
          <cell r="I737" t="str">
            <v>121</v>
          </cell>
          <cell r="J737">
            <v>33</v>
          </cell>
          <cell r="K737">
            <v>1019.431</v>
          </cell>
          <cell r="L737">
            <v>3935.7469999999998</v>
          </cell>
          <cell r="M737">
            <v>4955.1779999999999</v>
          </cell>
          <cell r="N737">
            <v>14.365</v>
          </cell>
          <cell r="O737">
            <v>949405.64</v>
          </cell>
          <cell r="P737">
            <v>19.16</v>
          </cell>
          <cell r="Q737">
            <v>170893.02</v>
          </cell>
          <cell r="R737">
            <v>515.79</v>
          </cell>
        </row>
        <row r="738">
          <cell r="A738" t="str">
            <v>0205Sullana-Paita132</v>
          </cell>
          <cell r="B738" t="str">
            <v>02</v>
          </cell>
          <cell r="C738" t="str">
            <v>05</v>
          </cell>
          <cell r="D738" t="str">
            <v>ELNO</v>
          </cell>
          <cell r="E738" t="str">
            <v>Sullana-Paita</v>
          </cell>
          <cell r="F738" t="str">
            <v/>
          </cell>
          <cell r="G738">
            <v>76.44</v>
          </cell>
          <cell r="H738">
            <v>60</v>
          </cell>
          <cell r="I738" t="str">
            <v>132</v>
          </cell>
          <cell r="J738">
            <v>37</v>
          </cell>
          <cell r="K738">
            <v>0</v>
          </cell>
          <cell r="L738">
            <v>0</v>
          </cell>
          <cell r="M738">
            <v>312.04000000000002</v>
          </cell>
          <cell r="N738">
            <v>1.952</v>
          </cell>
          <cell r="O738">
            <v>85431.02</v>
          </cell>
          <cell r="P738">
            <v>27.38</v>
          </cell>
          <cell r="Q738">
            <v>15377.58</v>
          </cell>
          <cell r="R738">
            <v>540.57000000000005</v>
          </cell>
        </row>
        <row r="739">
          <cell r="A739" t="str">
            <v>0205Sullana-Paita131</v>
          </cell>
          <cell r="B739" t="str">
            <v>02</v>
          </cell>
          <cell r="C739" t="str">
            <v>05</v>
          </cell>
          <cell r="D739" t="str">
            <v>ELNO</v>
          </cell>
          <cell r="E739" t="str">
            <v>Sullana-Paita</v>
          </cell>
          <cell r="F739" t="str">
            <v/>
          </cell>
          <cell r="G739">
            <v>76.44</v>
          </cell>
          <cell r="H739">
            <v>60</v>
          </cell>
          <cell r="I739" t="str">
            <v>131</v>
          </cell>
          <cell r="J739">
            <v>27</v>
          </cell>
          <cell r="K739">
            <v>0</v>
          </cell>
          <cell r="L739">
            <v>0</v>
          </cell>
          <cell r="M739">
            <v>349.73</v>
          </cell>
          <cell r="N739">
            <v>1.9059999999999999</v>
          </cell>
          <cell r="O739">
            <v>90025.76</v>
          </cell>
          <cell r="P739">
            <v>25.74</v>
          </cell>
          <cell r="Q739">
            <v>16204.64</v>
          </cell>
          <cell r="R739">
            <v>394.47</v>
          </cell>
        </row>
        <row r="740">
          <cell r="A740" t="str">
            <v>0205Sullana-Paita240</v>
          </cell>
          <cell r="B740" t="str">
            <v>02</v>
          </cell>
          <cell r="C740" t="str">
            <v>05</v>
          </cell>
          <cell r="D740" t="str">
            <v>ELNO</v>
          </cell>
          <cell r="E740" t="str">
            <v>Sullana-Paita</v>
          </cell>
          <cell r="F740" t="str">
            <v/>
          </cell>
          <cell r="G740">
            <v>76.44</v>
          </cell>
          <cell r="H740">
            <v>60</v>
          </cell>
          <cell r="I740" t="str">
            <v>240</v>
          </cell>
          <cell r="J740">
            <v>0</v>
          </cell>
          <cell r="K740">
            <v>0</v>
          </cell>
          <cell r="L740">
            <v>0</v>
          </cell>
          <cell r="M740">
            <v>429.08300000000003</v>
          </cell>
          <cell r="N740">
            <v>0</v>
          </cell>
          <cell r="O740">
            <v>192878.04</v>
          </cell>
          <cell r="P740">
            <v>44.95</v>
          </cell>
          <cell r="Q740">
            <v>0</v>
          </cell>
          <cell r="R740">
            <v>0</v>
          </cell>
        </row>
        <row r="741">
          <cell r="A741" t="str">
            <v>0205Chulucanas210</v>
          </cell>
          <cell r="B741" t="str">
            <v>02</v>
          </cell>
          <cell r="C741" t="str">
            <v>05</v>
          </cell>
          <cell r="D741" t="str">
            <v>ELNO</v>
          </cell>
          <cell r="E741" t="str">
            <v>Chulucanas</v>
          </cell>
          <cell r="F741" t="str">
            <v/>
          </cell>
          <cell r="G741">
            <v>0</v>
          </cell>
          <cell r="H741">
            <v>0</v>
          </cell>
          <cell r="I741" t="str">
            <v>210</v>
          </cell>
          <cell r="J741">
            <v>2</v>
          </cell>
          <cell r="K741">
            <v>0</v>
          </cell>
          <cell r="L741">
            <v>6.056</v>
          </cell>
          <cell r="M741">
            <v>6.056</v>
          </cell>
          <cell r="N741">
            <v>4.9000000000000002E-2</v>
          </cell>
          <cell r="O741">
            <v>1581.03</v>
          </cell>
          <cell r="P741">
            <v>26.11</v>
          </cell>
          <cell r="Q741">
            <v>284.58999999999997</v>
          </cell>
          <cell r="R741">
            <v>6.22</v>
          </cell>
        </row>
        <row r="742">
          <cell r="A742" t="str">
            <v>0205Chulucanas221</v>
          </cell>
          <cell r="B742" t="str">
            <v>02</v>
          </cell>
          <cell r="C742" t="str">
            <v>05</v>
          </cell>
          <cell r="D742" t="str">
            <v>ELNO</v>
          </cell>
          <cell r="E742" t="str">
            <v>Chulucanas</v>
          </cell>
          <cell r="F742" t="str">
            <v/>
          </cell>
          <cell r="G742">
            <v>0</v>
          </cell>
          <cell r="H742">
            <v>0</v>
          </cell>
          <cell r="I742" t="str">
            <v>221</v>
          </cell>
          <cell r="J742">
            <v>1</v>
          </cell>
          <cell r="K742">
            <v>0.44500000000000001</v>
          </cell>
          <cell r="L742">
            <v>0.80400000000000005</v>
          </cell>
          <cell r="M742">
            <v>1.2490000000000001</v>
          </cell>
          <cell r="N742">
            <v>2.5000000000000001E-2</v>
          </cell>
          <cell r="O742">
            <v>555.6</v>
          </cell>
          <cell r="P742">
            <v>44.48</v>
          </cell>
          <cell r="Q742">
            <v>100.01</v>
          </cell>
          <cell r="R742">
            <v>3.11</v>
          </cell>
        </row>
        <row r="743">
          <cell r="A743" t="str">
            <v>0205Chulucanas231</v>
          </cell>
          <cell r="B743" t="str">
            <v>02</v>
          </cell>
          <cell r="C743" t="str">
            <v>05</v>
          </cell>
          <cell r="D743" t="str">
            <v>ELNO</v>
          </cell>
          <cell r="E743" t="str">
            <v>Chulucanas</v>
          </cell>
          <cell r="F743" t="str">
            <v/>
          </cell>
          <cell r="G743">
            <v>0</v>
          </cell>
          <cell r="H743">
            <v>0</v>
          </cell>
          <cell r="I743" t="str">
            <v>231</v>
          </cell>
          <cell r="J743">
            <v>3</v>
          </cell>
          <cell r="K743">
            <v>0</v>
          </cell>
          <cell r="L743">
            <v>0</v>
          </cell>
          <cell r="M743">
            <v>1.343</v>
          </cell>
          <cell r="N743">
            <v>7.0000000000000001E-3</v>
          </cell>
          <cell r="O743">
            <v>762.92</v>
          </cell>
          <cell r="P743">
            <v>56.81</v>
          </cell>
          <cell r="Q743">
            <v>137.33000000000001</v>
          </cell>
          <cell r="R743">
            <v>6.15</v>
          </cell>
        </row>
        <row r="744">
          <cell r="A744" t="str">
            <v>0205Chulucanas270</v>
          </cell>
          <cell r="B744" t="str">
            <v>02</v>
          </cell>
          <cell r="C744" t="str">
            <v>05</v>
          </cell>
          <cell r="D744" t="str">
            <v>ELNO</v>
          </cell>
          <cell r="E744" t="str">
            <v>Chulucanas</v>
          </cell>
          <cell r="F744" t="str">
            <v/>
          </cell>
          <cell r="G744">
            <v>0</v>
          </cell>
          <cell r="H744">
            <v>0</v>
          </cell>
          <cell r="I744" t="str">
            <v>270</v>
          </cell>
          <cell r="J744">
            <v>3745</v>
          </cell>
          <cell r="K744">
            <v>0</v>
          </cell>
          <cell r="L744">
            <v>0</v>
          </cell>
          <cell r="M744">
            <v>241.47399999999999</v>
          </cell>
          <cell r="N744">
            <v>0</v>
          </cell>
          <cell r="O744">
            <v>87976.51</v>
          </cell>
          <cell r="P744">
            <v>36.43</v>
          </cell>
          <cell r="Q744">
            <v>15835.77</v>
          </cell>
          <cell r="R744">
            <v>2207.31</v>
          </cell>
        </row>
        <row r="745">
          <cell r="A745" t="str">
            <v>0205Chulucanas261</v>
          </cell>
          <cell r="B745" t="str">
            <v>02</v>
          </cell>
          <cell r="C745" t="str">
            <v>05</v>
          </cell>
          <cell r="D745" t="str">
            <v>ELNO</v>
          </cell>
          <cell r="E745" t="str">
            <v>Chulucanas</v>
          </cell>
          <cell r="F745" t="str">
            <v/>
          </cell>
          <cell r="G745">
            <v>0</v>
          </cell>
          <cell r="H745">
            <v>0</v>
          </cell>
          <cell r="I745" t="str">
            <v>261</v>
          </cell>
          <cell r="J745">
            <v>9399</v>
          </cell>
          <cell r="K745">
            <v>0</v>
          </cell>
          <cell r="L745">
            <v>0</v>
          </cell>
          <cell r="M745">
            <v>137.72200000000001</v>
          </cell>
          <cell r="N745">
            <v>0</v>
          </cell>
          <cell r="O745">
            <v>61984.02</v>
          </cell>
          <cell r="P745">
            <v>45.01</v>
          </cell>
          <cell r="Q745">
            <v>11157.12</v>
          </cell>
          <cell r="R745">
            <v>5472.91</v>
          </cell>
        </row>
        <row r="746">
          <cell r="A746" t="str">
            <v>0205Chulucanas262</v>
          </cell>
          <cell r="B746" t="str">
            <v>02</v>
          </cell>
          <cell r="C746" t="str">
            <v>05</v>
          </cell>
          <cell r="D746" t="str">
            <v>ELNO</v>
          </cell>
          <cell r="E746" t="str">
            <v>Chulucanas</v>
          </cell>
          <cell r="F746" t="str">
            <v/>
          </cell>
          <cell r="G746">
            <v>0</v>
          </cell>
          <cell r="H746">
            <v>0</v>
          </cell>
          <cell r="I746" t="str">
            <v>262</v>
          </cell>
          <cell r="J746">
            <v>4383</v>
          </cell>
          <cell r="K746">
            <v>0</v>
          </cell>
          <cell r="L746">
            <v>0</v>
          </cell>
          <cell r="M746">
            <v>234.233</v>
          </cell>
          <cell r="N746">
            <v>0</v>
          </cell>
          <cell r="O746">
            <v>87415.93</v>
          </cell>
          <cell r="P746">
            <v>37.32</v>
          </cell>
          <cell r="Q746">
            <v>15734.87</v>
          </cell>
          <cell r="R746">
            <v>2554.71</v>
          </cell>
        </row>
        <row r="747">
          <cell r="A747" t="str">
            <v>0205Chulucanas263</v>
          </cell>
          <cell r="B747" t="str">
            <v>02</v>
          </cell>
          <cell r="C747" t="str">
            <v>05</v>
          </cell>
          <cell r="D747" t="str">
            <v>ELNO</v>
          </cell>
          <cell r="E747" t="str">
            <v>Chulucanas</v>
          </cell>
          <cell r="F747" t="str">
            <v/>
          </cell>
          <cell r="G747">
            <v>0</v>
          </cell>
          <cell r="H747">
            <v>0</v>
          </cell>
          <cell r="I747" t="str">
            <v>263</v>
          </cell>
          <cell r="J747">
            <v>490</v>
          </cell>
          <cell r="K747">
            <v>0</v>
          </cell>
          <cell r="L747">
            <v>0</v>
          </cell>
          <cell r="M747">
            <v>58.588000000000001</v>
          </cell>
          <cell r="N747">
            <v>0</v>
          </cell>
          <cell r="O747">
            <v>24416.2</v>
          </cell>
          <cell r="P747">
            <v>41.67</v>
          </cell>
          <cell r="Q747">
            <v>4394.92</v>
          </cell>
          <cell r="R747">
            <v>285.45</v>
          </cell>
        </row>
        <row r="748">
          <cell r="A748" t="str">
            <v>0205Chulucanas264</v>
          </cell>
          <cell r="B748" t="str">
            <v>02</v>
          </cell>
          <cell r="C748" t="str">
            <v>05</v>
          </cell>
          <cell r="D748" t="str">
            <v>ELNO</v>
          </cell>
          <cell r="E748" t="str">
            <v>Chulucanas</v>
          </cell>
          <cell r="F748" t="str">
            <v/>
          </cell>
          <cell r="G748">
            <v>0</v>
          </cell>
          <cell r="H748">
            <v>0</v>
          </cell>
          <cell r="I748" t="str">
            <v>264</v>
          </cell>
          <cell r="J748">
            <v>181</v>
          </cell>
          <cell r="K748">
            <v>0</v>
          </cell>
          <cell r="L748">
            <v>0</v>
          </cell>
          <cell r="M748">
            <v>35.603000000000002</v>
          </cell>
          <cell r="N748">
            <v>0</v>
          </cell>
          <cell r="O748">
            <v>14578.21</v>
          </cell>
          <cell r="P748">
            <v>40.950000000000003</v>
          </cell>
          <cell r="Q748">
            <v>2624.08</v>
          </cell>
          <cell r="R748">
            <v>106</v>
          </cell>
        </row>
        <row r="749">
          <cell r="A749" t="str">
            <v>0205Chulucanas265</v>
          </cell>
          <cell r="B749" t="str">
            <v>02</v>
          </cell>
          <cell r="C749" t="str">
            <v>05</v>
          </cell>
          <cell r="D749" t="str">
            <v>ELNO</v>
          </cell>
          <cell r="E749" t="str">
            <v>Chulucanas</v>
          </cell>
          <cell r="F749" t="str">
            <v/>
          </cell>
          <cell r="G749">
            <v>0</v>
          </cell>
          <cell r="H749">
            <v>0</v>
          </cell>
          <cell r="I749" t="str">
            <v>265</v>
          </cell>
          <cell r="J749">
            <v>25</v>
          </cell>
          <cell r="K749">
            <v>0</v>
          </cell>
          <cell r="L749">
            <v>0</v>
          </cell>
          <cell r="M749">
            <v>9.2829999999999995</v>
          </cell>
          <cell r="N749">
            <v>0</v>
          </cell>
          <cell r="O749">
            <v>3758.79</v>
          </cell>
          <cell r="P749">
            <v>40.49</v>
          </cell>
          <cell r="Q749">
            <v>676.58</v>
          </cell>
          <cell r="R749">
            <v>15.18</v>
          </cell>
        </row>
        <row r="750">
          <cell r="A750" t="str">
            <v>0205Chulucanas266</v>
          </cell>
          <cell r="B750" t="str">
            <v>02</v>
          </cell>
          <cell r="C750" t="str">
            <v>05</v>
          </cell>
          <cell r="D750" t="str">
            <v>ELNO</v>
          </cell>
          <cell r="E750" t="str">
            <v>Chulucanas</v>
          </cell>
          <cell r="F750" t="str">
            <v/>
          </cell>
          <cell r="G750">
            <v>0</v>
          </cell>
          <cell r="H750">
            <v>0</v>
          </cell>
          <cell r="I750" t="str">
            <v>266</v>
          </cell>
          <cell r="J750">
            <v>9</v>
          </cell>
          <cell r="K750">
            <v>0</v>
          </cell>
          <cell r="L750">
            <v>0</v>
          </cell>
          <cell r="M750">
            <v>5.3680000000000003</v>
          </cell>
          <cell r="N750">
            <v>0</v>
          </cell>
          <cell r="O750">
            <v>2165.4</v>
          </cell>
          <cell r="P750">
            <v>40.340000000000003</v>
          </cell>
          <cell r="Q750">
            <v>389.77</v>
          </cell>
          <cell r="R750">
            <v>5.39</v>
          </cell>
        </row>
        <row r="751">
          <cell r="A751" t="str">
            <v>0205Chulucanas267</v>
          </cell>
          <cell r="B751" t="str">
            <v>02</v>
          </cell>
          <cell r="C751" t="str">
            <v>05</v>
          </cell>
          <cell r="D751" t="str">
            <v>ELNO</v>
          </cell>
          <cell r="E751" t="str">
            <v>Chulucanas</v>
          </cell>
          <cell r="F751" t="str">
            <v/>
          </cell>
          <cell r="G751">
            <v>0</v>
          </cell>
          <cell r="H751">
            <v>0</v>
          </cell>
          <cell r="I751" t="str">
            <v>267</v>
          </cell>
          <cell r="J751">
            <v>4</v>
          </cell>
          <cell r="K751">
            <v>0</v>
          </cell>
          <cell r="L751">
            <v>0</v>
          </cell>
          <cell r="M751">
            <v>3.35</v>
          </cell>
          <cell r="N751">
            <v>0</v>
          </cell>
          <cell r="O751">
            <v>1347.1</v>
          </cell>
          <cell r="P751">
            <v>40.21</v>
          </cell>
          <cell r="Q751">
            <v>242.48</v>
          </cell>
          <cell r="R751">
            <v>2.3199999999999998</v>
          </cell>
        </row>
        <row r="752">
          <cell r="A752" t="str">
            <v>0205Chulucanas268</v>
          </cell>
          <cell r="B752" t="str">
            <v>02</v>
          </cell>
          <cell r="C752" t="str">
            <v>05</v>
          </cell>
          <cell r="D752" t="str">
            <v>ELNO</v>
          </cell>
          <cell r="E752" t="str">
            <v>Chulucanas</v>
          </cell>
          <cell r="F752" t="str">
            <v/>
          </cell>
          <cell r="G752">
            <v>0</v>
          </cell>
          <cell r="H752">
            <v>0</v>
          </cell>
          <cell r="I752" t="str">
            <v>268</v>
          </cell>
          <cell r="J752">
            <v>2</v>
          </cell>
          <cell r="K752">
            <v>0</v>
          </cell>
          <cell r="L752">
            <v>0</v>
          </cell>
          <cell r="M752">
            <v>4.0119999999999996</v>
          </cell>
          <cell r="N752">
            <v>0</v>
          </cell>
          <cell r="O752">
            <v>1608.12</v>
          </cell>
          <cell r="P752">
            <v>40.08</v>
          </cell>
          <cell r="Q752">
            <v>289.45999999999998</v>
          </cell>
          <cell r="R752">
            <v>1.33</v>
          </cell>
        </row>
        <row r="753">
          <cell r="A753" t="str">
            <v>0205Chulucanas282</v>
          </cell>
          <cell r="B753" t="str">
            <v>02</v>
          </cell>
          <cell r="C753" t="str">
            <v>05</v>
          </cell>
          <cell r="D753" t="str">
            <v>ELNO</v>
          </cell>
          <cell r="E753" t="str">
            <v>Chulucanas</v>
          </cell>
          <cell r="F753" t="str">
            <v/>
          </cell>
          <cell r="G753">
            <v>0</v>
          </cell>
          <cell r="H753">
            <v>0</v>
          </cell>
          <cell r="I753" t="str">
            <v>282</v>
          </cell>
          <cell r="J753">
            <v>3</v>
          </cell>
          <cell r="K753">
            <v>0</v>
          </cell>
          <cell r="L753">
            <v>0</v>
          </cell>
          <cell r="M753">
            <v>0.14399999999999999</v>
          </cell>
          <cell r="N753">
            <v>0.45</v>
          </cell>
          <cell r="O753">
            <v>59.58</v>
          </cell>
          <cell r="P753">
            <v>41.38</v>
          </cell>
          <cell r="Q753">
            <v>10.72</v>
          </cell>
          <cell r="R753">
            <v>1.74</v>
          </cell>
        </row>
        <row r="754">
          <cell r="A754" t="str">
            <v>0205Chulucanas100</v>
          </cell>
          <cell r="B754" t="str">
            <v>02</v>
          </cell>
          <cell r="C754" t="str">
            <v>05</v>
          </cell>
          <cell r="D754" t="str">
            <v>ELNO</v>
          </cell>
          <cell r="E754" t="str">
            <v>Chulucanas</v>
          </cell>
          <cell r="F754" t="str">
            <v/>
          </cell>
          <cell r="G754">
            <v>0</v>
          </cell>
          <cell r="H754">
            <v>0</v>
          </cell>
          <cell r="I754" t="str">
            <v>100</v>
          </cell>
          <cell r="J754">
            <v>17</v>
          </cell>
          <cell r="K754">
            <v>28.135999999999999</v>
          </cell>
          <cell r="L754">
            <v>222.167</v>
          </cell>
          <cell r="M754">
            <v>250.303</v>
          </cell>
          <cell r="N754">
            <v>1.3620000000000001</v>
          </cell>
          <cell r="O754">
            <v>56726.36</v>
          </cell>
          <cell r="P754">
            <v>22.66</v>
          </cell>
          <cell r="Q754">
            <v>10210.74</v>
          </cell>
          <cell r="R754">
            <v>265.70999999999998</v>
          </cell>
        </row>
        <row r="755">
          <cell r="A755" t="str">
            <v>0205Chulucanas122</v>
          </cell>
          <cell r="B755" t="str">
            <v>02</v>
          </cell>
          <cell r="C755" t="str">
            <v>05</v>
          </cell>
          <cell r="D755" t="str">
            <v>ELNO</v>
          </cell>
          <cell r="E755" t="str">
            <v>Chulucanas</v>
          </cell>
          <cell r="F755" t="str">
            <v/>
          </cell>
          <cell r="G755">
            <v>0</v>
          </cell>
          <cell r="H755">
            <v>0</v>
          </cell>
          <cell r="I755" t="str">
            <v>122</v>
          </cell>
          <cell r="J755">
            <v>9</v>
          </cell>
          <cell r="K755">
            <v>5.5990000000000002</v>
          </cell>
          <cell r="L755">
            <v>28.861999999999998</v>
          </cell>
          <cell r="M755">
            <v>34.460999999999999</v>
          </cell>
          <cell r="N755">
            <v>0.437</v>
          </cell>
          <cell r="O755">
            <v>7424.94</v>
          </cell>
          <cell r="P755">
            <v>21.55</v>
          </cell>
          <cell r="Q755">
            <v>1336.49</v>
          </cell>
          <cell r="R755">
            <v>140.66999999999999</v>
          </cell>
        </row>
        <row r="756">
          <cell r="A756" t="str">
            <v>0205Chulucanas121</v>
          </cell>
          <cell r="B756" t="str">
            <v>02</v>
          </cell>
          <cell r="C756" t="str">
            <v>05</v>
          </cell>
          <cell r="D756" t="str">
            <v>ELNO</v>
          </cell>
          <cell r="E756" t="str">
            <v>Chulucanas</v>
          </cell>
          <cell r="F756" t="str">
            <v/>
          </cell>
          <cell r="G756">
            <v>0</v>
          </cell>
          <cell r="H756">
            <v>0</v>
          </cell>
          <cell r="I756" t="str">
            <v>121</v>
          </cell>
          <cell r="J756">
            <v>4</v>
          </cell>
          <cell r="K756">
            <v>5.4770000000000003</v>
          </cell>
          <cell r="L756">
            <v>17.126000000000001</v>
          </cell>
          <cell r="M756">
            <v>22.603000000000002</v>
          </cell>
          <cell r="N756">
            <v>0.222</v>
          </cell>
          <cell r="O756">
            <v>4919.7299999999996</v>
          </cell>
          <cell r="P756">
            <v>21.77</v>
          </cell>
          <cell r="Q756">
            <v>885.55</v>
          </cell>
          <cell r="R756">
            <v>62.52</v>
          </cell>
        </row>
        <row r="757">
          <cell r="A757" t="str">
            <v>0205Chulucanas132</v>
          </cell>
          <cell r="B757" t="str">
            <v>02</v>
          </cell>
          <cell r="C757" t="str">
            <v>05</v>
          </cell>
          <cell r="D757" t="str">
            <v>ELNO</v>
          </cell>
          <cell r="E757" t="str">
            <v>Chulucanas</v>
          </cell>
          <cell r="F757" t="str">
            <v/>
          </cell>
          <cell r="G757">
            <v>0</v>
          </cell>
          <cell r="H757">
            <v>0</v>
          </cell>
          <cell r="I757" t="str">
            <v>132</v>
          </cell>
          <cell r="J757">
            <v>5</v>
          </cell>
          <cell r="K757">
            <v>0</v>
          </cell>
          <cell r="L757">
            <v>0</v>
          </cell>
          <cell r="M757">
            <v>10.705</v>
          </cell>
          <cell r="N757">
            <v>0.13300000000000001</v>
          </cell>
          <cell r="O757">
            <v>3196</v>
          </cell>
          <cell r="P757">
            <v>29.86</v>
          </cell>
          <cell r="Q757">
            <v>575.28</v>
          </cell>
          <cell r="R757">
            <v>73.05</v>
          </cell>
        </row>
        <row r="758">
          <cell r="A758" t="str">
            <v>0205Chulucanas131</v>
          </cell>
          <cell r="B758" t="str">
            <v>02</v>
          </cell>
          <cell r="C758" t="str">
            <v>05</v>
          </cell>
          <cell r="D758" t="str">
            <v>ELNO</v>
          </cell>
          <cell r="E758" t="str">
            <v>Chulucanas</v>
          </cell>
          <cell r="F758" t="str">
            <v/>
          </cell>
          <cell r="G758">
            <v>0</v>
          </cell>
          <cell r="H758">
            <v>0</v>
          </cell>
          <cell r="I758" t="str">
            <v>131</v>
          </cell>
          <cell r="J758">
            <v>15</v>
          </cell>
          <cell r="K758">
            <v>0</v>
          </cell>
          <cell r="L758">
            <v>0</v>
          </cell>
          <cell r="M758">
            <v>53.58</v>
          </cell>
          <cell r="N758">
            <v>0.30099999999999999</v>
          </cell>
          <cell r="O758">
            <v>13986.84</v>
          </cell>
          <cell r="P758">
            <v>26.1</v>
          </cell>
          <cell r="Q758">
            <v>2517.63</v>
          </cell>
          <cell r="R758">
            <v>219.15</v>
          </cell>
        </row>
        <row r="759">
          <cell r="A759" t="str">
            <v>0205Chulucanas240</v>
          </cell>
          <cell r="B759" t="str">
            <v>02</v>
          </cell>
          <cell r="C759" t="str">
            <v>05</v>
          </cell>
          <cell r="D759" t="str">
            <v>ELNO</v>
          </cell>
          <cell r="E759" t="str">
            <v>Chulucanas</v>
          </cell>
          <cell r="F759" t="str">
            <v/>
          </cell>
          <cell r="G759">
            <v>0</v>
          </cell>
          <cell r="H759">
            <v>0</v>
          </cell>
          <cell r="I759" t="str">
            <v>240</v>
          </cell>
          <cell r="J759">
            <v>0</v>
          </cell>
          <cell r="K759">
            <v>0</v>
          </cell>
          <cell r="L759">
            <v>0</v>
          </cell>
          <cell r="M759">
            <v>172.66499999999999</v>
          </cell>
          <cell r="N759">
            <v>0</v>
          </cell>
          <cell r="O759">
            <v>47549.07</v>
          </cell>
          <cell r="P759">
            <v>27.54</v>
          </cell>
          <cell r="Q759">
            <v>0</v>
          </cell>
          <cell r="R759">
            <v>0</v>
          </cell>
        </row>
        <row r="760">
          <cell r="A760" t="str">
            <v>0205Talara222</v>
          </cell>
          <cell r="B760" t="str">
            <v>02</v>
          </cell>
          <cell r="C760" t="str">
            <v>05</v>
          </cell>
          <cell r="D760" t="str">
            <v>ELNO</v>
          </cell>
          <cell r="E760" t="str">
            <v>Talara</v>
          </cell>
          <cell r="F760" t="str">
            <v/>
          </cell>
          <cell r="G760">
            <v>0</v>
          </cell>
          <cell r="H760">
            <v>0</v>
          </cell>
          <cell r="I760" t="str">
            <v>222</v>
          </cell>
          <cell r="J760">
            <v>10</v>
          </cell>
          <cell r="K760">
            <v>9.6150000000000002</v>
          </cell>
          <cell r="L760">
            <v>64.953999999999994</v>
          </cell>
          <cell r="M760">
            <v>74.569000000000003</v>
          </cell>
          <cell r="N760">
            <v>0.45800000000000002</v>
          </cell>
          <cell r="O760">
            <v>30048.98</v>
          </cell>
          <cell r="P760">
            <v>40.299999999999997</v>
          </cell>
          <cell r="Q760">
            <v>5408.82</v>
          </cell>
          <cell r="R760">
            <v>36.979999999999997</v>
          </cell>
        </row>
        <row r="761">
          <cell r="A761" t="str">
            <v>0205Talara232</v>
          </cell>
          <cell r="B761" t="str">
            <v>02</v>
          </cell>
          <cell r="C761" t="str">
            <v>05</v>
          </cell>
          <cell r="D761" t="str">
            <v>ELNO</v>
          </cell>
          <cell r="E761" t="str">
            <v>Talara</v>
          </cell>
          <cell r="F761" t="str">
            <v/>
          </cell>
          <cell r="G761">
            <v>0</v>
          </cell>
          <cell r="H761">
            <v>0</v>
          </cell>
          <cell r="I761" t="str">
            <v>232</v>
          </cell>
          <cell r="J761">
            <v>12</v>
          </cell>
          <cell r="K761">
            <v>0</v>
          </cell>
          <cell r="L761">
            <v>0</v>
          </cell>
          <cell r="M761">
            <v>69.436000000000007</v>
          </cell>
          <cell r="N761">
            <v>0.60099999999999998</v>
          </cell>
          <cell r="O761">
            <v>29053.74</v>
          </cell>
          <cell r="P761">
            <v>41.84</v>
          </cell>
          <cell r="Q761">
            <v>5229.67</v>
          </cell>
          <cell r="R761">
            <v>39.64</v>
          </cell>
        </row>
        <row r="762">
          <cell r="A762" t="str">
            <v>0205Talara231</v>
          </cell>
          <cell r="B762" t="str">
            <v>02</v>
          </cell>
          <cell r="C762" t="str">
            <v>05</v>
          </cell>
          <cell r="D762" t="str">
            <v>ELNO</v>
          </cell>
          <cell r="E762" t="str">
            <v>Talara</v>
          </cell>
          <cell r="F762" t="str">
            <v/>
          </cell>
          <cell r="G762">
            <v>0</v>
          </cell>
          <cell r="H762">
            <v>0</v>
          </cell>
          <cell r="I762" t="str">
            <v>231</v>
          </cell>
          <cell r="J762">
            <v>11</v>
          </cell>
          <cell r="K762">
            <v>0</v>
          </cell>
          <cell r="L762">
            <v>0</v>
          </cell>
          <cell r="M762">
            <v>45.526000000000003</v>
          </cell>
          <cell r="N762">
            <v>0.16400000000000001</v>
          </cell>
          <cell r="O762">
            <v>15294.63</v>
          </cell>
          <cell r="P762">
            <v>33.6</v>
          </cell>
          <cell r="Q762">
            <v>2753.03</v>
          </cell>
          <cell r="R762">
            <v>23.76</v>
          </cell>
        </row>
        <row r="763">
          <cell r="A763" t="str">
            <v>0205Talara270</v>
          </cell>
          <cell r="B763" t="str">
            <v>02</v>
          </cell>
          <cell r="C763" t="str">
            <v>05</v>
          </cell>
          <cell r="D763" t="str">
            <v>ELNO</v>
          </cell>
          <cell r="E763" t="str">
            <v>Talara</v>
          </cell>
          <cell r="F763" t="str">
            <v/>
          </cell>
          <cell r="G763">
            <v>0</v>
          </cell>
          <cell r="H763">
            <v>0</v>
          </cell>
          <cell r="I763" t="str">
            <v>270</v>
          </cell>
          <cell r="J763">
            <v>2025</v>
          </cell>
          <cell r="K763">
            <v>0</v>
          </cell>
          <cell r="L763">
            <v>0</v>
          </cell>
          <cell r="M763">
            <v>361.36099999999999</v>
          </cell>
          <cell r="N763">
            <v>0</v>
          </cell>
          <cell r="O763">
            <v>124431.66</v>
          </cell>
          <cell r="P763">
            <v>34.43</v>
          </cell>
          <cell r="Q763">
            <v>22397.7</v>
          </cell>
          <cell r="R763">
            <v>1204.74</v>
          </cell>
        </row>
        <row r="764">
          <cell r="A764" t="str">
            <v>0205Talara261</v>
          </cell>
          <cell r="B764" t="str">
            <v>02</v>
          </cell>
          <cell r="C764" t="str">
            <v>05</v>
          </cell>
          <cell r="D764" t="str">
            <v>ELNO</v>
          </cell>
          <cell r="E764" t="str">
            <v>Talara</v>
          </cell>
          <cell r="F764" t="str">
            <v/>
          </cell>
          <cell r="G764">
            <v>0</v>
          </cell>
          <cell r="H764">
            <v>0</v>
          </cell>
          <cell r="I764" t="str">
            <v>261</v>
          </cell>
          <cell r="J764">
            <v>6618</v>
          </cell>
          <cell r="K764">
            <v>0</v>
          </cell>
          <cell r="L764">
            <v>0</v>
          </cell>
          <cell r="M764">
            <v>108.575</v>
          </cell>
          <cell r="N764">
            <v>0</v>
          </cell>
          <cell r="O764">
            <v>38961.79</v>
          </cell>
          <cell r="P764">
            <v>35.880000000000003</v>
          </cell>
          <cell r="Q764">
            <v>7013.12</v>
          </cell>
          <cell r="R764">
            <v>3842.25</v>
          </cell>
        </row>
        <row r="765">
          <cell r="A765" t="str">
            <v>0205Talara262</v>
          </cell>
          <cell r="B765" t="str">
            <v>02</v>
          </cell>
          <cell r="C765" t="str">
            <v>05</v>
          </cell>
          <cell r="D765" t="str">
            <v>ELNO</v>
          </cell>
          <cell r="E765" t="str">
            <v>Talara</v>
          </cell>
          <cell r="F765" t="str">
            <v/>
          </cell>
          <cell r="G765">
            <v>0</v>
          </cell>
          <cell r="H765">
            <v>0</v>
          </cell>
          <cell r="I765" t="str">
            <v>262</v>
          </cell>
          <cell r="J765">
            <v>8539</v>
          </cell>
          <cell r="K765">
            <v>0</v>
          </cell>
          <cell r="L765">
            <v>0</v>
          </cell>
          <cell r="M765">
            <v>506.435</v>
          </cell>
          <cell r="N765">
            <v>0</v>
          </cell>
          <cell r="O765">
            <v>163410.23999999999</v>
          </cell>
          <cell r="P765">
            <v>32.270000000000003</v>
          </cell>
          <cell r="Q765">
            <v>29413.84</v>
          </cell>
          <cell r="R765">
            <v>4958.1899999999996</v>
          </cell>
        </row>
        <row r="766">
          <cell r="A766" t="str">
            <v>0205Talara263</v>
          </cell>
          <cell r="B766" t="str">
            <v>02</v>
          </cell>
          <cell r="C766" t="str">
            <v>05</v>
          </cell>
          <cell r="D766" t="str">
            <v>ELNO</v>
          </cell>
          <cell r="E766" t="str">
            <v>Talara</v>
          </cell>
          <cell r="F766" t="str">
            <v/>
          </cell>
          <cell r="G766">
            <v>0</v>
          </cell>
          <cell r="H766">
            <v>0</v>
          </cell>
          <cell r="I766" t="str">
            <v>263</v>
          </cell>
          <cell r="J766">
            <v>2570</v>
          </cell>
          <cell r="K766">
            <v>0</v>
          </cell>
          <cell r="L766">
            <v>0</v>
          </cell>
          <cell r="M766">
            <v>313.02199999999999</v>
          </cell>
          <cell r="N766">
            <v>0</v>
          </cell>
          <cell r="O766">
            <v>112024.3</v>
          </cell>
          <cell r="P766">
            <v>35.79</v>
          </cell>
          <cell r="Q766">
            <v>20164.37</v>
          </cell>
          <cell r="R766">
            <v>1493.12</v>
          </cell>
        </row>
        <row r="767">
          <cell r="A767" t="str">
            <v>0205Talara264</v>
          </cell>
          <cell r="B767" t="str">
            <v>02</v>
          </cell>
          <cell r="C767" t="str">
            <v>05</v>
          </cell>
          <cell r="D767" t="str">
            <v>ELNO</v>
          </cell>
          <cell r="E767" t="str">
            <v>Talara</v>
          </cell>
          <cell r="F767" t="str">
            <v/>
          </cell>
          <cell r="G767">
            <v>0</v>
          </cell>
          <cell r="H767">
            <v>0</v>
          </cell>
          <cell r="I767" t="str">
            <v>264</v>
          </cell>
          <cell r="J767">
            <v>1420</v>
          </cell>
          <cell r="K767">
            <v>0</v>
          </cell>
          <cell r="L767">
            <v>0</v>
          </cell>
          <cell r="M767">
            <v>280.77499999999998</v>
          </cell>
          <cell r="N767">
            <v>0</v>
          </cell>
          <cell r="O767">
            <v>98875.97</v>
          </cell>
          <cell r="P767">
            <v>35.22</v>
          </cell>
          <cell r="Q767">
            <v>17797.669999999998</v>
          </cell>
          <cell r="R767">
            <v>825.26</v>
          </cell>
        </row>
        <row r="768">
          <cell r="A768" t="str">
            <v>0205Talara265</v>
          </cell>
          <cell r="B768" t="str">
            <v>02</v>
          </cell>
          <cell r="C768" t="str">
            <v>05</v>
          </cell>
          <cell r="D768" t="str">
            <v>ELNO</v>
          </cell>
          <cell r="E768" t="str">
            <v>Talara</v>
          </cell>
          <cell r="F768" t="str">
            <v/>
          </cell>
          <cell r="G768">
            <v>0</v>
          </cell>
          <cell r="H768">
            <v>0</v>
          </cell>
          <cell r="I768" t="str">
            <v>265</v>
          </cell>
          <cell r="J768">
            <v>213</v>
          </cell>
          <cell r="K768">
            <v>0</v>
          </cell>
          <cell r="L768">
            <v>0</v>
          </cell>
          <cell r="M768">
            <v>77.477999999999994</v>
          </cell>
          <cell r="N768">
            <v>0</v>
          </cell>
          <cell r="O768">
            <v>26931.72</v>
          </cell>
          <cell r="P768">
            <v>34.76</v>
          </cell>
          <cell r="Q768">
            <v>4847.71</v>
          </cell>
          <cell r="R768">
            <v>123.81</v>
          </cell>
        </row>
        <row r="769">
          <cell r="A769" t="str">
            <v>0205Talara266</v>
          </cell>
          <cell r="B769" t="str">
            <v>02</v>
          </cell>
          <cell r="C769" t="str">
            <v>05</v>
          </cell>
          <cell r="D769" t="str">
            <v>ELNO</v>
          </cell>
          <cell r="E769" t="str">
            <v>Talara</v>
          </cell>
          <cell r="F769" t="str">
            <v/>
          </cell>
          <cell r="G769">
            <v>0</v>
          </cell>
          <cell r="H769">
            <v>0</v>
          </cell>
          <cell r="I769" t="str">
            <v>266</v>
          </cell>
          <cell r="J769">
            <v>56</v>
          </cell>
          <cell r="K769">
            <v>0</v>
          </cell>
          <cell r="L769">
            <v>0</v>
          </cell>
          <cell r="M769">
            <v>32.491</v>
          </cell>
          <cell r="N769">
            <v>0</v>
          </cell>
          <cell r="O769">
            <v>11171.19</v>
          </cell>
          <cell r="P769">
            <v>34.380000000000003</v>
          </cell>
          <cell r="Q769">
            <v>2010.81</v>
          </cell>
          <cell r="R769">
            <v>33.07</v>
          </cell>
        </row>
        <row r="770">
          <cell r="A770" t="str">
            <v>0205Talara267</v>
          </cell>
          <cell r="B770" t="str">
            <v>02</v>
          </cell>
          <cell r="C770" t="str">
            <v>05</v>
          </cell>
          <cell r="D770" t="str">
            <v>ELNO</v>
          </cell>
          <cell r="E770" t="str">
            <v>Talara</v>
          </cell>
          <cell r="F770" t="str">
            <v/>
          </cell>
          <cell r="G770">
            <v>0</v>
          </cell>
          <cell r="H770">
            <v>0</v>
          </cell>
          <cell r="I770" t="str">
            <v>267</v>
          </cell>
          <cell r="J770">
            <v>13</v>
          </cell>
          <cell r="K770">
            <v>0</v>
          </cell>
          <cell r="L770">
            <v>0</v>
          </cell>
          <cell r="M770">
            <v>10.718999999999999</v>
          </cell>
          <cell r="N770">
            <v>0</v>
          </cell>
          <cell r="O770">
            <v>3701.08</v>
          </cell>
          <cell r="P770">
            <v>34.53</v>
          </cell>
          <cell r="Q770">
            <v>666.19</v>
          </cell>
          <cell r="R770">
            <v>7.56</v>
          </cell>
        </row>
        <row r="771">
          <cell r="A771" t="str">
            <v>0205Talara268</v>
          </cell>
          <cell r="B771" t="str">
            <v>02</v>
          </cell>
          <cell r="C771" t="str">
            <v>05</v>
          </cell>
          <cell r="D771" t="str">
            <v>ELNO</v>
          </cell>
          <cell r="E771" t="str">
            <v>Talara</v>
          </cell>
          <cell r="F771" t="str">
            <v/>
          </cell>
          <cell r="G771">
            <v>0</v>
          </cell>
          <cell r="H771">
            <v>0</v>
          </cell>
          <cell r="I771" t="str">
            <v>268</v>
          </cell>
          <cell r="J771">
            <v>16</v>
          </cell>
          <cell r="K771">
            <v>0</v>
          </cell>
          <cell r="L771">
            <v>0</v>
          </cell>
          <cell r="M771">
            <v>30.265999999999998</v>
          </cell>
          <cell r="N771">
            <v>0</v>
          </cell>
          <cell r="O771">
            <v>10413.07</v>
          </cell>
          <cell r="P771">
            <v>34.409999999999997</v>
          </cell>
          <cell r="Q771">
            <v>1874.35</v>
          </cell>
          <cell r="R771">
            <v>9.6199999999999992</v>
          </cell>
        </row>
        <row r="772">
          <cell r="A772" t="str">
            <v>0205Talara282</v>
          </cell>
          <cell r="B772" t="str">
            <v>02</v>
          </cell>
          <cell r="C772" t="str">
            <v>05</v>
          </cell>
          <cell r="D772" t="str">
            <v>ELNO</v>
          </cell>
          <cell r="E772" t="str">
            <v>Talara</v>
          </cell>
          <cell r="F772" t="str">
            <v/>
          </cell>
          <cell r="G772">
            <v>0</v>
          </cell>
          <cell r="H772">
            <v>0</v>
          </cell>
          <cell r="I772" t="str">
            <v>282</v>
          </cell>
          <cell r="J772">
            <v>21</v>
          </cell>
          <cell r="K772">
            <v>0</v>
          </cell>
          <cell r="L772">
            <v>0</v>
          </cell>
          <cell r="M772">
            <v>1.835</v>
          </cell>
          <cell r="N772">
            <v>5.7350000000000003</v>
          </cell>
          <cell r="O772">
            <v>686.94</v>
          </cell>
          <cell r="P772">
            <v>37.44</v>
          </cell>
          <cell r="Q772">
            <v>123.65</v>
          </cell>
          <cell r="R772">
            <v>12.18</v>
          </cell>
        </row>
        <row r="773">
          <cell r="A773" t="str">
            <v>0205Talara281</v>
          </cell>
          <cell r="B773" t="str">
            <v>02</v>
          </cell>
          <cell r="C773" t="str">
            <v>05</v>
          </cell>
          <cell r="D773" t="str">
            <v>ELNO</v>
          </cell>
          <cell r="E773" t="str">
            <v>Talara</v>
          </cell>
          <cell r="F773" t="str">
            <v/>
          </cell>
          <cell r="G773">
            <v>0</v>
          </cell>
          <cell r="H773">
            <v>0</v>
          </cell>
          <cell r="I773" t="str">
            <v>281</v>
          </cell>
          <cell r="J773">
            <v>1</v>
          </cell>
          <cell r="K773">
            <v>0</v>
          </cell>
          <cell r="L773">
            <v>0</v>
          </cell>
          <cell r="M773">
            <v>9.6000000000000002E-2</v>
          </cell>
          <cell r="N773">
            <v>0.3</v>
          </cell>
          <cell r="O773">
            <v>35.76</v>
          </cell>
          <cell r="P773">
            <v>37.25</v>
          </cell>
          <cell r="Q773">
            <v>6.44</v>
          </cell>
          <cell r="R773">
            <v>0.57999999999999996</v>
          </cell>
        </row>
        <row r="774">
          <cell r="A774" t="str">
            <v>0205Talara122</v>
          </cell>
          <cell r="B774" t="str">
            <v>02</v>
          </cell>
          <cell r="C774" t="str">
            <v>05</v>
          </cell>
          <cell r="D774" t="str">
            <v>ELNO</v>
          </cell>
          <cell r="E774" t="str">
            <v>Talara</v>
          </cell>
          <cell r="F774" t="str">
            <v/>
          </cell>
          <cell r="G774">
            <v>0</v>
          </cell>
          <cell r="H774">
            <v>0</v>
          </cell>
          <cell r="I774" t="str">
            <v>122</v>
          </cell>
          <cell r="J774">
            <v>10</v>
          </cell>
          <cell r="K774">
            <v>33.850999999999999</v>
          </cell>
          <cell r="L774">
            <v>157.80000000000001</v>
          </cell>
          <cell r="M774">
            <v>191.65100000000001</v>
          </cell>
          <cell r="N774">
            <v>0.73799999999999999</v>
          </cell>
          <cell r="O774">
            <v>40062.300000000003</v>
          </cell>
          <cell r="P774">
            <v>20.9</v>
          </cell>
          <cell r="Q774">
            <v>7211.21</v>
          </cell>
          <cell r="R774">
            <v>156.30000000000001</v>
          </cell>
        </row>
        <row r="775">
          <cell r="A775" t="str">
            <v>0205Talara121</v>
          </cell>
          <cell r="B775" t="str">
            <v>02</v>
          </cell>
          <cell r="C775" t="str">
            <v>05</v>
          </cell>
          <cell r="D775" t="str">
            <v>ELNO</v>
          </cell>
          <cell r="E775" t="str">
            <v>Talara</v>
          </cell>
          <cell r="F775" t="str">
            <v/>
          </cell>
          <cell r="G775">
            <v>0</v>
          </cell>
          <cell r="H775">
            <v>0</v>
          </cell>
          <cell r="I775" t="str">
            <v>121</v>
          </cell>
          <cell r="J775">
            <v>7</v>
          </cell>
          <cell r="K775">
            <v>13.643000000000001</v>
          </cell>
          <cell r="L775">
            <v>43.000999999999998</v>
          </cell>
          <cell r="M775">
            <v>56.643999999999998</v>
          </cell>
          <cell r="N775">
            <v>0.21299999999999999</v>
          </cell>
          <cell r="O775">
            <v>10822.83</v>
          </cell>
          <cell r="P775">
            <v>19.11</v>
          </cell>
          <cell r="Q775">
            <v>1948.11</v>
          </cell>
          <cell r="R775">
            <v>109.41</v>
          </cell>
        </row>
        <row r="776">
          <cell r="A776" t="str">
            <v>0205Talara132</v>
          </cell>
          <cell r="B776" t="str">
            <v>02</v>
          </cell>
          <cell r="C776" t="str">
            <v>05</v>
          </cell>
          <cell r="D776" t="str">
            <v>ELNO</v>
          </cell>
          <cell r="E776" t="str">
            <v>Talara</v>
          </cell>
          <cell r="F776" t="str">
            <v/>
          </cell>
          <cell r="G776">
            <v>0</v>
          </cell>
          <cell r="H776">
            <v>0</v>
          </cell>
          <cell r="I776" t="str">
            <v>132</v>
          </cell>
          <cell r="J776">
            <v>17</v>
          </cell>
          <cell r="K776">
            <v>0</v>
          </cell>
          <cell r="L776">
            <v>0</v>
          </cell>
          <cell r="M776">
            <v>76.825999999999993</v>
          </cell>
          <cell r="N776">
            <v>0.69199999999999995</v>
          </cell>
          <cell r="O776">
            <v>18901.41</v>
          </cell>
          <cell r="P776">
            <v>24.6</v>
          </cell>
          <cell r="Q776">
            <v>3402.25</v>
          </cell>
          <cell r="R776">
            <v>250.28</v>
          </cell>
        </row>
        <row r="777">
          <cell r="A777" t="str">
            <v>0205Talara131</v>
          </cell>
          <cell r="B777" t="str">
            <v>02</v>
          </cell>
          <cell r="C777" t="str">
            <v>05</v>
          </cell>
          <cell r="D777" t="str">
            <v>ELNO</v>
          </cell>
          <cell r="E777" t="str">
            <v>Talara</v>
          </cell>
          <cell r="F777" t="str">
            <v/>
          </cell>
          <cell r="G777">
            <v>0</v>
          </cell>
          <cell r="H777">
            <v>0</v>
          </cell>
          <cell r="I777" t="str">
            <v>131</v>
          </cell>
          <cell r="J777">
            <v>10</v>
          </cell>
          <cell r="K777">
            <v>0</v>
          </cell>
          <cell r="L777">
            <v>0</v>
          </cell>
          <cell r="M777">
            <v>213.05799999999999</v>
          </cell>
          <cell r="N777">
            <v>0.78200000000000003</v>
          </cell>
          <cell r="O777">
            <v>43606.26</v>
          </cell>
          <cell r="P777">
            <v>20.47</v>
          </cell>
          <cell r="Q777">
            <v>7849.13</v>
          </cell>
          <cell r="R777">
            <v>146.1</v>
          </cell>
        </row>
        <row r="778">
          <cell r="A778" t="str">
            <v>0205Talara240</v>
          </cell>
          <cell r="B778" t="str">
            <v>02</v>
          </cell>
          <cell r="C778" t="str">
            <v>05</v>
          </cell>
          <cell r="D778" t="str">
            <v>ELNO</v>
          </cell>
          <cell r="E778" t="str">
            <v>Talara</v>
          </cell>
          <cell r="F778" t="str">
            <v/>
          </cell>
          <cell r="G778">
            <v>0</v>
          </cell>
          <cell r="H778">
            <v>0</v>
          </cell>
          <cell r="I778" t="str">
            <v>240</v>
          </cell>
          <cell r="J778">
            <v>0</v>
          </cell>
          <cell r="K778">
            <v>0</v>
          </cell>
          <cell r="L778">
            <v>0</v>
          </cell>
          <cell r="M778">
            <v>287.34300000000002</v>
          </cell>
          <cell r="N778">
            <v>0</v>
          </cell>
          <cell r="O778">
            <v>99524.82</v>
          </cell>
          <cell r="P778">
            <v>34.64</v>
          </cell>
          <cell r="Q778">
            <v>0</v>
          </cell>
          <cell r="R778">
            <v>0</v>
          </cell>
        </row>
        <row r="779">
          <cell r="A779" t="str">
            <v>0205Bajo Piura231</v>
          </cell>
          <cell r="B779" t="str">
            <v>02</v>
          </cell>
          <cell r="C779" t="str">
            <v>05</v>
          </cell>
          <cell r="D779" t="str">
            <v>ELNO</v>
          </cell>
          <cell r="E779" t="str">
            <v>Bajo Piura</v>
          </cell>
          <cell r="F779" t="str">
            <v/>
          </cell>
          <cell r="G779">
            <v>0</v>
          </cell>
          <cell r="H779">
            <v>60</v>
          </cell>
          <cell r="I779" t="str">
            <v>231</v>
          </cell>
          <cell r="J779">
            <v>1</v>
          </cell>
          <cell r="K779">
            <v>0</v>
          </cell>
          <cell r="L779">
            <v>0</v>
          </cell>
          <cell r="M779">
            <v>0.71299999999999997</v>
          </cell>
          <cell r="N779">
            <v>3.0000000000000001E-3</v>
          </cell>
          <cell r="O779">
            <v>343.57</v>
          </cell>
          <cell r="P779">
            <v>48.19</v>
          </cell>
          <cell r="Q779">
            <v>61.84</v>
          </cell>
          <cell r="R779">
            <v>2.0499999999999998</v>
          </cell>
        </row>
        <row r="780">
          <cell r="A780" t="str">
            <v>0205Bajo Piura270</v>
          </cell>
          <cell r="B780" t="str">
            <v>02</v>
          </cell>
          <cell r="C780" t="str">
            <v>05</v>
          </cell>
          <cell r="D780" t="str">
            <v>ELNO</v>
          </cell>
          <cell r="E780" t="str">
            <v>Bajo Piura</v>
          </cell>
          <cell r="F780" t="str">
            <v/>
          </cell>
          <cell r="G780">
            <v>0</v>
          </cell>
          <cell r="H780">
            <v>60</v>
          </cell>
          <cell r="I780" t="str">
            <v>270</v>
          </cell>
          <cell r="J780">
            <v>855</v>
          </cell>
          <cell r="K780">
            <v>0</v>
          </cell>
          <cell r="L780">
            <v>0</v>
          </cell>
          <cell r="M780">
            <v>87.096999999999994</v>
          </cell>
          <cell r="N780">
            <v>0</v>
          </cell>
          <cell r="O780">
            <v>35025.24</v>
          </cell>
          <cell r="P780">
            <v>40.21</v>
          </cell>
          <cell r="Q780">
            <v>6304.54</v>
          </cell>
          <cell r="R780">
            <v>506.64</v>
          </cell>
        </row>
        <row r="781">
          <cell r="A781" t="str">
            <v>0205Bajo Piura261</v>
          </cell>
          <cell r="B781" t="str">
            <v>02</v>
          </cell>
          <cell r="C781" t="str">
            <v>05</v>
          </cell>
          <cell r="D781" t="str">
            <v>ELNO</v>
          </cell>
          <cell r="E781" t="str">
            <v>Bajo Piura</v>
          </cell>
          <cell r="F781" t="str">
            <v/>
          </cell>
          <cell r="G781">
            <v>0</v>
          </cell>
          <cell r="H781">
            <v>60</v>
          </cell>
          <cell r="I781" t="str">
            <v>261</v>
          </cell>
          <cell r="J781">
            <v>6701</v>
          </cell>
          <cell r="K781">
            <v>0</v>
          </cell>
          <cell r="L781">
            <v>0</v>
          </cell>
          <cell r="M781">
            <v>94.778999999999996</v>
          </cell>
          <cell r="N781">
            <v>0</v>
          </cell>
          <cell r="O781">
            <v>42639.91</v>
          </cell>
          <cell r="P781">
            <v>44.99</v>
          </cell>
          <cell r="Q781">
            <v>7675.18</v>
          </cell>
          <cell r="R781">
            <v>3895.43</v>
          </cell>
        </row>
        <row r="782">
          <cell r="A782" t="str">
            <v>0205Bajo Piura262</v>
          </cell>
          <cell r="B782" t="str">
            <v>02</v>
          </cell>
          <cell r="C782" t="str">
            <v>05</v>
          </cell>
          <cell r="D782" t="str">
            <v>ELNO</v>
          </cell>
          <cell r="E782" t="str">
            <v>Bajo Piura</v>
          </cell>
          <cell r="F782" t="str">
            <v/>
          </cell>
          <cell r="G782">
            <v>0</v>
          </cell>
          <cell r="H782">
            <v>60</v>
          </cell>
          <cell r="I782" t="str">
            <v>262</v>
          </cell>
          <cell r="J782">
            <v>3408</v>
          </cell>
          <cell r="K782">
            <v>0</v>
          </cell>
          <cell r="L782">
            <v>0</v>
          </cell>
          <cell r="M782">
            <v>186.43799999999999</v>
          </cell>
          <cell r="N782">
            <v>0</v>
          </cell>
          <cell r="O782">
            <v>69589.86</v>
          </cell>
          <cell r="P782">
            <v>37.33</v>
          </cell>
          <cell r="Q782">
            <v>12526.17</v>
          </cell>
          <cell r="R782">
            <v>1980.5</v>
          </cell>
        </row>
        <row r="783">
          <cell r="A783" t="str">
            <v>0205Bajo Piura263</v>
          </cell>
          <cell r="B783" t="str">
            <v>02</v>
          </cell>
          <cell r="C783" t="str">
            <v>05</v>
          </cell>
          <cell r="D783" t="str">
            <v>ELNO</v>
          </cell>
          <cell r="E783" t="str">
            <v>Bajo Piura</v>
          </cell>
          <cell r="F783" t="str">
            <v/>
          </cell>
          <cell r="G783">
            <v>0</v>
          </cell>
          <cell r="H783">
            <v>60</v>
          </cell>
          <cell r="I783" t="str">
            <v>263</v>
          </cell>
          <cell r="J783">
            <v>413</v>
          </cell>
          <cell r="K783">
            <v>0</v>
          </cell>
          <cell r="L783">
            <v>0</v>
          </cell>
          <cell r="M783">
            <v>49.932000000000002</v>
          </cell>
          <cell r="N783">
            <v>0</v>
          </cell>
          <cell r="O783">
            <v>20596.189999999999</v>
          </cell>
          <cell r="P783">
            <v>41.25</v>
          </cell>
          <cell r="Q783">
            <v>3707.31</v>
          </cell>
          <cell r="R783">
            <v>241.11</v>
          </cell>
        </row>
        <row r="784">
          <cell r="A784" t="str">
            <v>0205Bajo Piura264</v>
          </cell>
          <cell r="B784" t="str">
            <v>02</v>
          </cell>
          <cell r="C784" t="str">
            <v>05</v>
          </cell>
          <cell r="D784" t="str">
            <v>ELNO</v>
          </cell>
          <cell r="E784" t="str">
            <v>Bajo Piura</v>
          </cell>
          <cell r="F784" t="str">
            <v/>
          </cell>
          <cell r="G784">
            <v>0</v>
          </cell>
          <cell r="H784">
            <v>60</v>
          </cell>
          <cell r="I784" t="str">
            <v>264</v>
          </cell>
          <cell r="J784">
            <v>169</v>
          </cell>
          <cell r="K784">
            <v>0</v>
          </cell>
          <cell r="L784">
            <v>0</v>
          </cell>
          <cell r="M784">
            <v>33.292000000000002</v>
          </cell>
          <cell r="N784">
            <v>0</v>
          </cell>
          <cell r="O784">
            <v>13531.31</v>
          </cell>
          <cell r="P784">
            <v>40.64</v>
          </cell>
          <cell r="Q784">
            <v>2435.64</v>
          </cell>
          <cell r="R784">
            <v>100.44</v>
          </cell>
        </row>
        <row r="785">
          <cell r="A785" t="str">
            <v>0205Bajo Piura265</v>
          </cell>
          <cell r="B785" t="str">
            <v>02</v>
          </cell>
          <cell r="C785" t="str">
            <v>05</v>
          </cell>
          <cell r="D785" t="str">
            <v>ELNO</v>
          </cell>
          <cell r="E785" t="str">
            <v>Bajo Piura</v>
          </cell>
          <cell r="F785" t="str">
            <v/>
          </cell>
          <cell r="G785">
            <v>0</v>
          </cell>
          <cell r="H785">
            <v>60</v>
          </cell>
          <cell r="I785" t="str">
            <v>265</v>
          </cell>
          <cell r="J785">
            <v>25</v>
          </cell>
          <cell r="K785">
            <v>0</v>
          </cell>
          <cell r="L785">
            <v>0</v>
          </cell>
          <cell r="M785">
            <v>9.6999999999999993</v>
          </cell>
          <cell r="N785">
            <v>0</v>
          </cell>
          <cell r="O785">
            <v>3891.74</v>
          </cell>
          <cell r="P785">
            <v>40.119999999999997</v>
          </cell>
          <cell r="Q785">
            <v>700.51</v>
          </cell>
          <cell r="R785">
            <v>15.69</v>
          </cell>
        </row>
        <row r="786">
          <cell r="A786" t="str">
            <v>0205Bajo Piura266</v>
          </cell>
          <cell r="B786" t="str">
            <v>02</v>
          </cell>
          <cell r="C786" t="str">
            <v>05</v>
          </cell>
          <cell r="D786" t="str">
            <v>ELNO</v>
          </cell>
          <cell r="E786" t="str">
            <v>Bajo Piura</v>
          </cell>
          <cell r="F786" t="str">
            <v/>
          </cell>
          <cell r="G786">
            <v>0</v>
          </cell>
          <cell r="H786">
            <v>60</v>
          </cell>
          <cell r="I786" t="str">
            <v>266</v>
          </cell>
          <cell r="J786">
            <v>6</v>
          </cell>
          <cell r="K786">
            <v>0</v>
          </cell>
          <cell r="L786">
            <v>0</v>
          </cell>
          <cell r="M786">
            <v>3.5920000000000001</v>
          </cell>
          <cell r="N786">
            <v>0</v>
          </cell>
          <cell r="O786">
            <v>1435.03</v>
          </cell>
          <cell r="P786">
            <v>39.950000000000003</v>
          </cell>
          <cell r="Q786">
            <v>258.31</v>
          </cell>
          <cell r="R786">
            <v>3.69</v>
          </cell>
        </row>
        <row r="787">
          <cell r="A787" t="str">
            <v>0205Bajo Piura267</v>
          </cell>
          <cell r="B787" t="str">
            <v>02</v>
          </cell>
          <cell r="C787" t="str">
            <v>05</v>
          </cell>
          <cell r="D787" t="str">
            <v>ELNO</v>
          </cell>
          <cell r="E787" t="str">
            <v>Bajo Piura</v>
          </cell>
          <cell r="F787" t="str">
            <v/>
          </cell>
          <cell r="G787">
            <v>0</v>
          </cell>
          <cell r="H787">
            <v>60</v>
          </cell>
          <cell r="I787" t="str">
            <v>267</v>
          </cell>
          <cell r="J787">
            <v>6</v>
          </cell>
          <cell r="K787">
            <v>0</v>
          </cell>
          <cell r="L787">
            <v>0</v>
          </cell>
          <cell r="M787">
            <v>5.2409999999999997</v>
          </cell>
          <cell r="N787">
            <v>0</v>
          </cell>
          <cell r="O787">
            <v>2088.7800000000002</v>
          </cell>
          <cell r="P787">
            <v>39.85</v>
          </cell>
          <cell r="Q787">
            <v>375.98</v>
          </cell>
          <cell r="R787">
            <v>3.82</v>
          </cell>
        </row>
        <row r="788">
          <cell r="A788" t="str">
            <v>0205Bajo Piura268</v>
          </cell>
          <cell r="B788" t="str">
            <v>02</v>
          </cell>
          <cell r="C788" t="str">
            <v>05</v>
          </cell>
          <cell r="D788" t="str">
            <v>ELNO</v>
          </cell>
          <cell r="E788" t="str">
            <v>Bajo Piura</v>
          </cell>
          <cell r="F788" t="str">
            <v/>
          </cell>
          <cell r="G788">
            <v>0</v>
          </cell>
          <cell r="H788">
            <v>60</v>
          </cell>
          <cell r="I788" t="str">
            <v>268</v>
          </cell>
          <cell r="J788">
            <v>5</v>
          </cell>
          <cell r="K788">
            <v>0</v>
          </cell>
          <cell r="L788">
            <v>0</v>
          </cell>
          <cell r="M788">
            <v>7.5010000000000003</v>
          </cell>
          <cell r="N788">
            <v>0</v>
          </cell>
          <cell r="O788">
            <v>2982.86</v>
          </cell>
          <cell r="P788">
            <v>39.770000000000003</v>
          </cell>
          <cell r="Q788">
            <v>536.91</v>
          </cell>
          <cell r="R788">
            <v>3.41</v>
          </cell>
        </row>
        <row r="789">
          <cell r="A789" t="str">
            <v>0205Bajo Piura282</v>
          </cell>
          <cell r="B789" t="str">
            <v>02</v>
          </cell>
          <cell r="C789" t="str">
            <v>05</v>
          </cell>
          <cell r="D789" t="str">
            <v>ELNO</v>
          </cell>
          <cell r="E789" t="str">
            <v>Bajo Piura</v>
          </cell>
          <cell r="F789" t="str">
            <v/>
          </cell>
          <cell r="G789">
            <v>0</v>
          </cell>
          <cell r="H789">
            <v>60</v>
          </cell>
          <cell r="I789" t="str">
            <v>282</v>
          </cell>
          <cell r="J789">
            <v>2</v>
          </cell>
          <cell r="K789">
            <v>0</v>
          </cell>
          <cell r="L789">
            <v>0</v>
          </cell>
          <cell r="M789">
            <v>6.4000000000000001E-2</v>
          </cell>
          <cell r="N789">
            <v>0.2</v>
          </cell>
          <cell r="O789">
            <v>27.5</v>
          </cell>
          <cell r="P789">
            <v>42.97</v>
          </cell>
          <cell r="Q789">
            <v>4.95</v>
          </cell>
          <cell r="R789">
            <v>1.1599999999999999</v>
          </cell>
        </row>
        <row r="790">
          <cell r="A790" t="str">
            <v>0205Bajo Piura100</v>
          </cell>
          <cell r="B790" t="str">
            <v>02</v>
          </cell>
          <cell r="C790" t="str">
            <v>05</v>
          </cell>
          <cell r="D790" t="str">
            <v>ELNO</v>
          </cell>
          <cell r="E790" t="str">
            <v>Bajo Piura</v>
          </cell>
          <cell r="F790" t="str">
            <v/>
          </cell>
          <cell r="G790">
            <v>0</v>
          </cell>
          <cell r="H790">
            <v>60</v>
          </cell>
          <cell r="I790" t="str">
            <v>100</v>
          </cell>
          <cell r="J790">
            <v>17</v>
          </cell>
          <cell r="K790">
            <v>62.268000000000001</v>
          </cell>
          <cell r="L790">
            <v>422.363</v>
          </cell>
          <cell r="M790">
            <v>484.63099999999997</v>
          </cell>
          <cell r="N790">
            <v>2.3359999999999999</v>
          </cell>
          <cell r="O790">
            <v>81746.850000000006</v>
          </cell>
          <cell r="P790">
            <v>16.87</v>
          </cell>
          <cell r="Q790">
            <v>14714.43</v>
          </cell>
          <cell r="R790">
            <v>265.70999999999998</v>
          </cell>
        </row>
        <row r="791">
          <cell r="A791" t="str">
            <v>0205Bajo Piura122</v>
          </cell>
          <cell r="B791" t="str">
            <v>02</v>
          </cell>
          <cell r="C791" t="str">
            <v>05</v>
          </cell>
          <cell r="D791" t="str">
            <v>ELNO</v>
          </cell>
          <cell r="E791" t="str">
            <v>Bajo Piura</v>
          </cell>
          <cell r="F791" t="str">
            <v/>
          </cell>
          <cell r="G791">
            <v>0</v>
          </cell>
          <cell r="H791">
            <v>60</v>
          </cell>
          <cell r="I791" t="str">
            <v>122</v>
          </cell>
          <cell r="J791">
            <v>7</v>
          </cell>
          <cell r="K791">
            <v>106.11799999999999</v>
          </cell>
          <cell r="L791">
            <v>316.71100000000001</v>
          </cell>
          <cell r="M791">
            <v>422.82900000000001</v>
          </cell>
          <cell r="N791">
            <v>1.2509999999999999</v>
          </cell>
          <cell r="O791">
            <v>83966.66</v>
          </cell>
          <cell r="P791">
            <v>19.86</v>
          </cell>
          <cell r="Q791">
            <v>15114</v>
          </cell>
          <cell r="R791">
            <v>109.41</v>
          </cell>
        </row>
        <row r="792">
          <cell r="A792" t="str">
            <v>0205Bajo Piura121</v>
          </cell>
          <cell r="B792" t="str">
            <v>02</v>
          </cell>
          <cell r="C792" t="str">
            <v>05</v>
          </cell>
          <cell r="D792" t="str">
            <v>ELNO</v>
          </cell>
          <cell r="E792" t="str">
            <v>Bajo Piura</v>
          </cell>
          <cell r="F792" t="str">
            <v/>
          </cell>
          <cell r="G792">
            <v>0</v>
          </cell>
          <cell r="H792">
            <v>60</v>
          </cell>
          <cell r="I792" t="str">
            <v>121</v>
          </cell>
          <cell r="J792">
            <v>4</v>
          </cell>
          <cell r="K792">
            <v>6.3890000000000002</v>
          </cell>
          <cell r="L792">
            <v>23.396000000000001</v>
          </cell>
          <cell r="M792">
            <v>29.785</v>
          </cell>
          <cell r="N792">
            <v>0.13500000000000001</v>
          </cell>
          <cell r="O792">
            <v>5449.75</v>
          </cell>
          <cell r="P792">
            <v>18.3</v>
          </cell>
          <cell r="Q792">
            <v>980.96</v>
          </cell>
          <cell r="R792">
            <v>62.52</v>
          </cell>
        </row>
        <row r="793">
          <cell r="A793" t="str">
            <v>0205Bajo Piura132</v>
          </cell>
          <cell r="B793" t="str">
            <v>02</v>
          </cell>
          <cell r="C793" t="str">
            <v>05</v>
          </cell>
          <cell r="D793" t="str">
            <v>ELNO</v>
          </cell>
          <cell r="E793" t="str">
            <v>Bajo Piura</v>
          </cell>
          <cell r="F793" t="str">
            <v/>
          </cell>
          <cell r="G793">
            <v>0</v>
          </cell>
          <cell r="H793">
            <v>60</v>
          </cell>
          <cell r="I793" t="str">
            <v>132</v>
          </cell>
          <cell r="J793">
            <v>4</v>
          </cell>
          <cell r="K793">
            <v>0</v>
          </cell>
          <cell r="L793">
            <v>0</v>
          </cell>
          <cell r="M793">
            <v>3.569</v>
          </cell>
          <cell r="N793">
            <v>7.8E-2</v>
          </cell>
          <cell r="O793">
            <v>1248.02</v>
          </cell>
          <cell r="P793">
            <v>34.97</v>
          </cell>
          <cell r="Q793">
            <v>224.64</v>
          </cell>
          <cell r="R793">
            <v>60.35</v>
          </cell>
        </row>
        <row r="794">
          <cell r="A794" t="str">
            <v>0205Bajo Piura131</v>
          </cell>
          <cell r="B794" t="str">
            <v>02</v>
          </cell>
          <cell r="C794" t="str">
            <v>05</v>
          </cell>
          <cell r="D794" t="str">
            <v>ELNO</v>
          </cell>
          <cell r="E794" t="str">
            <v>Bajo Piura</v>
          </cell>
          <cell r="F794" t="str">
            <v/>
          </cell>
          <cell r="G794">
            <v>0</v>
          </cell>
          <cell r="H794">
            <v>60</v>
          </cell>
          <cell r="I794" t="str">
            <v>131</v>
          </cell>
          <cell r="J794">
            <v>13</v>
          </cell>
          <cell r="K794">
            <v>0</v>
          </cell>
          <cell r="L794">
            <v>0</v>
          </cell>
          <cell r="M794">
            <v>19.445</v>
          </cell>
          <cell r="N794">
            <v>0.10100000000000001</v>
          </cell>
          <cell r="O794">
            <v>5950.77</v>
          </cell>
          <cell r="P794">
            <v>30.6</v>
          </cell>
          <cell r="Q794">
            <v>1071.1400000000001</v>
          </cell>
          <cell r="R794">
            <v>189.93</v>
          </cell>
        </row>
        <row r="795">
          <cell r="A795" t="str">
            <v>0205Bajo Piura240</v>
          </cell>
          <cell r="B795" t="str">
            <v>02</v>
          </cell>
          <cell r="C795" t="str">
            <v>05</v>
          </cell>
          <cell r="D795" t="str">
            <v>ELNO</v>
          </cell>
          <cell r="E795" t="str">
            <v>Bajo Piura</v>
          </cell>
          <cell r="F795" t="str">
            <v/>
          </cell>
          <cell r="G795">
            <v>0</v>
          </cell>
          <cell r="H795">
            <v>60</v>
          </cell>
          <cell r="I795" t="str">
            <v>240</v>
          </cell>
          <cell r="J795">
            <v>0</v>
          </cell>
          <cell r="K795">
            <v>0</v>
          </cell>
          <cell r="L795">
            <v>0</v>
          </cell>
          <cell r="M795">
            <v>101.453</v>
          </cell>
          <cell r="N795">
            <v>0</v>
          </cell>
          <cell r="O795">
            <v>32996.97</v>
          </cell>
          <cell r="P795">
            <v>32.520000000000003</v>
          </cell>
          <cell r="Q795">
            <v>0</v>
          </cell>
          <cell r="R795">
            <v>0</v>
          </cell>
        </row>
        <row r="796">
          <cell r="A796" t="str">
            <v>0205Tumbes222</v>
          </cell>
          <cell r="B796" t="str">
            <v>02</v>
          </cell>
          <cell r="C796" t="str">
            <v>05</v>
          </cell>
          <cell r="D796" t="str">
            <v>ELNO</v>
          </cell>
          <cell r="E796" t="str">
            <v>Tumbes</v>
          </cell>
          <cell r="F796" t="str">
            <v/>
          </cell>
          <cell r="G796">
            <v>0</v>
          </cell>
          <cell r="H796">
            <v>0</v>
          </cell>
          <cell r="I796" t="str">
            <v>222</v>
          </cell>
          <cell r="J796">
            <v>1</v>
          </cell>
          <cell r="K796">
            <v>3.1080000000000001</v>
          </cell>
          <cell r="L796">
            <v>19.41</v>
          </cell>
          <cell r="M796">
            <v>22.518000000000001</v>
          </cell>
          <cell r="N796">
            <v>0.12</v>
          </cell>
          <cell r="O796">
            <v>6893.72</v>
          </cell>
          <cell r="P796">
            <v>30.61</v>
          </cell>
          <cell r="Q796">
            <v>1240.8699999999999</v>
          </cell>
          <cell r="R796">
            <v>5.07</v>
          </cell>
        </row>
        <row r="797">
          <cell r="A797" t="str">
            <v>0205Tumbes231</v>
          </cell>
          <cell r="B797" t="str">
            <v>02</v>
          </cell>
          <cell r="C797" t="str">
            <v>05</v>
          </cell>
          <cell r="D797" t="str">
            <v>ELNO</v>
          </cell>
          <cell r="E797" t="str">
            <v>Tumbes</v>
          </cell>
          <cell r="F797" t="str">
            <v/>
          </cell>
          <cell r="G797">
            <v>0</v>
          </cell>
          <cell r="H797">
            <v>0</v>
          </cell>
          <cell r="I797" t="str">
            <v>231</v>
          </cell>
          <cell r="J797">
            <v>2</v>
          </cell>
          <cell r="K797">
            <v>0</v>
          </cell>
          <cell r="L797">
            <v>0</v>
          </cell>
          <cell r="M797">
            <v>0.219</v>
          </cell>
          <cell r="N797">
            <v>1.2E-2</v>
          </cell>
          <cell r="O797">
            <v>747.12</v>
          </cell>
          <cell r="P797">
            <v>341.15</v>
          </cell>
          <cell r="Q797">
            <v>134.47999999999999</v>
          </cell>
          <cell r="R797">
            <v>4.0999999999999996</v>
          </cell>
        </row>
        <row r="798">
          <cell r="A798" t="str">
            <v>0205Tumbes270</v>
          </cell>
          <cell r="B798" t="str">
            <v>02</v>
          </cell>
          <cell r="C798" t="str">
            <v>05</v>
          </cell>
          <cell r="D798" t="str">
            <v>ELNO</v>
          </cell>
          <cell r="E798" t="str">
            <v>Tumbes</v>
          </cell>
          <cell r="F798" t="str">
            <v/>
          </cell>
          <cell r="G798">
            <v>0</v>
          </cell>
          <cell r="H798">
            <v>0</v>
          </cell>
          <cell r="I798" t="str">
            <v>270</v>
          </cell>
          <cell r="J798">
            <v>2342</v>
          </cell>
          <cell r="K798">
            <v>0</v>
          </cell>
          <cell r="L798">
            <v>0</v>
          </cell>
          <cell r="M798">
            <v>512.16600000000005</v>
          </cell>
          <cell r="N798">
            <v>0</v>
          </cell>
          <cell r="O798">
            <v>191081.06</v>
          </cell>
          <cell r="P798">
            <v>37.31</v>
          </cell>
          <cell r="Q798">
            <v>34394.589999999997</v>
          </cell>
          <cell r="R798">
            <v>1376.84</v>
          </cell>
        </row>
        <row r="799">
          <cell r="A799" t="str">
            <v>0205Tumbes261</v>
          </cell>
          <cell r="B799" t="str">
            <v>02</v>
          </cell>
          <cell r="C799" t="str">
            <v>05</v>
          </cell>
          <cell r="D799" t="str">
            <v>ELNO</v>
          </cell>
          <cell r="E799" t="str">
            <v>Tumbes</v>
          </cell>
          <cell r="F799" t="str">
            <v/>
          </cell>
          <cell r="G799">
            <v>0</v>
          </cell>
          <cell r="H799">
            <v>0</v>
          </cell>
          <cell r="I799" t="str">
            <v>261</v>
          </cell>
          <cell r="J799">
            <v>9754</v>
          </cell>
          <cell r="K799">
            <v>0</v>
          </cell>
          <cell r="L799">
            <v>0</v>
          </cell>
          <cell r="M799">
            <v>153.04400000000001</v>
          </cell>
          <cell r="N799">
            <v>0</v>
          </cell>
          <cell r="O799">
            <v>61472.19</v>
          </cell>
          <cell r="P799">
            <v>40.17</v>
          </cell>
          <cell r="Q799">
            <v>11064.99</v>
          </cell>
          <cell r="R799">
            <v>5664.92</v>
          </cell>
        </row>
        <row r="800">
          <cell r="A800" t="str">
            <v>0205Tumbes262</v>
          </cell>
          <cell r="B800" t="str">
            <v>02</v>
          </cell>
          <cell r="C800" t="str">
            <v>05</v>
          </cell>
          <cell r="D800" t="str">
            <v>ELNO</v>
          </cell>
          <cell r="E800" t="str">
            <v>Tumbes</v>
          </cell>
          <cell r="F800" t="str">
            <v/>
          </cell>
          <cell r="G800">
            <v>0</v>
          </cell>
          <cell r="H800">
            <v>0</v>
          </cell>
          <cell r="I800" t="str">
            <v>262</v>
          </cell>
          <cell r="J800">
            <v>10022</v>
          </cell>
          <cell r="K800">
            <v>0</v>
          </cell>
          <cell r="L800">
            <v>0</v>
          </cell>
          <cell r="M800">
            <v>596.45500000000004</v>
          </cell>
          <cell r="N800">
            <v>0</v>
          </cell>
          <cell r="O800">
            <v>207860.12</v>
          </cell>
          <cell r="P800">
            <v>34.85</v>
          </cell>
          <cell r="Q800">
            <v>37414.82</v>
          </cell>
          <cell r="R800">
            <v>5824.53</v>
          </cell>
        </row>
        <row r="801">
          <cell r="A801" t="str">
            <v>0205Tumbes263</v>
          </cell>
          <cell r="B801" t="str">
            <v>02</v>
          </cell>
          <cell r="C801" t="str">
            <v>05</v>
          </cell>
          <cell r="D801" t="str">
            <v>ELNO</v>
          </cell>
          <cell r="E801" t="str">
            <v>Tumbes</v>
          </cell>
          <cell r="F801" t="str">
            <v/>
          </cell>
          <cell r="G801">
            <v>0</v>
          </cell>
          <cell r="H801">
            <v>0</v>
          </cell>
          <cell r="I801" t="str">
            <v>263</v>
          </cell>
          <cell r="J801">
            <v>2848</v>
          </cell>
          <cell r="K801">
            <v>0</v>
          </cell>
          <cell r="L801">
            <v>0</v>
          </cell>
          <cell r="M801">
            <v>345.221</v>
          </cell>
          <cell r="N801">
            <v>0</v>
          </cell>
          <cell r="O801">
            <v>133157.79999999999</v>
          </cell>
          <cell r="P801">
            <v>38.57</v>
          </cell>
          <cell r="Q801">
            <v>23968.400000000001</v>
          </cell>
          <cell r="R801">
            <v>1654.88</v>
          </cell>
        </row>
        <row r="802">
          <cell r="A802" t="str">
            <v>0205Tumbes264</v>
          </cell>
          <cell r="B802" t="str">
            <v>02</v>
          </cell>
          <cell r="C802" t="str">
            <v>05</v>
          </cell>
          <cell r="D802" t="str">
            <v>ELNO</v>
          </cell>
          <cell r="E802" t="str">
            <v>Tumbes</v>
          </cell>
          <cell r="F802" t="str">
            <v/>
          </cell>
          <cell r="G802">
            <v>0</v>
          </cell>
          <cell r="H802">
            <v>0</v>
          </cell>
          <cell r="I802" t="str">
            <v>264</v>
          </cell>
          <cell r="J802">
            <v>1457</v>
          </cell>
          <cell r="K802">
            <v>0</v>
          </cell>
          <cell r="L802">
            <v>0</v>
          </cell>
          <cell r="M802">
            <v>288.58999999999997</v>
          </cell>
          <cell r="N802">
            <v>0</v>
          </cell>
          <cell r="O802">
            <v>109228.6</v>
          </cell>
          <cell r="P802">
            <v>37.85</v>
          </cell>
          <cell r="Q802">
            <v>19661.150000000001</v>
          </cell>
          <cell r="R802">
            <v>848.76</v>
          </cell>
        </row>
        <row r="803">
          <cell r="A803" t="str">
            <v>0205Tumbes265</v>
          </cell>
          <cell r="B803" t="str">
            <v>02</v>
          </cell>
          <cell r="C803" t="str">
            <v>05</v>
          </cell>
          <cell r="D803" t="str">
            <v>ELNO</v>
          </cell>
          <cell r="E803" t="str">
            <v>Tumbes</v>
          </cell>
          <cell r="F803" t="str">
            <v/>
          </cell>
          <cell r="G803">
            <v>0</v>
          </cell>
          <cell r="H803">
            <v>0</v>
          </cell>
          <cell r="I803" t="str">
            <v>265</v>
          </cell>
          <cell r="J803">
            <v>196</v>
          </cell>
          <cell r="K803">
            <v>0</v>
          </cell>
          <cell r="L803">
            <v>0</v>
          </cell>
          <cell r="M803">
            <v>73.143000000000001</v>
          </cell>
          <cell r="N803">
            <v>0</v>
          </cell>
          <cell r="O803">
            <v>26998.86</v>
          </cell>
          <cell r="P803">
            <v>36.909999999999997</v>
          </cell>
          <cell r="Q803">
            <v>4859.79</v>
          </cell>
          <cell r="R803">
            <v>114.4</v>
          </cell>
        </row>
        <row r="804">
          <cell r="A804" t="str">
            <v>0205Tumbes266</v>
          </cell>
          <cell r="B804" t="str">
            <v>02</v>
          </cell>
          <cell r="C804" t="str">
            <v>05</v>
          </cell>
          <cell r="D804" t="str">
            <v>ELNO</v>
          </cell>
          <cell r="E804" t="str">
            <v>Tumbes</v>
          </cell>
          <cell r="F804" t="str">
            <v/>
          </cell>
          <cell r="G804">
            <v>0</v>
          </cell>
          <cell r="H804">
            <v>0</v>
          </cell>
          <cell r="I804" t="str">
            <v>266</v>
          </cell>
          <cell r="J804">
            <v>51</v>
          </cell>
          <cell r="K804">
            <v>0</v>
          </cell>
          <cell r="L804">
            <v>0</v>
          </cell>
          <cell r="M804">
            <v>29.504999999999999</v>
          </cell>
          <cell r="N804">
            <v>0</v>
          </cell>
          <cell r="O804">
            <v>10528.72</v>
          </cell>
          <cell r="P804">
            <v>35.68</v>
          </cell>
          <cell r="Q804">
            <v>1895.17</v>
          </cell>
          <cell r="R804">
            <v>30.09</v>
          </cell>
        </row>
        <row r="805">
          <cell r="A805" t="str">
            <v>0205Tumbes267</v>
          </cell>
          <cell r="B805" t="str">
            <v>02</v>
          </cell>
          <cell r="C805" t="str">
            <v>05</v>
          </cell>
          <cell r="D805" t="str">
            <v>ELNO</v>
          </cell>
          <cell r="E805" t="str">
            <v>Tumbes</v>
          </cell>
          <cell r="F805" t="str">
            <v/>
          </cell>
          <cell r="G805">
            <v>0</v>
          </cell>
          <cell r="H805">
            <v>0</v>
          </cell>
          <cell r="I805" t="str">
            <v>267</v>
          </cell>
          <cell r="J805">
            <v>14</v>
          </cell>
          <cell r="K805">
            <v>0</v>
          </cell>
          <cell r="L805">
            <v>0</v>
          </cell>
          <cell r="M805">
            <v>12.066000000000001</v>
          </cell>
          <cell r="N805">
            <v>0</v>
          </cell>
          <cell r="O805">
            <v>4265.01</v>
          </cell>
          <cell r="P805">
            <v>35.35</v>
          </cell>
          <cell r="Q805">
            <v>767.7</v>
          </cell>
          <cell r="R805">
            <v>8.2899999999999991</v>
          </cell>
        </row>
        <row r="806">
          <cell r="A806" t="str">
            <v>0205Tumbes268</v>
          </cell>
          <cell r="B806" t="str">
            <v>02</v>
          </cell>
          <cell r="C806" t="str">
            <v>05</v>
          </cell>
          <cell r="D806" t="str">
            <v>ELNO</v>
          </cell>
          <cell r="E806" t="str">
            <v>Tumbes</v>
          </cell>
          <cell r="F806" t="str">
            <v/>
          </cell>
          <cell r="G806">
            <v>0</v>
          </cell>
          <cell r="H806">
            <v>0</v>
          </cell>
          <cell r="I806" t="str">
            <v>268</v>
          </cell>
          <cell r="J806">
            <v>19</v>
          </cell>
          <cell r="K806">
            <v>0</v>
          </cell>
          <cell r="L806">
            <v>0</v>
          </cell>
          <cell r="M806">
            <v>27.085999999999999</v>
          </cell>
          <cell r="N806">
            <v>0</v>
          </cell>
          <cell r="O806">
            <v>9544.83</v>
          </cell>
          <cell r="P806">
            <v>35.24</v>
          </cell>
          <cell r="Q806">
            <v>1718.07</v>
          </cell>
          <cell r="R806">
            <v>11.87</v>
          </cell>
        </row>
        <row r="807">
          <cell r="A807" t="str">
            <v>0205Tumbes282</v>
          </cell>
          <cell r="B807" t="str">
            <v>02</v>
          </cell>
          <cell r="C807" t="str">
            <v>05</v>
          </cell>
          <cell r="D807" t="str">
            <v>ELNO</v>
          </cell>
          <cell r="E807" t="str">
            <v>Tumbes</v>
          </cell>
          <cell r="F807" t="str">
            <v/>
          </cell>
          <cell r="G807">
            <v>0</v>
          </cell>
          <cell r="H807">
            <v>0</v>
          </cell>
          <cell r="I807" t="str">
            <v>282</v>
          </cell>
          <cell r="J807">
            <v>51</v>
          </cell>
          <cell r="K807">
            <v>0</v>
          </cell>
          <cell r="L807">
            <v>0</v>
          </cell>
          <cell r="M807">
            <v>3.2770000000000001</v>
          </cell>
          <cell r="N807">
            <v>10.24</v>
          </cell>
          <cell r="O807">
            <v>1361.25</v>
          </cell>
          <cell r="P807">
            <v>41.54</v>
          </cell>
          <cell r="Q807">
            <v>245.03</v>
          </cell>
          <cell r="R807">
            <v>29.64</v>
          </cell>
        </row>
        <row r="808">
          <cell r="A808" t="str">
            <v>0205Tumbes281</v>
          </cell>
          <cell r="B808" t="str">
            <v>02</v>
          </cell>
          <cell r="C808" t="str">
            <v>05</v>
          </cell>
          <cell r="D808" t="str">
            <v>ELNO</v>
          </cell>
          <cell r="E808" t="str">
            <v>Tumbes</v>
          </cell>
          <cell r="F808" t="str">
            <v/>
          </cell>
          <cell r="G808">
            <v>0</v>
          </cell>
          <cell r="H808">
            <v>0</v>
          </cell>
          <cell r="I808" t="str">
            <v>281</v>
          </cell>
          <cell r="J808">
            <v>1</v>
          </cell>
          <cell r="K808">
            <v>0</v>
          </cell>
          <cell r="L808">
            <v>0</v>
          </cell>
          <cell r="M808">
            <v>9.6000000000000002E-2</v>
          </cell>
          <cell r="N808">
            <v>0.3</v>
          </cell>
          <cell r="O808">
            <v>38.49</v>
          </cell>
          <cell r="P808">
            <v>40.090000000000003</v>
          </cell>
          <cell r="Q808">
            <v>6.93</v>
          </cell>
          <cell r="R808">
            <v>0.57999999999999996</v>
          </cell>
        </row>
        <row r="809">
          <cell r="A809" t="str">
            <v>0205Tumbes100</v>
          </cell>
          <cell r="B809" t="str">
            <v>02</v>
          </cell>
          <cell r="C809" t="str">
            <v>05</v>
          </cell>
          <cell r="D809" t="str">
            <v>ELNO</v>
          </cell>
          <cell r="E809" t="str">
            <v>Tumbes</v>
          </cell>
          <cell r="F809" t="str">
            <v/>
          </cell>
          <cell r="G809">
            <v>0</v>
          </cell>
          <cell r="H809">
            <v>0</v>
          </cell>
          <cell r="I809" t="str">
            <v>100</v>
          </cell>
          <cell r="J809">
            <v>25</v>
          </cell>
          <cell r="K809">
            <v>11.683999999999999</v>
          </cell>
          <cell r="L809">
            <v>982.66899999999998</v>
          </cell>
          <cell r="M809">
            <v>994.35299999999995</v>
          </cell>
          <cell r="N809">
            <v>3.2519999999999998</v>
          </cell>
          <cell r="O809">
            <v>154606.47</v>
          </cell>
          <cell r="P809">
            <v>15.55</v>
          </cell>
          <cell r="Q809">
            <v>27829.16</v>
          </cell>
          <cell r="R809">
            <v>390.75</v>
          </cell>
        </row>
        <row r="810">
          <cell r="A810" t="str">
            <v>0205Tumbes122</v>
          </cell>
          <cell r="B810" t="str">
            <v>02</v>
          </cell>
          <cell r="C810" t="str">
            <v>05</v>
          </cell>
          <cell r="D810" t="str">
            <v>ELNO</v>
          </cell>
          <cell r="E810" t="str">
            <v>Tumbes</v>
          </cell>
          <cell r="F810" t="str">
            <v/>
          </cell>
          <cell r="G810">
            <v>0</v>
          </cell>
          <cell r="H810">
            <v>0</v>
          </cell>
          <cell r="I810" t="str">
            <v>122</v>
          </cell>
          <cell r="J810">
            <v>14</v>
          </cell>
          <cell r="K810">
            <v>62.591999999999999</v>
          </cell>
          <cell r="L810">
            <v>257.101</v>
          </cell>
          <cell r="M810">
            <v>319.69299999999998</v>
          </cell>
          <cell r="N810">
            <v>1.647</v>
          </cell>
          <cell r="O810">
            <v>69823.87</v>
          </cell>
          <cell r="P810">
            <v>21.84</v>
          </cell>
          <cell r="Q810">
            <v>12568.3</v>
          </cell>
          <cell r="R810">
            <v>218.82</v>
          </cell>
        </row>
        <row r="811">
          <cell r="A811" t="str">
            <v>0205Tumbes121</v>
          </cell>
          <cell r="B811" t="str">
            <v>02</v>
          </cell>
          <cell r="C811" t="str">
            <v>05</v>
          </cell>
          <cell r="D811" t="str">
            <v>ELNO</v>
          </cell>
          <cell r="E811" t="str">
            <v>Tumbes</v>
          </cell>
          <cell r="F811" t="str">
            <v/>
          </cell>
          <cell r="G811">
            <v>0</v>
          </cell>
          <cell r="H811">
            <v>0</v>
          </cell>
          <cell r="I811" t="str">
            <v>121</v>
          </cell>
          <cell r="J811">
            <v>16</v>
          </cell>
          <cell r="K811">
            <v>367.81700000000001</v>
          </cell>
          <cell r="L811">
            <v>1314.932</v>
          </cell>
          <cell r="M811">
            <v>1682.749</v>
          </cell>
          <cell r="N811">
            <v>4.0810000000000004</v>
          </cell>
          <cell r="O811">
            <v>306175.65000000002</v>
          </cell>
          <cell r="P811">
            <v>18.190000000000001</v>
          </cell>
          <cell r="Q811">
            <v>55111.62</v>
          </cell>
          <cell r="R811">
            <v>250.08</v>
          </cell>
        </row>
        <row r="812">
          <cell r="A812" t="str">
            <v>0205Tumbes132</v>
          </cell>
          <cell r="B812" t="str">
            <v>02</v>
          </cell>
          <cell r="C812" t="str">
            <v>05</v>
          </cell>
          <cell r="D812" t="str">
            <v>ELNO</v>
          </cell>
          <cell r="E812" t="str">
            <v>Tumbes</v>
          </cell>
          <cell r="F812" t="str">
            <v/>
          </cell>
          <cell r="G812">
            <v>0</v>
          </cell>
          <cell r="H812">
            <v>0</v>
          </cell>
          <cell r="I812" t="str">
            <v>132</v>
          </cell>
          <cell r="J812">
            <v>23</v>
          </cell>
          <cell r="K812">
            <v>0</v>
          </cell>
          <cell r="L812">
            <v>0</v>
          </cell>
          <cell r="M812">
            <v>146.14500000000001</v>
          </cell>
          <cell r="N812">
            <v>0.57099999999999995</v>
          </cell>
          <cell r="O812">
            <v>31850.42</v>
          </cell>
          <cell r="P812">
            <v>21.79</v>
          </cell>
          <cell r="Q812">
            <v>5733.08</v>
          </cell>
          <cell r="R812">
            <v>336.03</v>
          </cell>
        </row>
        <row r="813">
          <cell r="A813" t="str">
            <v>0205Tumbes131</v>
          </cell>
          <cell r="B813" t="str">
            <v>02</v>
          </cell>
          <cell r="C813" t="str">
            <v>05</v>
          </cell>
          <cell r="D813" t="str">
            <v>ELNO</v>
          </cell>
          <cell r="E813" t="str">
            <v>Tumbes</v>
          </cell>
          <cell r="F813" t="str">
            <v/>
          </cell>
          <cell r="G813">
            <v>0</v>
          </cell>
          <cell r="H813">
            <v>0</v>
          </cell>
          <cell r="I813" t="str">
            <v>131</v>
          </cell>
          <cell r="J813">
            <v>18</v>
          </cell>
          <cell r="K813">
            <v>0</v>
          </cell>
          <cell r="L813">
            <v>0</v>
          </cell>
          <cell r="M813">
            <v>137.43100000000001</v>
          </cell>
          <cell r="N813">
            <v>0.78800000000000003</v>
          </cell>
          <cell r="O813">
            <v>31821.360000000001</v>
          </cell>
          <cell r="P813">
            <v>23.15</v>
          </cell>
          <cell r="Q813">
            <v>5727.84</v>
          </cell>
          <cell r="R813">
            <v>262.98</v>
          </cell>
        </row>
        <row r="814">
          <cell r="A814" t="str">
            <v>0205Tumbes240</v>
          </cell>
          <cell r="B814" t="str">
            <v>02</v>
          </cell>
          <cell r="C814" t="str">
            <v>05</v>
          </cell>
          <cell r="D814" t="str">
            <v>ELNO</v>
          </cell>
          <cell r="E814" t="str">
            <v>Tumbes</v>
          </cell>
          <cell r="F814" t="str">
            <v/>
          </cell>
          <cell r="G814">
            <v>0</v>
          </cell>
          <cell r="H814">
            <v>0</v>
          </cell>
          <cell r="I814" t="str">
            <v>240</v>
          </cell>
          <cell r="J814">
            <v>0</v>
          </cell>
          <cell r="K814">
            <v>0</v>
          </cell>
          <cell r="L814">
            <v>0</v>
          </cell>
          <cell r="M814">
            <v>260.46899999999999</v>
          </cell>
          <cell r="N814">
            <v>0</v>
          </cell>
          <cell r="O814">
            <v>122025.63</v>
          </cell>
          <cell r="P814">
            <v>46.85</v>
          </cell>
          <cell r="Q814">
            <v>0</v>
          </cell>
          <cell r="R814">
            <v>0</v>
          </cell>
        </row>
        <row r="815">
          <cell r="A815" t="str">
            <v>0205Canchaque231</v>
          </cell>
          <cell r="B815" t="str">
            <v>02</v>
          </cell>
          <cell r="C815" t="str">
            <v>05</v>
          </cell>
          <cell r="D815" t="str">
            <v>ELNO</v>
          </cell>
          <cell r="E815" t="str">
            <v>Canchaque</v>
          </cell>
          <cell r="F815" t="str">
            <v/>
          </cell>
          <cell r="G815">
            <v>0</v>
          </cell>
          <cell r="H815">
            <v>0</v>
          </cell>
          <cell r="I815" t="str">
            <v>231</v>
          </cell>
          <cell r="J815">
            <v>2</v>
          </cell>
          <cell r="K815">
            <v>0</v>
          </cell>
          <cell r="L815">
            <v>0</v>
          </cell>
          <cell r="M815">
            <v>0.28699999999999998</v>
          </cell>
          <cell r="N815">
            <v>2E-3</v>
          </cell>
          <cell r="O815">
            <v>238.33</v>
          </cell>
          <cell r="P815">
            <v>83.04</v>
          </cell>
          <cell r="Q815">
            <v>42.9</v>
          </cell>
          <cell r="R815">
            <v>4.0999999999999996</v>
          </cell>
        </row>
        <row r="816">
          <cell r="A816" t="str">
            <v>0205Canchaque270</v>
          </cell>
          <cell r="B816" t="str">
            <v>02</v>
          </cell>
          <cell r="C816" t="str">
            <v>05</v>
          </cell>
          <cell r="D816" t="str">
            <v>ELNO</v>
          </cell>
          <cell r="E816" t="str">
            <v>Canchaque</v>
          </cell>
          <cell r="F816" t="str">
            <v/>
          </cell>
          <cell r="G816">
            <v>0</v>
          </cell>
          <cell r="H816">
            <v>0</v>
          </cell>
          <cell r="I816" t="str">
            <v>270</v>
          </cell>
          <cell r="J816">
            <v>37</v>
          </cell>
          <cell r="K816">
            <v>0</v>
          </cell>
          <cell r="L816">
            <v>0</v>
          </cell>
          <cell r="M816">
            <v>2.8740000000000001</v>
          </cell>
          <cell r="N816">
            <v>0</v>
          </cell>
          <cell r="O816">
            <v>1434.5</v>
          </cell>
          <cell r="P816">
            <v>49.91</v>
          </cell>
          <cell r="Q816">
            <v>258.20999999999998</v>
          </cell>
          <cell r="R816">
            <v>21.22</v>
          </cell>
        </row>
        <row r="817">
          <cell r="A817" t="str">
            <v>0205Canchaque261</v>
          </cell>
          <cell r="B817" t="str">
            <v>02</v>
          </cell>
          <cell r="C817" t="str">
            <v>05</v>
          </cell>
          <cell r="D817" t="str">
            <v>ELNO</v>
          </cell>
          <cell r="E817" t="str">
            <v>Canchaque</v>
          </cell>
          <cell r="F817" t="str">
            <v/>
          </cell>
          <cell r="G817">
            <v>0</v>
          </cell>
          <cell r="H817">
            <v>0</v>
          </cell>
          <cell r="I817" t="str">
            <v>261</v>
          </cell>
          <cell r="J817">
            <v>360</v>
          </cell>
          <cell r="K817">
            <v>0</v>
          </cell>
          <cell r="L817">
            <v>0</v>
          </cell>
          <cell r="M817">
            <v>4.8529999999999998</v>
          </cell>
          <cell r="N817">
            <v>0</v>
          </cell>
          <cell r="O817">
            <v>2000.82</v>
          </cell>
          <cell r="P817">
            <v>41.23</v>
          </cell>
          <cell r="Q817">
            <v>360.15</v>
          </cell>
          <cell r="R817">
            <v>209.65</v>
          </cell>
        </row>
        <row r="818">
          <cell r="A818" t="str">
            <v>0205Canchaque262</v>
          </cell>
          <cell r="B818" t="str">
            <v>02</v>
          </cell>
          <cell r="C818" t="str">
            <v>05</v>
          </cell>
          <cell r="D818" t="str">
            <v>ELNO</v>
          </cell>
          <cell r="E818" t="str">
            <v>Canchaque</v>
          </cell>
          <cell r="F818" t="str">
            <v/>
          </cell>
          <cell r="G818">
            <v>0</v>
          </cell>
          <cell r="H818">
            <v>0</v>
          </cell>
          <cell r="I818" t="str">
            <v>262</v>
          </cell>
          <cell r="J818">
            <v>156</v>
          </cell>
          <cell r="K818">
            <v>0</v>
          </cell>
          <cell r="L818">
            <v>0</v>
          </cell>
          <cell r="M818">
            <v>7.9359999999999999</v>
          </cell>
          <cell r="N818">
            <v>0</v>
          </cell>
          <cell r="O818">
            <v>3387.75</v>
          </cell>
          <cell r="P818">
            <v>42.69</v>
          </cell>
          <cell r="Q818">
            <v>609.79999999999995</v>
          </cell>
          <cell r="R818">
            <v>91.16</v>
          </cell>
        </row>
        <row r="819">
          <cell r="A819" t="str">
            <v>0205Canchaque263</v>
          </cell>
          <cell r="B819" t="str">
            <v>02</v>
          </cell>
          <cell r="C819" t="str">
            <v>05</v>
          </cell>
          <cell r="D819" t="str">
            <v>ELNO</v>
          </cell>
          <cell r="E819" t="str">
            <v>Canchaque</v>
          </cell>
          <cell r="F819" t="str">
            <v/>
          </cell>
          <cell r="G819">
            <v>0</v>
          </cell>
          <cell r="H819">
            <v>0</v>
          </cell>
          <cell r="I819" t="str">
            <v>263</v>
          </cell>
          <cell r="J819">
            <v>9</v>
          </cell>
          <cell r="K819">
            <v>0</v>
          </cell>
          <cell r="L819">
            <v>0</v>
          </cell>
          <cell r="M819">
            <v>1.042</v>
          </cell>
          <cell r="N819">
            <v>0</v>
          </cell>
          <cell r="O819">
            <v>594.37</v>
          </cell>
          <cell r="P819">
            <v>57.04</v>
          </cell>
          <cell r="Q819">
            <v>106.99</v>
          </cell>
          <cell r="R819">
            <v>5.22</v>
          </cell>
        </row>
        <row r="820">
          <cell r="A820" t="str">
            <v>0205Canchaque264</v>
          </cell>
          <cell r="B820" t="str">
            <v>02</v>
          </cell>
          <cell r="C820" t="str">
            <v>05</v>
          </cell>
          <cell r="D820" t="str">
            <v>ELNO</v>
          </cell>
          <cell r="E820" t="str">
            <v>Canchaque</v>
          </cell>
          <cell r="F820" t="str">
            <v/>
          </cell>
          <cell r="G820">
            <v>0</v>
          </cell>
          <cell r="H820">
            <v>0</v>
          </cell>
          <cell r="I820" t="str">
            <v>264</v>
          </cell>
          <cell r="J820">
            <v>5</v>
          </cell>
          <cell r="K820">
            <v>0</v>
          </cell>
          <cell r="L820">
            <v>0</v>
          </cell>
          <cell r="M820">
            <v>1.141</v>
          </cell>
          <cell r="N820">
            <v>0</v>
          </cell>
          <cell r="O820">
            <v>642.01</v>
          </cell>
          <cell r="P820">
            <v>56.27</v>
          </cell>
          <cell r="Q820">
            <v>115.56</v>
          </cell>
          <cell r="R820">
            <v>2.9</v>
          </cell>
        </row>
        <row r="821">
          <cell r="A821" t="str">
            <v>0205Canchaque240</v>
          </cell>
          <cell r="B821" t="str">
            <v>02</v>
          </cell>
          <cell r="C821" t="str">
            <v>05</v>
          </cell>
          <cell r="D821" t="str">
            <v>ELNO</v>
          </cell>
          <cell r="E821" t="str">
            <v>Canchaque</v>
          </cell>
          <cell r="F821" t="str">
            <v/>
          </cell>
          <cell r="G821">
            <v>0</v>
          </cell>
          <cell r="H821">
            <v>0</v>
          </cell>
          <cell r="I821" t="str">
            <v>240</v>
          </cell>
          <cell r="J821">
            <v>0</v>
          </cell>
          <cell r="K821">
            <v>0</v>
          </cell>
          <cell r="L821">
            <v>0</v>
          </cell>
          <cell r="M821">
            <v>8.8490000000000002</v>
          </cell>
          <cell r="N821">
            <v>0</v>
          </cell>
          <cell r="O821">
            <v>1163.28</v>
          </cell>
          <cell r="P821">
            <v>13.15</v>
          </cell>
          <cell r="Q821">
            <v>0</v>
          </cell>
          <cell r="R821">
            <v>0</v>
          </cell>
        </row>
        <row r="822">
          <cell r="A822" t="str">
            <v>0205Chalaco270</v>
          </cell>
          <cell r="B822" t="str">
            <v>02</v>
          </cell>
          <cell r="C822" t="str">
            <v>05</v>
          </cell>
          <cell r="D822" t="str">
            <v>ELNO</v>
          </cell>
          <cell r="E822" t="str">
            <v>Chalaco</v>
          </cell>
          <cell r="F822" t="str">
            <v/>
          </cell>
          <cell r="G822">
            <v>0</v>
          </cell>
          <cell r="H822">
            <v>0</v>
          </cell>
          <cell r="I822" t="str">
            <v>270</v>
          </cell>
          <cell r="J822">
            <v>142</v>
          </cell>
          <cell r="K822">
            <v>0</v>
          </cell>
          <cell r="L822">
            <v>0</v>
          </cell>
          <cell r="M822">
            <v>7.0590000000000002</v>
          </cell>
          <cell r="N822">
            <v>0</v>
          </cell>
          <cell r="O822">
            <v>3849.04</v>
          </cell>
          <cell r="P822">
            <v>54.53</v>
          </cell>
          <cell r="Q822">
            <v>692.83</v>
          </cell>
          <cell r="R822">
            <v>82.87</v>
          </cell>
        </row>
        <row r="823">
          <cell r="A823" t="str">
            <v>0205Chalaco261</v>
          </cell>
          <cell r="B823" t="str">
            <v>02</v>
          </cell>
          <cell r="C823" t="str">
            <v>05</v>
          </cell>
          <cell r="D823" t="str">
            <v>ELNO</v>
          </cell>
          <cell r="E823" t="str">
            <v>Chalaco</v>
          </cell>
          <cell r="F823" t="str">
            <v/>
          </cell>
          <cell r="G823">
            <v>0</v>
          </cell>
          <cell r="H823">
            <v>0</v>
          </cell>
          <cell r="I823" t="str">
            <v>261</v>
          </cell>
          <cell r="J823">
            <v>197</v>
          </cell>
          <cell r="K823">
            <v>0</v>
          </cell>
          <cell r="L823">
            <v>0</v>
          </cell>
          <cell r="M823">
            <v>2.5259999999999998</v>
          </cell>
          <cell r="N823">
            <v>0</v>
          </cell>
          <cell r="O823">
            <v>953.14</v>
          </cell>
          <cell r="P823">
            <v>37.729999999999997</v>
          </cell>
          <cell r="Q823">
            <v>171.57</v>
          </cell>
          <cell r="R823">
            <v>114.26</v>
          </cell>
        </row>
        <row r="824">
          <cell r="A824" t="str">
            <v>0205Chalaco262</v>
          </cell>
          <cell r="B824" t="str">
            <v>02</v>
          </cell>
          <cell r="C824" t="str">
            <v>05</v>
          </cell>
          <cell r="D824" t="str">
            <v>ELNO</v>
          </cell>
          <cell r="E824" t="str">
            <v>Chalaco</v>
          </cell>
          <cell r="F824" t="str">
            <v/>
          </cell>
          <cell r="G824">
            <v>0</v>
          </cell>
          <cell r="H824">
            <v>0</v>
          </cell>
          <cell r="I824" t="str">
            <v>262</v>
          </cell>
          <cell r="J824">
            <v>61</v>
          </cell>
          <cell r="K824">
            <v>0</v>
          </cell>
          <cell r="L824">
            <v>0</v>
          </cell>
          <cell r="M824">
            <v>3.0070000000000001</v>
          </cell>
          <cell r="N824">
            <v>0</v>
          </cell>
          <cell r="O824">
            <v>1096.19</v>
          </cell>
          <cell r="P824">
            <v>36.450000000000003</v>
          </cell>
          <cell r="Q824">
            <v>197.31</v>
          </cell>
          <cell r="R824">
            <v>35.380000000000003</v>
          </cell>
        </row>
        <row r="825">
          <cell r="A825" t="str">
            <v>0205Chalaco263</v>
          </cell>
          <cell r="B825" t="str">
            <v>02</v>
          </cell>
          <cell r="C825" t="str">
            <v>05</v>
          </cell>
          <cell r="D825" t="str">
            <v>ELNO</v>
          </cell>
          <cell r="E825" t="str">
            <v>Chalaco</v>
          </cell>
          <cell r="F825" t="str">
            <v/>
          </cell>
          <cell r="G825">
            <v>0</v>
          </cell>
          <cell r="H825">
            <v>0</v>
          </cell>
          <cell r="I825" t="str">
            <v>263</v>
          </cell>
          <cell r="J825">
            <v>1</v>
          </cell>
          <cell r="K825">
            <v>0</v>
          </cell>
          <cell r="L825">
            <v>0</v>
          </cell>
          <cell r="M825">
            <v>0.10100000000000001</v>
          </cell>
          <cell r="N825">
            <v>0</v>
          </cell>
          <cell r="O825">
            <v>49.37</v>
          </cell>
          <cell r="P825">
            <v>48.88</v>
          </cell>
          <cell r="Q825">
            <v>8.89</v>
          </cell>
          <cell r="R825">
            <v>0.57999999999999996</v>
          </cell>
        </row>
        <row r="826">
          <cell r="A826" t="str">
            <v>0205Chalaco264</v>
          </cell>
          <cell r="B826" t="str">
            <v>02</v>
          </cell>
          <cell r="C826" t="str">
            <v>05</v>
          </cell>
          <cell r="D826" t="str">
            <v>ELNO</v>
          </cell>
          <cell r="E826" t="str">
            <v>Chalaco</v>
          </cell>
          <cell r="F826" t="str">
            <v/>
          </cell>
          <cell r="G826">
            <v>0</v>
          </cell>
          <cell r="H826">
            <v>0</v>
          </cell>
          <cell r="I826" t="str">
            <v>264</v>
          </cell>
          <cell r="J826">
            <v>1</v>
          </cell>
          <cell r="K826">
            <v>0</v>
          </cell>
          <cell r="L826">
            <v>0</v>
          </cell>
          <cell r="M826">
            <v>0.20499999999999999</v>
          </cell>
          <cell r="N826">
            <v>0</v>
          </cell>
          <cell r="O826">
            <v>98.33</v>
          </cell>
          <cell r="P826">
            <v>47.97</v>
          </cell>
          <cell r="Q826">
            <v>17.7</v>
          </cell>
          <cell r="R826">
            <v>0.57999999999999996</v>
          </cell>
        </row>
        <row r="827">
          <cell r="A827" t="str">
            <v>0205Chalaco240</v>
          </cell>
          <cell r="B827" t="str">
            <v>02</v>
          </cell>
          <cell r="C827" t="str">
            <v>05</v>
          </cell>
          <cell r="D827" t="str">
            <v>ELNO</v>
          </cell>
          <cell r="E827" t="str">
            <v>Chalaco</v>
          </cell>
          <cell r="F827" t="str">
            <v/>
          </cell>
          <cell r="G827">
            <v>0</v>
          </cell>
          <cell r="H827">
            <v>0</v>
          </cell>
          <cell r="I827" t="str">
            <v>240</v>
          </cell>
          <cell r="J827">
            <v>0</v>
          </cell>
          <cell r="K827">
            <v>0</v>
          </cell>
          <cell r="L827">
            <v>0</v>
          </cell>
          <cell r="M827">
            <v>8.8030000000000008</v>
          </cell>
          <cell r="N827">
            <v>0</v>
          </cell>
          <cell r="O827">
            <v>846.93</v>
          </cell>
          <cell r="P827">
            <v>9.6199999999999992</v>
          </cell>
          <cell r="Q827">
            <v>0</v>
          </cell>
          <cell r="R827">
            <v>0</v>
          </cell>
        </row>
        <row r="828">
          <cell r="A828" t="str">
            <v>0205Huancabamba270</v>
          </cell>
          <cell r="B828" t="str">
            <v>02</v>
          </cell>
          <cell r="C828" t="str">
            <v>05</v>
          </cell>
          <cell r="D828" t="str">
            <v>ELNO</v>
          </cell>
          <cell r="E828" t="str">
            <v>Huancabamba</v>
          </cell>
          <cell r="F828" t="str">
            <v/>
          </cell>
          <cell r="G828">
            <v>0</v>
          </cell>
          <cell r="H828">
            <v>0</v>
          </cell>
          <cell r="I828" t="str">
            <v>270</v>
          </cell>
          <cell r="J828">
            <v>103</v>
          </cell>
          <cell r="K828">
            <v>0</v>
          </cell>
          <cell r="L828">
            <v>0</v>
          </cell>
          <cell r="M828">
            <v>16.620999999999999</v>
          </cell>
          <cell r="N828">
            <v>0</v>
          </cell>
          <cell r="O828">
            <v>8328.23</v>
          </cell>
          <cell r="P828">
            <v>50.11</v>
          </cell>
          <cell r="Q828">
            <v>1499.08</v>
          </cell>
          <cell r="R828">
            <v>59.72</v>
          </cell>
        </row>
        <row r="829">
          <cell r="A829" t="str">
            <v>0205Huancabamba261</v>
          </cell>
          <cell r="B829" t="str">
            <v>02</v>
          </cell>
          <cell r="C829" t="str">
            <v>05</v>
          </cell>
          <cell r="D829" t="str">
            <v>ELNO</v>
          </cell>
          <cell r="E829" t="str">
            <v>Huancabamba</v>
          </cell>
          <cell r="F829" t="str">
            <v/>
          </cell>
          <cell r="G829">
            <v>0</v>
          </cell>
          <cell r="H829">
            <v>0</v>
          </cell>
          <cell r="I829" t="str">
            <v>261</v>
          </cell>
          <cell r="J829">
            <v>754</v>
          </cell>
          <cell r="K829">
            <v>0</v>
          </cell>
          <cell r="L829">
            <v>0</v>
          </cell>
          <cell r="M829">
            <v>11.131</v>
          </cell>
          <cell r="N829">
            <v>0</v>
          </cell>
          <cell r="O829">
            <v>4458.71</v>
          </cell>
          <cell r="P829">
            <v>40.06</v>
          </cell>
          <cell r="Q829">
            <v>802.57</v>
          </cell>
          <cell r="R829">
            <v>438.05</v>
          </cell>
        </row>
        <row r="830">
          <cell r="A830" t="str">
            <v>0205Huancabamba262</v>
          </cell>
          <cell r="B830" t="str">
            <v>02</v>
          </cell>
          <cell r="C830" t="str">
            <v>05</v>
          </cell>
          <cell r="D830" t="str">
            <v>ELNO</v>
          </cell>
          <cell r="E830" t="str">
            <v>Huancabamba</v>
          </cell>
          <cell r="F830" t="str">
            <v/>
          </cell>
          <cell r="G830">
            <v>0</v>
          </cell>
          <cell r="H830">
            <v>0</v>
          </cell>
          <cell r="I830" t="str">
            <v>262</v>
          </cell>
          <cell r="J830">
            <v>531</v>
          </cell>
          <cell r="K830">
            <v>0</v>
          </cell>
          <cell r="L830">
            <v>0</v>
          </cell>
          <cell r="M830">
            <v>28.722000000000001</v>
          </cell>
          <cell r="N830">
            <v>0</v>
          </cell>
          <cell r="O830">
            <v>12479.39</v>
          </cell>
          <cell r="P830">
            <v>43.45</v>
          </cell>
          <cell r="Q830">
            <v>2246.29</v>
          </cell>
          <cell r="R830">
            <v>308.02</v>
          </cell>
        </row>
        <row r="831">
          <cell r="A831" t="str">
            <v>0205Huancabamba263</v>
          </cell>
          <cell r="B831" t="str">
            <v>02</v>
          </cell>
          <cell r="C831" t="str">
            <v>05</v>
          </cell>
          <cell r="D831" t="str">
            <v>ELNO</v>
          </cell>
          <cell r="E831" t="str">
            <v>Huancabamba</v>
          </cell>
          <cell r="F831" t="str">
            <v/>
          </cell>
          <cell r="G831">
            <v>0</v>
          </cell>
          <cell r="H831">
            <v>0</v>
          </cell>
          <cell r="I831" t="str">
            <v>263</v>
          </cell>
          <cell r="J831">
            <v>63</v>
          </cell>
          <cell r="K831">
            <v>0</v>
          </cell>
          <cell r="L831">
            <v>0</v>
          </cell>
          <cell r="M831">
            <v>7.6029999999999998</v>
          </cell>
          <cell r="N831">
            <v>0</v>
          </cell>
          <cell r="O831">
            <v>4332.03</v>
          </cell>
          <cell r="P831">
            <v>56.98</v>
          </cell>
          <cell r="Q831">
            <v>779.77</v>
          </cell>
          <cell r="R831">
            <v>36.880000000000003</v>
          </cell>
        </row>
        <row r="832">
          <cell r="A832" t="str">
            <v>0205Huancabamba264</v>
          </cell>
          <cell r="B832" t="str">
            <v>02</v>
          </cell>
          <cell r="C832" t="str">
            <v>05</v>
          </cell>
          <cell r="D832" t="str">
            <v>ELNO</v>
          </cell>
          <cell r="E832" t="str">
            <v>Huancabamba</v>
          </cell>
          <cell r="F832" t="str">
            <v/>
          </cell>
          <cell r="G832">
            <v>0</v>
          </cell>
          <cell r="H832">
            <v>0</v>
          </cell>
          <cell r="I832" t="str">
            <v>264</v>
          </cell>
          <cell r="J832">
            <v>27</v>
          </cell>
          <cell r="K832">
            <v>0</v>
          </cell>
          <cell r="L832">
            <v>0</v>
          </cell>
          <cell r="M832">
            <v>5.0549999999999997</v>
          </cell>
          <cell r="N832">
            <v>0</v>
          </cell>
          <cell r="O832">
            <v>2853.16</v>
          </cell>
          <cell r="P832">
            <v>56.44</v>
          </cell>
          <cell r="Q832">
            <v>513.57000000000005</v>
          </cell>
          <cell r="R832">
            <v>15.68</v>
          </cell>
        </row>
        <row r="833">
          <cell r="A833" t="str">
            <v>0205Huancabamba265</v>
          </cell>
          <cell r="B833" t="str">
            <v>02</v>
          </cell>
          <cell r="C833" t="str">
            <v>05</v>
          </cell>
          <cell r="D833" t="str">
            <v>ELNO</v>
          </cell>
          <cell r="E833" t="str">
            <v>Huancabamba</v>
          </cell>
          <cell r="F833" t="str">
            <v/>
          </cell>
          <cell r="G833">
            <v>0</v>
          </cell>
          <cell r="H833">
            <v>0</v>
          </cell>
          <cell r="I833" t="str">
            <v>265</v>
          </cell>
          <cell r="J833">
            <v>6</v>
          </cell>
          <cell r="K833">
            <v>0</v>
          </cell>
          <cell r="L833">
            <v>0</v>
          </cell>
          <cell r="M833">
            <v>2.29</v>
          </cell>
          <cell r="N833">
            <v>0</v>
          </cell>
          <cell r="O833">
            <v>1281.19</v>
          </cell>
          <cell r="P833">
            <v>55.95</v>
          </cell>
          <cell r="Q833">
            <v>230.61</v>
          </cell>
          <cell r="R833">
            <v>3.5</v>
          </cell>
        </row>
        <row r="834">
          <cell r="A834" t="str">
            <v>0205Huancabamba266</v>
          </cell>
          <cell r="B834" t="str">
            <v>02</v>
          </cell>
          <cell r="C834" t="str">
            <v>05</v>
          </cell>
          <cell r="D834" t="str">
            <v>ELNO</v>
          </cell>
          <cell r="E834" t="str">
            <v>Huancabamba</v>
          </cell>
          <cell r="F834" t="str">
            <v/>
          </cell>
          <cell r="G834">
            <v>0</v>
          </cell>
          <cell r="H834">
            <v>0</v>
          </cell>
          <cell r="I834" t="str">
            <v>266</v>
          </cell>
          <cell r="J834">
            <v>2</v>
          </cell>
          <cell r="K834">
            <v>0</v>
          </cell>
          <cell r="L834">
            <v>0</v>
          </cell>
          <cell r="M834">
            <v>1.016</v>
          </cell>
          <cell r="N834">
            <v>0</v>
          </cell>
          <cell r="O834">
            <v>567.22</v>
          </cell>
          <cell r="P834">
            <v>55.83</v>
          </cell>
          <cell r="Q834">
            <v>102.1</v>
          </cell>
          <cell r="R834">
            <v>1.1599999999999999</v>
          </cell>
        </row>
        <row r="835">
          <cell r="A835" t="str">
            <v>0205Huancabamba100</v>
          </cell>
          <cell r="B835" t="str">
            <v>02</v>
          </cell>
          <cell r="C835" t="str">
            <v>05</v>
          </cell>
          <cell r="D835" t="str">
            <v>ELNO</v>
          </cell>
          <cell r="E835" t="str">
            <v>Huancabamba</v>
          </cell>
          <cell r="F835" t="str">
            <v/>
          </cell>
          <cell r="G835">
            <v>0</v>
          </cell>
          <cell r="H835">
            <v>0</v>
          </cell>
          <cell r="I835" t="str">
            <v>100</v>
          </cell>
          <cell r="J835">
            <v>1</v>
          </cell>
          <cell r="K835">
            <v>0.158</v>
          </cell>
          <cell r="L835">
            <v>0.441</v>
          </cell>
          <cell r="M835">
            <v>0.59899999999999998</v>
          </cell>
          <cell r="N835">
            <v>2.1000000000000001E-2</v>
          </cell>
          <cell r="O835">
            <v>311.55</v>
          </cell>
          <cell r="P835">
            <v>52.01</v>
          </cell>
          <cell r="Q835">
            <v>56.08</v>
          </cell>
          <cell r="R835">
            <v>15.63</v>
          </cell>
        </row>
        <row r="836">
          <cell r="A836" t="str">
            <v>0205Huancabamba240</v>
          </cell>
          <cell r="B836" t="str">
            <v>02</v>
          </cell>
          <cell r="C836" t="str">
            <v>05</v>
          </cell>
          <cell r="D836" t="str">
            <v>ELNO</v>
          </cell>
          <cell r="E836" t="str">
            <v>Huancabamba</v>
          </cell>
          <cell r="F836" t="str">
            <v/>
          </cell>
          <cell r="G836">
            <v>0</v>
          </cell>
          <cell r="H836">
            <v>0</v>
          </cell>
          <cell r="I836" t="str">
            <v>240</v>
          </cell>
          <cell r="J836">
            <v>0</v>
          </cell>
          <cell r="K836">
            <v>0</v>
          </cell>
          <cell r="L836">
            <v>0</v>
          </cell>
          <cell r="M836">
            <v>29.126999999999999</v>
          </cell>
          <cell r="N836">
            <v>0</v>
          </cell>
          <cell r="O836">
            <v>4099.2299999999996</v>
          </cell>
          <cell r="P836">
            <v>14.07</v>
          </cell>
          <cell r="Q836">
            <v>0</v>
          </cell>
          <cell r="R836">
            <v>0</v>
          </cell>
        </row>
        <row r="837">
          <cell r="A837" t="str">
            <v>0205Santo Domingo231</v>
          </cell>
          <cell r="B837" t="str">
            <v>02</v>
          </cell>
          <cell r="C837" t="str">
            <v>05</v>
          </cell>
          <cell r="D837" t="str">
            <v>ELNO</v>
          </cell>
          <cell r="E837" t="str">
            <v>Santo Domingo</v>
          </cell>
          <cell r="F837" t="str">
            <v/>
          </cell>
          <cell r="G837">
            <v>0</v>
          </cell>
          <cell r="H837">
            <v>0</v>
          </cell>
          <cell r="I837" t="str">
            <v>231</v>
          </cell>
          <cell r="J837">
            <v>1</v>
          </cell>
          <cell r="K837">
            <v>0</v>
          </cell>
          <cell r="L837">
            <v>0</v>
          </cell>
          <cell r="M837">
            <v>0.39600000000000002</v>
          </cell>
          <cell r="N837">
            <v>2E-3</v>
          </cell>
          <cell r="O837">
            <v>273.01</v>
          </cell>
          <cell r="P837">
            <v>68.94</v>
          </cell>
          <cell r="Q837">
            <v>49.14</v>
          </cell>
          <cell r="R837">
            <v>2.0499999999999998</v>
          </cell>
        </row>
        <row r="838">
          <cell r="A838" t="str">
            <v>0205Santo Domingo270</v>
          </cell>
          <cell r="B838" t="str">
            <v>02</v>
          </cell>
          <cell r="C838" t="str">
            <v>05</v>
          </cell>
          <cell r="D838" t="str">
            <v>ELNO</v>
          </cell>
          <cell r="E838" t="str">
            <v>Santo Domingo</v>
          </cell>
          <cell r="F838" t="str">
            <v/>
          </cell>
          <cell r="G838">
            <v>0</v>
          </cell>
          <cell r="H838">
            <v>0</v>
          </cell>
          <cell r="I838" t="str">
            <v>270</v>
          </cell>
          <cell r="J838">
            <v>24</v>
          </cell>
          <cell r="K838">
            <v>0</v>
          </cell>
          <cell r="L838">
            <v>0</v>
          </cell>
          <cell r="M838">
            <v>1.89</v>
          </cell>
          <cell r="N838">
            <v>0</v>
          </cell>
          <cell r="O838">
            <v>1067.92</v>
          </cell>
          <cell r="P838">
            <v>56.5</v>
          </cell>
          <cell r="Q838">
            <v>192.23</v>
          </cell>
          <cell r="R838">
            <v>14.09</v>
          </cell>
        </row>
        <row r="839">
          <cell r="A839" t="str">
            <v>0205Santo Domingo261</v>
          </cell>
          <cell r="B839" t="str">
            <v>02</v>
          </cell>
          <cell r="C839" t="str">
            <v>05</v>
          </cell>
          <cell r="D839" t="str">
            <v>ELNO</v>
          </cell>
          <cell r="E839" t="str">
            <v>Santo Domingo</v>
          </cell>
          <cell r="F839" t="str">
            <v/>
          </cell>
          <cell r="G839">
            <v>0</v>
          </cell>
          <cell r="H839">
            <v>0</v>
          </cell>
          <cell r="I839" t="str">
            <v>261</v>
          </cell>
          <cell r="J839">
            <v>173</v>
          </cell>
          <cell r="K839">
            <v>0</v>
          </cell>
          <cell r="L839">
            <v>0</v>
          </cell>
          <cell r="M839">
            <v>2.3860000000000001</v>
          </cell>
          <cell r="N839">
            <v>0</v>
          </cell>
          <cell r="O839">
            <v>976.44</v>
          </cell>
          <cell r="P839">
            <v>40.92</v>
          </cell>
          <cell r="Q839">
            <v>175.76</v>
          </cell>
          <cell r="R839">
            <v>100.34</v>
          </cell>
        </row>
        <row r="840">
          <cell r="A840" t="str">
            <v>0205Santo Domingo262</v>
          </cell>
          <cell r="B840" t="str">
            <v>02</v>
          </cell>
          <cell r="C840" t="str">
            <v>05</v>
          </cell>
          <cell r="D840" t="str">
            <v>ELNO</v>
          </cell>
          <cell r="E840" t="str">
            <v>Santo Domingo</v>
          </cell>
          <cell r="F840" t="str">
            <v/>
          </cell>
          <cell r="G840">
            <v>0</v>
          </cell>
          <cell r="H840">
            <v>0</v>
          </cell>
          <cell r="I840" t="str">
            <v>262</v>
          </cell>
          <cell r="J840">
            <v>59</v>
          </cell>
          <cell r="K840">
            <v>0</v>
          </cell>
          <cell r="L840">
            <v>0</v>
          </cell>
          <cell r="M840">
            <v>2.86</v>
          </cell>
          <cell r="N840">
            <v>0</v>
          </cell>
          <cell r="O840">
            <v>1202.83</v>
          </cell>
          <cell r="P840">
            <v>42.06</v>
          </cell>
          <cell r="Q840">
            <v>216.51</v>
          </cell>
          <cell r="R840">
            <v>34.22</v>
          </cell>
        </row>
        <row r="841">
          <cell r="A841" t="str">
            <v>0205Santo Domingo263</v>
          </cell>
          <cell r="B841" t="str">
            <v>02</v>
          </cell>
          <cell r="C841" t="str">
            <v>05</v>
          </cell>
          <cell r="D841" t="str">
            <v>ELNO</v>
          </cell>
          <cell r="E841" t="str">
            <v>Santo Domingo</v>
          </cell>
          <cell r="F841" t="str">
            <v/>
          </cell>
          <cell r="G841">
            <v>0</v>
          </cell>
          <cell r="H841">
            <v>0</v>
          </cell>
          <cell r="I841" t="str">
            <v>263</v>
          </cell>
          <cell r="J841">
            <v>5</v>
          </cell>
          <cell r="K841">
            <v>0</v>
          </cell>
          <cell r="L841">
            <v>0</v>
          </cell>
          <cell r="M841">
            <v>0.59499999999999997</v>
          </cell>
          <cell r="N841">
            <v>0</v>
          </cell>
          <cell r="O841">
            <v>339.13</v>
          </cell>
          <cell r="P841">
            <v>57</v>
          </cell>
          <cell r="Q841">
            <v>61.04</v>
          </cell>
          <cell r="R841">
            <v>2.9</v>
          </cell>
        </row>
        <row r="842">
          <cell r="A842" t="str">
            <v>0205Santo Domingo265</v>
          </cell>
          <cell r="B842" t="str">
            <v>02</v>
          </cell>
          <cell r="C842" t="str">
            <v>05</v>
          </cell>
          <cell r="D842" t="str">
            <v>ELNO</v>
          </cell>
          <cell r="E842" t="str">
            <v>Santo Domingo</v>
          </cell>
          <cell r="F842" t="str">
            <v/>
          </cell>
          <cell r="G842">
            <v>0</v>
          </cell>
          <cell r="H842">
            <v>0</v>
          </cell>
          <cell r="I842" t="str">
            <v>265</v>
          </cell>
          <cell r="J842">
            <v>1</v>
          </cell>
          <cell r="K842">
            <v>0</v>
          </cell>
          <cell r="L842">
            <v>0</v>
          </cell>
          <cell r="M842">
            <v>0.311</v>
          </cell>
          <cell r="N842">
            <v>0</v>
          </cell>
          <cell r="O842">
            <v>174.33</v>
          </cell>
          <cell r="P842">
            <v>56.05</v>
          </cell>
          <cell r="Q842">
            <v>31.38</v>
          </cell>
          <cell r="R842">
            <v>0.57999999999999996</v>
          </cell>
        </row>
        <row r="843">
          <cell r="A843" t="str">
            <v>0205Santo Domingo240</v>
          </cell>
          <cell r="B843" t="str">
            <v>02</v>
          </cell>
          <cell r="C843" t="str">
            <v>05</v>
          </cell>
          <cell r="D843" t="str">
            <v>ELNO</v>
          </cell>
          <cell r="E843" t="str">
            <v>Santo Domingo</v>
          </cell>
          <cell r="F843" t="str">
            <v/>
          </cell>
          <cell r="G843">
            <v>0</v>
          </cell>
          <cell r="H843">
            <v>0</v>
          </cell>
          <cell r="I843" t="str">
            <v>240</v>
          </cell>
          <cell r="J843">
            <v>0</v>
          </cell>
          <cell r="K843">
            <v>0</v>
          </cell>
          <cell r="L843">
            <v>0</v>
          </cell>
          <cell r="M843">
            <v>5.2510000000000003</v>
          </cell>
          <cell r="N843">
            <v>0</v>
          </cell>
          <cell r="O843">
            <v>541.67999999999995</v>
          </cell>
          <cell r="P843">
            <v>10.32</v>
          </cell>
          <cell r="Q843">
            <v>0</v>
          </cell>
          <cell r="R843">
            <v>0</v>
          </cell>
        </row>
        <row r="844">
          <cell r="A844" t="str">
            <v>0205Malacasi270</v>
          </cell>
          <cell r="B844" t="str">
            <v>02</v>
          </cell>
          <cell r="C844" t="str">
            <v>05</v>
          </cell>
          <cell r="D844" t="str">
            <v>ELNO</v>
          </cell>
          <cell r="E844" t="str">
            <v>Malacasi</v>
          </cell>
          <cell r="F844" t="str">
            <v/>
          </cell>
          <cell r="G844">
            <v>0</v>
          </cell>
          <cell r="H844">
            <v>0</v>
          </cell>
          <cell r="I844" t="str">
            <v>270</v>
          </cell>
          <cell r="J844">
            <v>31</v>
          </cell>
          <cell r="K844">
            <v>0</v>
          </cell>
          <cell r="L844">
            <v>0</v>
          </cell>
          <cell r="M844">
            <v>5.4779999999999998</v>
          </cell>
          <cell r="N844">
            <v>0</v>
          </cell>
          <cell r="O844">
            <v>3133.82</v>
          </cell>
          <cell r="P844">
            <v>57.21</v>
          </cell>
          <cell r="Q844">
            <v>564.09</v>
          </cell>
          <cell r="R844">
            <v>18.32</v>
          </cell>
        </row>
        <row r="845">
          <cell r="A845" t="str">
            <v>0205Malacasi261</v>
          </cell>
          <cell r="B845" t="str">
            <v>02</v>
          </cell>
          <cell r="C845" t="str">
            <v>05</v>
          </cell>
          <cell r="D845" t="str">
            <v>ELNO</v>
          </cell>
          <cell r="E845" t="str">
            <v>Malacasi</v>
          </cell>
          <cell r="F845" t="str">
            <v/>
          </cell>
          <cell r="G845">
            <v>0</v>
          </cell>
          <cell r="H845">
            <v>0</v>
          </cell>
          <cell r="I845" t="str">
            <v>261</v>
          </cell>
          <cell r="J845">
            <v>761</v>
          </cell>
          <cell r="K845">
            <v>0</v>
          </cell>
          <cell r="L845">
            <v>0</v>
          </cell>
          <cell r="M845">
            <v>9.8949999999999996</v>
          </cell>
          <cell r="N845">
            <v>0</v>
          </cell>
          <cell r="O845">
            <v>5745.12</v>
          </cell>
          <cell r="P845">
            <v>58.06</v>
          </cell>
          <cell r="Q845">
            <v>1034.1199999999999</v>
          </cell>
          <cell r="R845">
            <v>441.4</v>
          </cell>
        </row>
        <row r="846">
          <cell r="A846" t="str">
            <v>0205Malacasi262</v>
          </cell>
          <cell r="B846" t="str">
            <v>02</v>
          </cell>
          <cell r="C846" t="str">
            <v>05</v>
          </cell>
          <cell r="D846" t="str">
            <v>ELNO</v>
          </cell>
          <cell r="E846" t="str">
            <v>Malacasi</v>
          </cell>
          <cell r="F846" t="str">
            <v/>
          </cell>
          <cell r="G846">
            <v>0</v>
          </cell>
          <cell r="H846">
            <v>0</v>
          </cell>
          <cell r="I846" t="str">
            <v>262</v>
          </cell>
          <cell r="J846">
            <v>116</v>
          </cell>
          <cell r="K846">
            <v>0</v>
          </cell>
          <cell r="L846">
            <v>0</v>
          </cell>
          <cell r="M846">
            <v>5.5659999999999998</v>
          </cell>
          <cell r="N846">
            <v>0</v>
          </cell>
          <cell r="O846">
            <v>2593.17</v>
          </cell>
          <cell r="P846">
            <v>46.59</v>
          </cell>
          <cell r="Q846">
            <v>466.77</v>
          </cell>
          <cell r="R846">
            <v>67.28</v>
          </cell>
        </row>
        <row r="847">
          <cell r="A847" t="str">
            <v>0205Malacasi263</v>
          </cell>
          <cell r="B847" t="str">
            <v>02</v>
          </cell>
          <cell r="C847" t="str">
            <v>05</v>
          </cell>
          <cell r="D847" t="str">
            <v>ELNO</v>
          </cell>
          <cell r="E847" t="str">
            <v>Malacasi</v>
          </cell>
          <cell r="F847" t="str">
            <v/>
          </cell>
          <cell r="G847">
            <v>0</v>
          </cell>
          <cell r="H847">
            <v>0</v>
          </cell>
          <cell r="I847" t="str">
            <v>263</v>
          </cell>
          <cell r="J847">
            <v>6</v>
          </cell>
          <cell r="K847">
            <v>0</v>
          </cell>
          <cell r="L847">
            <v>0</v>
          </cell>
          <cell r="M847">
            <v>0.74099999999999999</v>
          </cell>
          <cell r="N847">
            <v>0</v>
          </cell>
          <cell r="O847">
            <v>438.15</v>
          </cell>
          <cell r="P847">
            <v>59.13</v>
          </cell>
          <cell r="Q847">
            <v>78.87</v>
          </cell>
          <cell r="R847">
            <v>3.48</v>
          </cell>
        </row>
        <row r="848">
          <cell r="A848" t="str">
            <v>0205Malacasi264</v>
          </cell>
          <cell r="B848" t="str">
            <v>02</v>
          </cell>
          <cell r="C848" t="str">
            <v>05</v>
          </cell>
          <cell r="D848" t="str">
            <v>ELNO</v>
          </cell>
          <cell r="E848" t="str">
            <v>Malacasi</v>
          </cell>
          <cell r="F848" t="str">
            <v/>
          </cell>
          <cell r="G848">
            <v>0</v>
          </cell>
          <cell r="H848">
            <v>0</v>
          </cell>
          <cell r="I848" t="str">
            <v>264</v>
          </cell>
          <cell r="J848">
            <v>1</v>
          </cell>
          <cell r="K848">
            <v>0</v>
          </cell>
          <cell r="L848">
            <v>0</v>
          </cell>
          <cell r="M848">
            <v>0.22700000000000001</v>
          </cell>
          <cell r="N848">
            <v>0</v>
          </cell>
          <cell r="O848">
            <v>130.79</v>
          </cell>
          <cell r="P848">
            <v>57.62</v>
          </cell>
          <cell r="Q848">
            <v>23.54</v>
          </cell>
          <cell r="R848">
            <v>0.57999999999999996</v>
          </cell>
        </row>
        <row r="849">
          <cell r="A849" t="str">
            <v>0205Malacasi240</v>
          </cell>
          <cell r="B849" t="str">
            <v>02</v>
          </cell>
          <cell r="C849" t="str">
            <v>05</v>
          </cell>
          <cell r="D849" t="str">
            <v>ELNO</v>
          </cell>
          <cell r="E849" t="str">
            <v>Malacasi</v>
          </cell>
          <cell r="F849" t="str">
            <v/>
          </cell>
          <cell r="G849">
            <v>0</v>
          </cell>
          <cell r="H849">
            <v>0</v>
          </cell>
          <cell r="I849" t="str">
            <v>240</v>
          </cell>
          <cell r="J849">
            <v>0</v>
          </cell>
          <cell r="K849">
            <v>0</v>
          </cell>
          <cell r="L849">
            <v>0</v>
          </cell>
          <cell r="M849">
            <v>12.273999999999999</v>
          </cell>
          <cell r="N849">
            <v>0</v>
          </cell>
          <cell r="O849">
            <v>1490.73</v>
          </cell>
          <cell r="P849">
            <v>12.15</v>
          </cell>
          <cell r="Q849">
            <v>0</v>
          </cell>
          <cell r="R849">
            <v>0</v>
          </cell>
        </row>
        <row r="850">
          <cell r="A850" t="str">
            <v>0205Cancas270</v>
          </cell>
          <cell r="B850" t="str">
            <v>02</v>
          </cell>
          <cell r="C850" t="str">
            <v>05</v>
          </cell>
          <cell r="D850" t="str">
            <v>ELNO</v>
          </cell>
          <cell r="E850" t="str">
            <v>Cancas</v>
          </cell>
          <cell r="F850" t="str">
            <v/>
          </cell>
          <cell r="G850">
            <v>0</v>
          </cell>
          <cell r="H850">
            <v>0</v>
          </cell>
          <cell r="I850" t="str">
            <v>270</v>
          </cell>
          <cell r="J850">
            <v>35</v>
          </cell>
          <cell r="K850">
            <v>0</v>
          </cell>
          <cell r="L850">
            <v>0</v>
          </cell>
          <cell r="M850">
            <v>4.0030000000000001</v>
          </cell>
          <cell r="N850">
            <v>0</v>
          </cell>
          <cell r="O850">
            <v>2231.14</v>
          </cell>
          <cell r="P850">
            <v>55.74</v>
          </cell>
          <cell r="Q850">
            <v>401.61</v>
          </cell>
          <cell r="R850">
            <v>20.23</v>
          </cell>
        </row>
        <row r="851">
          <cell r="A851" t="str">
            <v>0205Cancas261</v>
          </cell>
          <cell r="B851" t="str">
            <v>02</v>
          </cell>
          <cell r="C851" t="str">
            <v>05</v>
          </cell>
          <cell r="D851" t="str">
            <v>ELNO</v>
          </cell>
          <cell r="E851" t="str">
            <v>Cancas</v>
          </cell>
          <cell r="F851" t="str">
            <v/>
          </cell>
          <cell r="G851">
            <v>0</v>
          </cell>
          <cell r="H851">
            <v>0</v>
          </cell>
          <cell r="I851" t="str">
            <v>261</v>
          </cell>
          <cell r="J851">
            <v>230</v>
          </cell>
          <cell r="K851">
            <v>0</v>
          </cell>
          <cell r="L851">
            <v>0</v>
          </cell>
          <cell r="M851">
            <v>3.1869999999999998</v>
          </cell>
          <cell r="N851">
            <v>0</v>
          </cell>
          <cell r="O851">
            <v>1303.3499999999999</v>
          </cell>
          <cell r="P851">
            <v>40.9</v>
          </cell>
          <cell r="Q851">
            <v>234.6</v>
          </cell>
          <cell r="R851">
            <v>133.74</v>
          </cell>
        </row>
        <row r="852">
          <cell r="A852" t="str">
            <v>0205Cancas262</v>
          </cell>
          <cell r="B852" t="str">
            <v>02</v>
          </cell>
          <cell r="C852" t="str">
            <v>05</v>
          </cell>
          <cell r="D852" t="str">
            <v>ELNO</v>
          </cell>
          <cell r="E852" t="str">
            <v>Cancas</v>
          </cell>
          <cell r="F852" t="str">
            <v/>
          </cell>
          <cell r="G852">
            <v>0</v>
          </cell>
          <cell r="H852">
            <v>0</v>
          </cell>
          <cell r="I852" t="str">
            <v>262</v>
          </cell>
          <cell r="J852">
            <v>162</v>
          </cell>
          <cell r="K852">
            <v>0</v>
          </cell>
          <cell r="L852">
            <v>0</v>
          </cell>
          <cell r="M852">
            <v>8.7769999999999992</v>
          </cell>
          <cell r="N852">
            <v>0</v>
          </cell>
          <cell r="O852">
            <v>3819.01</v>
          </cell>
          <cell r="P852">
            <v>43.51</v>
          </cell>
          <cell r="Q852">
            <v>687.42</v>
          </cell>
          <cell r="R852">
            <v>94.3</v>
          </cell>
        </row>
        <row r="853">
          <cell r="A853" t="str">
            <v>0205Cancas263</v>
          </cell>
          <cell r="B853" t="str">
            <v>02</v>
          </cell>
          <cell r="C853" t="str">
            <v>05</v>
          </cell>
          <cell r="D853" t="str">
            <v>ELNO</v>
          </cell>
          <cell r="E853" t="str">
            <v>Cancas</v>
          </cell>
          <cell r="F853" t="str">
            <v/>
          </cell>
          <cell r="G853">
            <v>0</v>
          </cell>
          <cell r="H853">
            <v>0</v>
          </cell>
          <cell r="I853" t="str">
            <v>263</v>
          </cell>
          <cell r="J853">
            <v>20</v>
          </cell>
          <cell r="K853">
            <v>0</v>
          </cell>
          <cell r="L853">
            <v>0</v>
          </cell>
          <cell r="M853">
            <v>2.3530000000000002</v>
          </cell>
          <cell r="N853">
            <v>0</v>
          </cell>
          <cell r="O853">
            <v>1343.01</v>
          </cell>
          <cell r="P853">
            <v>57.08</v>
          </cell>
          <cell r="Q853">
            <v>241.74</v>
          </cell>
          <cell r="R853">
            <v>11.6</v>
          </cell>
        </row>
        <row r="854">
          <cell r="A854" t="str">
            <v>0205Cancas264</v>
          </cell>
          <cell r="B854" t="str">
            <v>02</v>
          </cell>
          <cell r="C854" t="str">
            <v>05</v>
          </cell>
          <cell r="D854" t="str">
            <v>ELNO</v>
          </cell>
          <cell r="E854" t="str">
            <v>Cancas</v>
          </cell>
          <cell r="F854" t="str">
            <v/>
          </cell>
          <cell r="G854">
            <v>0</v>
          </cell>
          <cell r="H854">
            <v>0</v>
          </cell>
          <cell r="I854" t="str">
            <v>264</v>
          </cell>
          <cell r="J854">
            <v>7</v>
          </cell>
          <cell r="K854">
            <v>0</v>
          </cell>
          <cell r="L854">
            <v>0</v>
          </cell>
          <cell r="M854">
            <v>1.4079999999999999</v>
          </cell>
          <cell r="N854">
            <v>0</v>
          </cell>
          <cell r="O854">
            <v>794.6</v>
          </cell>
          <cell r="P854">
            <v>56.43</v>
          </cell>
          <cell r="Q854">
            <v>143.03</v>
          </cell>
          <cell r="R854">
            <v>4.0599999999999996</v>
          </cell>
        </row>
        <row r="855">
          <cell r="A855" t="str">
            <v>0205Cancas265</v>
          </cell>
          <cell r="B855" t="str">
            <v>02</v>
          </cell>
          <cell r="C855" t="str">
            <v>05</v>
          </cell>
          <cell r="D855" t="str">
            <v>ELNO</v>
          </cell>
          <cell r="E855" t="str">
            <v>Cancas</v>
          </cell>
          <cell r="F855" t="str">
            <v/>
          </cell>
          <cell r="G855">
            <v>0</v>
          </cell>
          <cell r="H855">
            <v>0</v>
          </cell>
          <cell r="I855" t="str">
            <v>265</v>
          </cell>
          <cell r="J855">
            <v>2</v>
          </cell>
          <cell r="K855">
            <v>0</v>
          </cell>
          <cell r="L855">
            <v>0</v>
          </cell>
          <cell r="M855">
            <v>0.82499999999999996</v>
          </cell>
          <cell r="N855">
            <v>0</v>
          </cell>
          <cell r="O855">
            <v>461.76</v>
          </cell>
          <cell r="P855">
            <v>55.97</v>
          </cell>
          <cell r="Q855">
            <v>83.12</v>
          </cell>
          <cell r="R855">
            <v>1.1599999999999999</v>
          </cell>
        </row>
        <row r="856">
          <cell r="A856" t="str">
            <v>0205Cancas266</v>
          </cell>
          <cell r="B856" t="str">
            <v>02</v>
          </cell>
          <cell r="C856" t="str">
            <v>05</v>
          </cell>
          <cell r="D856" t="str">
            <v>ELNO</v>
          </cell>
          <cell r="E856" t="str">
            <v>Cancas</v>
          </cell>
          <cell r="F856" t="str">
            <v/>
          </cell>
          <cell r="G856">
            <v>0</v>
          </cell>
          <cell r="H856">
            <v>0</v>
          </cell>
          <cell r="I856" t="str">
            <v>266</v>
          </cell>
          <cell r="J856">
            <v>1</v>
          </cell>
          <cell r="K856">
            <v>0</v>
          </cell>
          <cell r="L856">
            <v>0</v>
          </cell>
          <cell r="M856">
            <v>0.59099999999999997</v>
          </cell>
          <cell r="N856">
            <v>0</v>
          </cell>
          <cell r="O856">
            <v>330</v>
          </cell>
          <cell r="P856">
            <v>55.84</v>
          </cell>
          <cell r="Q856">
            <v>59.4</v>
          </cell>
          <cell r="R856">
            <v>0.57999999999999996</v>
          </cell>
        </row>
        <row r="857">
          <cell r="A857" t="str">
            <v>0205Cancas267</v>
          </cell>
          <cell r="B857" t="str">
            <v>02</v>
          </cell>
          <cell r="C857" t="str">
            <v>05</v>
          </cell>
          <cell r="D857" t="str">
            <v>ELNO</v>
          </cell>
          <cell r="E857" t="str">
            <v>Cancas</v>
          </cell>
          <cell r="F857" t="str">
            <v/>
          </cell>
          <cell r="G857">
            <v>0</v>
          </cell>
          <cell r="H857">
            <v>0</v>
          </cell>
          <cell r="I857" t="str">
            <v>267</v>
          </cell>
          <cell r="J857">
            <v>1</v>
          </cell>
          <cell r="K857">
            <v>0</v>
          </cell>
          <cell r="L857">
            <v>0</v>
          </cell>
          <cell r="M857">
            <v>0.95399999999999996</v>
          </cell>
          <cell r="N857">
            <v>0</v>
          </cell>
          <cell r="O857">
            <v>531.58000000000004</v>
          </cell>
          <cell r="P857">
            <v>55.72</v>
          </cell>
          <cell r="Q857">
            <v>95.68</v>
          </cell>
          <cell r="R857">
            <v>0.75</v>
          </cell>
        </row>
        <row r="858">
          <cell r="A858" t="str">
            <v>0205Cancas268</v>
          </cell>
          <cell r="B858" t="str">
            <v>02</v>
          </cell>
          <cell r="C858" t="str">
            <v>05</v>
          </cell>
          <cell r="D858" t="str">
            <v>ELNO</v>
          </cell>
          <cell r="E858" t="str">
            <v>Cancas</v>
          </cell>
          <cell r="F858" t="str">
            <v/>
          </cell>
          <cell r="G858">
            <v>0</v>
          </cell>
          <cell r="H858">
            <v>0</v>
          </cell>
          <cell r="I858" t="str">
            <v>268</v>
          </cell>
          <cell r="J858">
            <v>1</v>
          </cell>
          <cell r="K858">
            <v>0</v>
          </cell>
          <cell r="L858">
            <v>0</v>
          </cell>
          <cell r="M858">
            <v>1.069</v>
          </cell>
          <cell r="N858">
            <v>0</v>
          </cell>
          <cell r="O858">
            <v>595.44000000000005</v>
          </cell>
          <cell r="P858">
            <v>55.7</v>
          </cell>
          <cell r="Q858">
            <v>107.18</v>
          </cell>
          <cell r="R858">
            <v>0.75</v>
          </cell>
        </row>
        <row r="859">
          <cell r="A859" t="str">
            <v>0205Cancas122</v>
          </cell>
          <cell r="B859" t="str">
            <v>02</v>
          </cell>
          <cell r="C859" t="str">
            <v>05</v>
          </cell>
          <cell r="D859" t="str">
            <v>ELNO</v>
          </cell>
          <cell r="E859" t="str">
            <v>Cancas</v>
          </cell>
          <cell r="F859" t="str">
            <v/>
          </cell>
          <cell r="G859">
            <v>0</v>
          </cell>
          <cell r="H859">
            <v>0</v>
          </cell>
          <cell r="I859" t="str">
            <v>122</v>
          </cell>
          <cell r="J859">
            <v>1</v>
          </cell>
          <cell r="K859">
            <v>4.3999999999999997E-2</v>
          </cell>
          <cell r="L859">
            <v>0.155</v>
          </cell>
          <cell r="M859">
            <v>0.19900000000000001</v>
          </cell>
          <cell r="N859">
            <v>0.01</v>
          </cell>
          <cell r="O859">
            <v>69.84</v>
          </cell>
          <cell r="P859">
            <v>35.1</v>
          </cell>
          <cell r="Q859">
            <v>12.57</v>
          </cell>
          <cell r="R859">
            <v>15.63</v>
          </cell>
        </row>
        <row r="860">
          <cell r="A860" t="str">
            <v>0205Cancas121</v>
          </cell>
          <cell r="B860" t="str">
            <v>02</v>
          </cell>
          <cell r="C860" t="str">
            <v>05</v>
          </cell>
          <cell r="D860" t="str">
            <v>ELNO</v>
          </cell>
          <cell r="E860" t="str">
            <v>Cancas</v>
          </cell>
          <cell r="F860" t="str">
            <v/>
          </cell>
          <cell r="G860">
            <v>0</v>
          </cell>
          <cell r="H860">
            <v>0</v>
          </cell>
          <cell r="I860" t="str">
            <v>121</v>
          </cell>
          <cell r="J860">
            <v>2</v>
          </cell>
          <cell r="K860">
            <v>5.2709999999999999</v>
          </cell>
          <cell r="L860">
            <v>13.141999999999999</v>
          </cell>
          <cell r="M860">
            <v>18.413</v>
          </cell>
          <cell r="N860">
            <v>0.13</v>
          </cell>
          <cell r="O860">
            <v>6669.73</v>
          </cell>
          <cell r="P860">
            <v>36.22</v>
          </cell>
          <cell r="Q860">
            <v>1200.55</v>
          </cell>
          <cell r="R860">
            <v>31.26</v>
          </cell>
        </row>
        <row r="861">
          <cell r="A861" t="str">
            <v>0205Cancas132</v>
          </cell>
          <cell r="B861" t="str">
            <v>02</v>
          </cell>
          <cell r="C861" t="str">
            <v>05</v>
          </cell>
          <cell r="D861" t="str">
            <v>ELNO</v>
          </cell>
          <cell r="E861" t="str">
            <v>Cancas</v>
          </cell>
          <cell r="F861" t="str">
            <v/>
          </cell>
          <cell r="G861">
            <v>0</v>
          </cell>
          <cell r="H861">
            <v>0</v>
          </cell>
          <cell r="I861" t="str">
            <v>132</v>
          </cell>
          <cell r="J861">
            <v>1</v>
          </cell>
          <cell r="K861">
            <v>0</v>
          </cell>
          <cell r="L861">
            <v>0</v>
          </cell>
          <cell r="M861">
            <v>0.188</v>
          </cell>
          <cell r="N861">
            <v>8.0000000000000002E-3</v>
          </cell>
          <cell r="O861">
            <v>79.709999999999994</v>
          </cell>
          <cell r="P861">
            <v>42.4</v>
          </cell>
          <cell r="Q861">
            <v>14.35</v>
          </cell>
          <cell r="R861">
            <v>14.61</v>
          </cell>
        </row>
        <row r="862">
          <cell r="A862" t="str">
            <v>0205Cancas131</v>
          </cell>
          <cell r="B862" t="str">
            <v>02</v>
          </cell>
          <cell r="C862" t="str">
            <v>05</v>
          </cell>
          <cell r="D862" t="str">
            <v>ELNO</v>
          </cell>
          <cell r="E862" t="str">
            <v>Cancas</v>
          </cell>
          <cell r="F862" t="str">
            <v/>
          </cell>
          <cell r="G862">
            <v>0</v>
          </cell>
          <cell r="H862">
            <v>0</v>
          </cell>
          <cell r="I862" t="str">
            <v>131</v>
          </cell>
          <cell r="J862">
            <v>1</v>
          </cell>
          <cell r="K862">
            <v>0</v>
          </cell>
          <cell r="L862">
            <v>0</v>
          </cell>
          <cell r="M862">
            <v>9.2889999999999997</v>
          </cell>
          <cell r="N862">
            <v>0.06</v>
          </cell>
          <cell r="O862">
            <v>3369.76</v>
          </cell>
          <cell r="P862">
            <v>36.28</v>
          </cell>
          <cell r="Q862">
            <v>606.55999999999995</v>
          </cell>
          <cell r="R862">
            <v>14.61</v>
          </cell>
        </row>
        <row r="863">
          <cell r="A863" t="str">
            <v>0205Cancas240</v>
          </cell>
          <cell r="B863" t="str">
            <v>02</v>
          </cell>
          <cell r="C863" t="str">
            <v>05</v>
          </cell>
          <cell r="D863" t="str">
            <v>ELNO</v>
          </cell>
          <cell r="E863" t="str">
            <v>Cancas</v>
          </cell>
          <cell r="F863" t="str">
            <v/>
          </cell>
          <cell r="G863">
            <v>0</v>
          </cell>
          <cell r="H863">
            <v>0</v>
          </cell>
          <cell r="I863" t="str">
            <v>240</v>
          </cell>
          <cell r="J863">
            <v>0</v>
          </cell>
          <cell r="K863">
            <v>0</v>
          </cell>
          <cell r="L863">
            <v>0</v>
          </cell>
          <cell r="M863">
            <v>2.4</v>
          </cell>
          <cell r="N863">
            <v>0</v>
          </cell>
          <cell r="O863">
            <v>2178.9299999999998</v>
          </cell>
          <cell r="P863">
            <v>90.79</v>
          </cell>
          <cell r="Q863">
            <v>0</v>
          </cell>
          <cell r="R863">
            <v>0</v>
          </cell>
        </row>
        <row r="864">
          <cell r="A864" t="str">
            <v>0205Tumbes Rural270</v>
          </cell>
          <cell r="B864" t="str">
            <v>02</v>
          </cell>
          <cell r="C864" t="str">
            <v>05</v>
          </cell>
          <cell r="D864" t="str">
            <v>ELNO</v>
          </cell>
          <cell r="E864" t="str">
            <v>Tumbes Rural</v>
          </cell>
          <cell r="F864" t="str">
            <v/>
          </cell>
          <cell r="G864">
            <v>0</v>
          </cell>
          <cell r="H864">
            <v>0</v>
          </cell>
          <cell r="I864" t="str">
            <v>270</v>
          </cell>
          <cell r="J864">
            <v>169</v>
          </cell>
          <cell r="K864">
            <v>0</v>
          </cell>
          <cell r="L864">
            <v>0</v>
          </cell>
          <cell r="M864">
            <v>18.356999999999999</v>
          </cell>
          <cell r="N864">
            <v>0</v>
          </cell>
          <cell r="O864">
            <v>7497.78</v>
          </cell>
          <cell r="P864">
            <v>40.840000000000003</v>
          </cell>
          <cell r="Q864">
            <v>1349.6</v>
          </cell>
          <cell r="R864">
            <v>100.67</v>
          </cell>
        </row>
        <row r="865">
          <cell r="A865" t="str">
            <v>0205Tumbes Rural261</v>
          </cell>
          <cell r="B865" t="str">
            <v>02</v>
          </cell>
          <cell r="C865" t="str">
            <v>05</v>
          </cell>
          <cell r="D865" t="str">
            <v>ELNO</v>
          </cell>
          <cell r="E865" t="str">
            <v>Tumbes Rural</v>
          </cell>
          <cell r="F865" t="str">
            <v/>
          </cell>
          <cell r="G865">
            <v>0</v>
          </cell>
          <cell r="H865">
            <v>0</v>
          </cell>
          <cell r="I865" t="str">
            <v>261</v>
          </cell>
          <cell r="J865">
            <v>986</v>
          </cell>
          <cell r="K865">
            <v>0</v>
          </cell>
          <cell r="L865">
            <v>0</v>
          </cell>
          <cell r="M865">
            <v>13.923</v>
          </cell>
          <cell r="N865">
            <v>0</v>
          </cell>
          <cell r="O865">
            <v>5905.04</v>
          </cell>
          <cell r="P865">
            <v>42.41</v>
          </cell>
          <cell r="Q865">
            <v>1062.9100000000001</v>
          </cell>
          <cell r="R865">
            <v>575.96</v>
          </cell>
        </row>
        <row r="866">
          <cell r="A866" t="str">
            <v>0205Tumbes Rural262</v>
          </cell>
          <cell r="B866" t="str">
            <v>02</v>
          </cell>
          <cell r="C866" t="str">
            <v>05</v>
          </cell>
          <cell r="D866" t="str">
            <v>ELNO</v>
          </cell>
          <cell r="E866" t="str">
            <v>Tumbes Rural</v>
          </cell>
          <cell r="F866" t="str">
            <v/>
          </cell>
          <cell r="G866">
            <v>0</v>
          </cell>
          <cell r="H866">
            <v>0</v>
          </cell>
          <cell r="I866" t="str">
            <v>262</v>
          </cell>
          <cell r="J866">
            <v>690</v>
          </cell>
          <cell r="K866">
            <v>0</v>
          </cell>
          <cell r="L866">
            <v>0</v>
          </cell>
          <cell r="M866">
            <v>40.805</v>
          </cell>
          <cell r="N866">
            <v>0</v>
          </cell>
          <cell r="O866">
            <v>15282.02</v>
          </cell>
          <cell r="P866">
            <v>37.450000000000003</v>
          </cell>
          <cell r="Q866">
            <v>2750.76</v>
          </cell>
          <cell r="R866">
            <v>404.28</v>
          </cell>
        </row>
        <row r="867">
          <cell r="A867" t="str">
            <v>0205Tumbes Rural263</v>
          </cell>
          <cell r="B867" t="str">
            <v>02</v>
          </cell>
          <cell r="C867" t="str">
            <v>05</v>
          </cell>
          <cell r="D867" t="str">
            <v>ELNO</v>
          </cell>
          <cell r="E867" t="str">
            <v>Tumbes Rural</v>
          </cell>
          <cell r="F867" t="str">
            <v/>
          </cell>
          <cell r="G867">
            <v>0</v>
          </cell>
          <cell r="H867">
            <v>0</v>
          </cell>
          <cell r="I867" t="str">
            <v>263</v>
          </cell>
          <cell r="J867">
            <v>127</v>
          </cell>
          <cell r="K867">
            <v>0</v>
          </cell>
          <cell r="L867">
            <v>0</v>
          </cell>
          <cell r="M867">
            <v>15.271000000000001</v>
          </cell>
          <cell r="N867">
            <v>0</v>
          </cell>
          <cell r="O867">
            <v>6385.77</v>
          </cell>
          <cell r="P867">
            <v>41.82</v>
          </cell>
          <cell r="Q867">
            <v>1149.44</v>
          </cell>
          <cell r="R867">
            <v>74.680000000000007</v>
          </cell>
        </row>
        <row r="868">
          <cell r="A868" t="str">
            <v>0205Tumbes Rural264</v>
          </cell>
          <cell r="B868" t="str">
            <v>02</v>
          </cell>
          <cell r="C868" t="str">
            <v>05</v>
          </cell>
          <cell r="D868" t="str">
            <v>ELNO</v>
          </cell>
          <cell r="E868" t="str">
            <v>Tumbes Rural</v>
          </cell>
          <cell r="F868" t="str">
            <v/>
          </cell>
          <cell r="G868">
            <v>0</v>
          </cell>
          <cell r="H868">
            <v>0</v>
          </cell>
          <cell r="I868" t="str">
            <v>264</v>
          </cell>
          <cell r="J868">
            <v>46</v>
          </cell>
          <cell r="K868">
            <v>0</v>
          </cell>
          <cell r="L868">
            <v>0</v>
          </cell>
          <cell r="M868">
            <v>8.7409999999999997</v>
          </cell>
          <cell r="N868">
            <v>0</v>
          </cell>
          <cell r="O868">
            <v>3605.57</v>
          </cell>
          <cell r="P868">
            <v>41.25</v>
          </cell>
          <cell r="Q868">
            <v>649</v>
          </cell>
          <cell r="R868">
            <v>27.19</v>
          </cell>
        </row>
        <row r="869">
          <cell r="A869" t="str">
            <v>0205Tumbes Rural265</v>
          </cell>
          <cell r="B869" t="str">
            <v>02</v>
          </cell>
          <cell r="C869" t="str">
            <v>05</v>
          </cell>
          <cell r="D869" t="str">
            <v>ELNO</v>
          </cell>
          <cell r="E869" t="str">
            <v>Tumbes Rural</v>
          </cell>
          <cell r="F869" t="str">
            <v/>
          </cell>
          <cell r="G869">
            <v>0</v>
          </cell>
          <cell r="H869">
            <v>0</v>
          </cell>
          <cell r="I869" t="str">
            <v>265</v>
          </cell>
          <cell r="J869">
            <v>5</v>
          </cell>
          <cell r="K869">
            <v>0</v>
          </cell>
          <cell r="L869">
            <v>0</v>
          </cell>
          <cell r="M869">
            <v>1.786</v>
          </cell>
          <cell r="N869">
            <v>0</v>
          </cell>
          <cell r="O869">
            <v>728.52</v>
          </cell>
          <cell r="P869">
            <v>40.79</v>
          </cell>
          <cell r="Q869">
            <v>131.13</v>
          </cell>
          <cell r="R869">
            <v>3.24</v>
          </cell>
        </row>
        <row r="870">
          <cell r="A870" t="str">
            <v>0205Tumbes Rural266</v>
          </cell>
          <cell r="B870" t="str">
            <v>02</v>
          </cell>
          <cell r="C870" t="str">
            <v>05</v>
          </cell>
          <cell r="D870" t="str">
            <v>ELNO</v>
          </cell>
          <cell r="E870" t="str">
            <v>Tumbes Rural</v>
          </cell>
          <cell r="F870" t="str">
            <v/>
          </cell>
          <cell r="G870">
            <v>0</v>
          </cell>
          <cell r="H870">
            <v>0</v>
          </cell>
          <cell r="I870" t="str">
            <v>266</v>
          </cell>
          <cell r="J870">
            <v>1</v>
          </cell>
          <cell r="K870">
            <v>0</v>
          </cell>
          <cell r="L870">
            <v>0</v>
          </cell>
          <cell r="M870">
            <v>0.58299999999999996</v>
          </cell>
          <cell r="N870">
            <v>0</v>
          </cell>
          <cell r="O870">
            <v>236.63</v>
          </cell>
          <cell r="P870">
            <v>40.590000000000003</v>
          </cell>
          <cell r="Q870">
            <v>42.59</v>
          </cell>
          <cell r="R870">
            <v>0.57999999999999996</v>
          </cell>
        </row>
        <row r="871">
          <cell r="A871" t="str">
            <v>0205Tumbes Rural282</v>
          </cell>
          <cell r="B871" t="str">
            <v>02</v>
          </cell>
          <cell r="C871" t="str">
            <v>05</v>
          </cell>
          <cell r="D871" t="str">
            <v>ELNO</v>
          </cell>
          <cell r="E871" t="str">
            <v>Tumbes Rural</v>
          </cell>
          <cell r="F871" t="str">
            <v/>
          </cell>
          <cell r="G871">
            <v>0</v>
          </cell>
          <cell r="H871">
            <v>0</v>
          </cell>
          <cell r="I871" t="str">
            <v>282</v>
          </cell>
          <cell r="J871">
            <v>5</v>
          </cell>
          <cell r="K871">
            <v>0</v>
          </cell>
          <cell r="L871">
            <v>0</v>
          </cell>
          <cell r="M871">
            <v>0.51200000000000001</v>
          </cell>
          <cell r="N871">
            <v>1.6</v>
          </cell>
          <cell r="O871">
            <v>202.6</v>
          </cell>
          <cell r="P871">
            <v>39.57</v>
          </cell>
          <cell r="Q871">
            <v>36.47</v>
          </cell>
          <cell r="R871">
            <v>2.9</v>
          </cell>
        </row>
        <row r="872">
          <cell r="A872" t="str">
            <v>0205Tumbes Rural100</v>
          </cell>
          <cell r="B872" t="str">
            <v>02</v>
          </cell>
          <cell r="C872" t="str">
            <v>05</v>
          </cell>
          <cell r="D872" t="str">
            <v>ELNO</v>
          </cell>
          <cell r="E872" t="str">
            <v>Tumbes Rural</v>
          </cell>
          <cell r="F872" t="str">
            <v/>
          </cell>
          <cell r="G872">
            <v>0</v>
          </cell>
          <cell r="H872">
            <v>0</v>
          </cell>
          <cell r="I872" t="str">
            <v>100</v>
          </cell>
          <cell r="J872">
            <v>2</v>
          </cell>
          <cell r="K872">
            <v>3.6869999999999998</v>
          </cell>
          <cell r="L872">
            <v>39.64</v>
          </cell>
          <cell r="M872">
            <v>43.326999999999998</v>
          </cell>
          <cell r="N872">
            <v>0.57999999999999996</v>
          </cell>
          <cell r="O872">
            <v>7315.72</v>
          </cell>
          <cell r="P872">
            <v>16.88</v>
          </cell>
          <cell r="Q872">
            <v>1316.83</v>
          </cell>
          <cell r="R872">
            <v>31.26</v>
          </cell>
        </row>
        <row r="873">
          <cell r="A873" t="str">
            <v>0205Tumbes Rural122</v>
          </cell>
          <cell r="B873" t="str">
            <v>02</v>
          </cell>
          <cell r="C873" t="str">
            <v>05</v>
          </cell>
          <cell r="D873" t="str">
            <v>ELNO</v>
          </cell>
          <cell r="E873" t="str">
            <v>Tumbes Rural</v>
          </cell>
          <cell r="F873" t="str">
            <v/>
          </cell>
          <cell r="G873">
            <v>0</v>
          </cell>
          <cell r="H873">
            <v>0</v>
          </cell>
          <cell r="I873" t="str">
            <v>122</v>
          </cell>
          <cell r="J873">
            <v>1</v>
          </cell>
          <cell r="K873">
            <v>2.04</v>
          </cell>
          <cell r="L873">
            <v>46.216000000000001</v>
          </cell>
          <cell r="M873">
            <v>48.256</v>
          </cell>
          <cell r="N873">
            <v>0.17899999999999999</v>
          </cell>
          <cell r="O873">
            <v>8937.85</v>
          </cell>
          <cell r="P873">
            <v>18.52</v>
          </cell>
          <cell r="Q873">
            <v>1608.81</v>
          </cell>
          <cell r="R873">
            <v>15.63</v>
          </cell>
        </row>
        <row r="874">
          <cell r="A874" t="str">
            <v>0205Tumbes Rural132</v>
          </cell>
          <cell r="B874" t="str">
            <v>02</v>
          </cell>
          <cell r="C874" t="str">
            <v>05</v>
          </cell>
          <cell r="D874" t="str">
            <v>ELNO</v>
          </cell>
          <cell r="E874" t="str">
            <v>Tumbes Rural</v>
          </cell>
          <cell r="F874" t="str">
            <v/>
          </cell>
          <cell r="G874">
            <v>0</v>
          </cell>
          <cell r="H874">
            <v>0</v>
          </cell>
          <cell r="I874" t="str">
            <v>132</v>
          </cell>
          <cell r="J874">
            <v>4</v>
          </cell>
          <cell r="K874">
            <v>0</v>
          </cell>
          <cell r="L874">
            <v>0</v>
          </cell>
          <cell r="M874">
            <v>5.5629999999999997</v>
          </cell>
          <cell r="N874">
            <v>8.5000000000000006E-2</v>
          </cell>
          <cell r="O874">
            <v>2195.54</v>
          </cell>
          <cell r="P874">
            <v>39.47</v>
          </cell>
          <cell r="Q874">
            <v>395.2</v>
          </cell>
          <cell r="R874">
            <v>58.44</v>
          </cell>
        </row>
        <row r="875">
          <cell r="A875" t="str">
            <v>0205Tumbes Rural131</v>
          </cell>
          <cell r="B875" t="str">
            <v>02</v>
          </cell>
          <cell r="C875" t="str">
            <v>05</v>
          </cell>
          <cell r="D875" t="str">
            <v>ELNO</v>
          </cell>
          <cell r="E875" t="str">
            <v>Tumbes Rural</v>
          </cell>
          <cell r="F875" t="str">
            <v/>
          </cell>
          <cell r="G875">
            <v>0</v>
          </cell>
          <cell r="H875">
            <v>0</v>
          </cell>
          <cell r="I875" t="str">
            <v>131</v>
          </cell>
          <cell r="J875">
            <v>4</v>
          </cell>
          <cell r="K875">
            <v>0</v>
          </cell>
          <cell r="L875">
            <v>0</v>
          </cell>
          <cell r="M875">
            <v>3.5350000000000001</v>
          </cell>
          <cell r="N875">
            <v>3.1E-2</v>
          </cell>
          <cell r="O875">
            <v>1355.95</v>
          </cell>
          <cell r="P875">
            <v>38.36</v>
          </cell>
          <cell r="Q875">
            <v>244.07</v>
          </cell>
          <cell r="R875">
            <v>58.44</v>
          </cell>
        </row>
        <row r="876">
          <cell r="A876" t="str">
            <v>0205Tumbes Rural240</v>
          </cell>
          <cell r="B876" t="str">
            <v>02</v>
          </cell>
          <cell r="C876" t="str">
            <v>05</v>
          </cell>
          <cell r="D876" t="str">
            <v>ELNO</v>
          </cell>
          <cell r="E876" t="str">
            <v>Tumbes Rural</v>
          </cell>
          <cell r="F876" t="str">
            <v/>
          </cell>
          <cell r="G876">
            <v>0</v>
          </cell>
          <cell r="H876">
            <v>0</v>
          </cell>
          <cell r="I876" t="str">
            <v>240</v>
          </cell>
          <cell r="J876">
            <v>0</v>
          </cell>
          <cell r="K876">
            <v>0</v>
          </cell>
          <cell r="L876">
            <v>0</v>
          </cell>
          <cell r="M876">
            <v>20.75</v>
          </cell>
          <cell r="N876">
            <v>0</v>
          </cell>
          <cell r="O876">
            <v>6808.74</v>
          </cell>
          <cell r="P876">
            <v>32.81</v>
          </cell>
          <cell r="Q876">
            <v>0</v>
          </cell>
          <cell r="R876">
            <v>0</v>
          </cell>
        </row>
        <row r="877">
          <cell r="A877" t="str">
            <v>0206Piura210</v>
          </cell>
          <cell r="B877" t="str">
            <v>02</v>
          </cell>
          <cell r="C877" t="str">
            <v>06</v>
          </cell>
          <cell r="D877" t="str">
            <v>ELNO</v>
          </cell>
          <cell r="E877" t="str">
            <v>Piura</v>
          </cell>
          <cell r="F877" t="str">
            <v/>
          </cell>
          <cell r="G877">
            <v>7</v>
          </cell>
          <cell r="H877">
            <v>60</v>
          </cell>
          <cell r="I877" t="str">
            <v>210</v>
          </cell>
          <cell r="J877">
            <v>2</v>
          </cell>
          <cell r="K877">
            <v>3.4000000000000002E-2</v>
          </cell>
          <cell r="L877">
            <v>0.92</v>
          </cell>
          <cell r="M877">
            <v>0.95399999999999996</v>
          </cell>
          <cell r="N877">
            <v>6.6000000000000003E-2</v>
          </cell>
          <cell r="O877">
            <v>1036.07</v>
          </cell>
          <cell r="P877">
            <v>108.6</v>
          </cell>
          <cell r="Q877">
            <v>186.49</v>
          </cell>
          <cell r="R877">
            <v>6.22</v>
          </cell>
        </row>
        <row r="878">
          <cell r="A878" t="str">
            <v>0206Piura222</v>
          </cell>
          <cell r="B878" t="str">
            <v>02</v>
          </cell>
          <cell r="C878" t="str">
            <v>06</v>
          </cell>
          <cell r="D878" t="str">
            <v>ELNO</v>
          </cell>
          <cell r="E878" t="str">
            <v>Piura</v>
          </cell>
          <cell r="F878" t="str">
            <v/>
          </cell>
          <cell r="G878">
            <v>7</v>
          </cell>
          <cell r="H878">
            <v>60</v>
          </cell>
          <cell r="I878" t="str">
            <v>222</v>
          </cell>
          <cell r="J878">
            <v>5</v>
          </cell>
          <cell r="K878">
            <v>4.2320000000000002</v>
          </cell>
          <cell r="L878">
            <v>14.023999999999999</v>
          </cell>
          <cell r="M878">
            <v>18.256</v>
          </cell>
          <cell r="N878">
            <v>0.24099999999999999</v>
          </cell>
          <cell r="O878">
            <v>10418.67</v>
          </cell>
          <cell r="P878">
            <v>57.07</v>
          </cell>
          <cell r="Q878">
            <v>1875.36</v>
          </cell>
          <cell r="R878">
            <v>19.47</v>
          </cell>
        </row>
        <row r="879">
          <cell r="A879" t="str">
            <v>0206Piura221</v>
          </cell>
          <cell r="B879" t="str">
            <v>02</v>
          </cell>
          <cell r="C879" t="str">
            <v>06</v>
          </cell>
          <cell r="D879" t="str">
            <v>ELNO</v>
          </cell>
          <cell r="E879" t="str">
            <v>Piura</v>
          </cell>
          <cell r="F879" t="str">
            <v/>
          </cell>
          <cell r="G879">
            <v>7</v>
          </cell>
          <cell r="H879">
            <v>60</v>
          </cell>
          <cell r="I879" t="str">
            <v>221</v>
          </cell>
          <cell r="J879">
            <v>8</v>
          </cell>
          <cell r="K879">
            <v>25.744</v>
          </cell>
          <cell r="L879">
            <v>69.509</v>
          </cell>
          <cell r="M879">
            <v>95.253</v>
          </cell>
          <cell r="N879">
            <v>0.49</v>
          </cell>
          <cell r="O879">
            <v>32222.19</v>
          </cell>
          <cell r="P879">
            <v>33.83</v>
          </cell>
          <cell r="Q879">
            <v>5799.99</v>
          </cell>
          <cell r="R879">
            <v>34.68</v>
          </cell>
        </row>
        <row r="880">
          <cell r="A880" t="str">
            <v>0206Piura232</v>
          </cell>
          <cell r="B880" t="str">
            <v>02</v>
          </cell>
          <cell r="C880" t="str">
            <v>06</v>
          </cell>
          <cell r="D880" t="str">
            <v>ELNO</v>
          </cell>
          <cell r="E880" t="str">
            <v>Piura</v>
          </cell>
          <cell r="F880" t="str">
            <v/>
          </cell>
          <cell r="G880">
            <v>7</v>
          </cell>
          <cell r="H880">
            <v>60</v>
          </cell>
          <cell r="I880" t="str">
            <v>232</v>
          </cell>
          <cell r="J880">
            <v>9</v>
          </cell>
          <cell r="K880">
            <v>0</v>
          </cell>
          <cell r="L880">
            <v>0</v>
          </cell>
          <cell r="M880">
            <v>31.382000000000001</v>
          </cell>
          <cell r="N880">
            <v>0.37</v>
          </cell>
          <cell r="O880">
            <v>14254.54</v>
          </cell>
          <cell r="P880">
            <v>45.42</v>
          </cell>
          <cell r="Q880">
            <v>2565.8200000000002</v>
          </cell>
          <cell r="R880">
            <v>22.98</v>
          </cell>
        </row>
        <row r="881">
          <cell r="A881" t="str">
            <v>0206Piura231</v>
          </cell>
          <cell r="B881" t="str">
            <v>02</v>
          </cell>
          <cell r="C881" t="str">
            <v>06</v>
          </cell>
          <cell r="D881" t="str">
            <v>ELNO</v>
          </cell>
          <cell r="E881" t="str">
            <v>Piura</v>
          </cell>
          <cell r="F881" t="str">
            <v/>
          </cell>
          <cell r="G881">
            <v>7</v>
          </cell>
          <cell r="H881">
            <v>60</v>
          </cell>
          <cell r="I881" t="str">
            <v>231</v>
          </cell>
          <cell r="J881">
            <v>16</v>
          </cell>
          <cell r="K881">
            <v>0</v>
          </cell>
          <cell r="L881">
            <v>0</v>
          </cell>
          <cell r="M881">
            <v>70.727000000000004</v>
          </cell>
          <cell r="N881">
            <v>0.26100000000000001</v>
          </cell>
          <cell r="O881">
            <v>21337.91</v>
          </cell>
          <cell r="P881">
            <v>30.17</v>
          </cell>
          <cell r="Q881">
            <v>3840.82</v>
          </cell>
          <cell r="R881">
            <v>35.03</v>
          </cell>
        </row>
        <row r="882">
          <cell r="A882" t="str">
            <v>0206Piura270</v>
          </cell>
          <cell r="B882" t="str">
            <v>02</v>
          </cell>
          <cell r="C882" t="str">
            <v>06</v>
          </cell>
          <cell r="D882" t="str">
            <v>ELNO</v>
          </cell>
          <cell r="E882" t="str">
            <v>Piura</v>
          </cell>
          <cell r="F882" t="str">
            <v/>
          </cell>
          <cell r="G882">
            <v>7</v>
          </cell>
          <cell r="H882">
            <v>60</v>
          </cell>
          <cell r="I882" t="str">
            <v>270</v>
          </cell>
          <cell r="J882">
            <v>4971</v>
          </cell>
          <cell r="K882">
            <v>0</v>
          </cell>
          <cell r="L882">
            <v>0</v>
          </cell>
          <cell r="M882">
            <v>1198.06</v>
          </cell>
          <cell r="N882">
            <v>0</v>
          </cell>
          <cell r="O882">
            <v>406631.42</v>
          </cell>
          <cell r="P882">
            <v>33.94</v>
          </cell>
          <cell r="Q882">
            <v>73193.66</v>
          </cell>
          <cell r="R882">
            <v>3005.95</v>
          </cell>
        </row>
        <row r="883">
          <cell r="A883" t="str">
            <v>0206Piura261</v>
          </cell>
          <cell r="B883" t="str">
            <v>02</v>
          </cell>
          <cell r="C883" t="str">
            <v>06</v>
          </cell>
          <cell r="D883" t="str">
            <v>ELNO</v>
          </cell>
          <cell r="E883" t="str">
            <v>Piura</v>
          </cell>
          <cell r="F883" t="str">
            <v/>
          </cell>
          <cell r="G883">
            <v>7</v>
          </cell>
          <cell r="H883">
            <v>60</v>
          </cell>
          <cell r="I883" t="str">
            <v>261</v>
          </cell>
          <cell r="J883">
            <v>22404</v>
          </cell>
          <cell r="K883">
            <v>0</v>
          </cell>
          <cell r="L883">
            <v>0</v>
          </cell>
          <cell r="M883">
            <v>353.88299999999998</v>
          </cell>
          <cell r="N883">
            <v>0</v>
          </cell>
          <cell r="O883">
            <v>128429.71</v>
          </cell>
          <cell r="P883">
            <v>36.29</v>
          </cell>
          <cell r="Q883">
            <v>23117.35</v>
          </cell>
          <cell r="R883">
            <v>13080.31</v>
          </cell>
        </row>
        <row r="884">
          <cell r="A884" t="str">
            <v>0206Piura262</v>
          </cell>
          <cell r="B884" t="str">
            <v>02</v>
          </cell>
          <cell r="C884" t="str">
            <v>06</v>
          </cell>
          <cell r="D884" t="str">
            <v>ELNO</v>
          </cell>
          <cell r="E884" t="str">
            <v>Piura</v>
          </cell>
          <cell r="F884" t="str">
            <v/>
          </cell>
          <cell r="G884">
            <v>7</v>
          </cell>
          <cell r="H884">
            <v>60</v>
          </cell>
          <cell r="I884" t="str">
            <v>262</v>
          </cell>
          <cell r="J884">
            <v>27586</v>
          </cell>
          <cell r="K884">
            <v>0</v>
          </cell>
          <cell r="L884">
            <v>0</v>
          </cell>
          <cell r="M884">
            <v>1637.982</v>
          </cell>
          <cell r="N884">
            <v>0</v>
          </cell>
          <cell r="O884">
            <v>527583.04</v>
          </cell>
          <cell r="P884">
            <v>32.21</v>
          </cell>
          <cell r="Q884">
            <v>94964.95</v>
          </cell>
          <cell r="R884">
            <v>16117.43</v>
          </cell>
        </row>
        <row r="885">
          <cell r="A885" t="str">
            <v>0206Piura263</v>
          </cell>
          <cell r="B885" t="str">
            <v>02</v>
          </cell>
          <cell r="C885" t="str">
            <v>06</v>
          </cell>
          <cell r="D885" t="str">
            <v>ELNO</v>
          </cell>
          <cell r="E885" t="str">
            <v>Piura</v>
          </cell>
          <cell r="F885" t="str">
            <v/>
          </cell>
          <cell r="G885">
            <v>7</v>
          </cell>
          <cell r="H885">
            <v>60</v>
          </cell>
          <cell r="I885" t="str">
            <v>263</v>
          </cell>
          <cell r="J885">
            <v>8010</v>
          </cell>
          <cell r="K885">
            <v>0</v>
          </cell>
          <cell r="L885">
            <v>0</v>
          </cell>
          <cell r="M885">
            <v>977.65200000000004</v>
          </cell>
          <cell r="N885">
            <v>0</v>
          </cell>
          <cell r="O885">
            <v>349261.96</v>
          </cell>
          <cell r="P885">
            <v>35.72</v>
          </cell>
          <cell r="Q885">
            <v>62867.15</v>
          </cell>
          <cell r="R885">
            <v>4692.45</v>
          </cell>
        </row>
        <row r="886">
          <cell r="A886" t="str">
            <v>0206Piura264</v>
          </cell>
          <cell r="B886" t="str">
            <v>02</v>
          </cell>
          <cell r="C886" t="str">
            <v>06</v>
          </cell>
          <cell r="D886" t="str">
            <v>ELNO</v>
          </cell>
          <cell r="E886" t="str">
            <v>Piura</v>
          </cell>
          <cell r="F886" t="str">
            <v/>
          </cell>
          <cell r="G886">
            <v>7</v>
          </cell>
          <cell r="H886">
            <v>60</v>
          </cell>
          <cell r="I886" t="str">
            <v>264</v>
          </cell>
          <cell r="J886">
            <v>5462</v>
          </cell>
          <cell r="K886">
            <v>0</v>
          </cell>
          <cell r="L886">
            <v>0</v>
          </cell>
          <cell r="M886">
            <v>1095.5730000000001</v>
          </cell>
          <cell r="N886">
            <v>0</v>
          </cell>
          <cell r="O886">
            <v>385013.83</v>
          </cell>
          <cell r="P886">
            <v>35.14</v>
          </cell>
          <cell r="Q886">
            <v>69302.490000000005</v>
          </cell>
          <cell r="R886">
            <v>3213.73</v>
          </cell>
        </row>
        <row r="887">
          <cell r="A887" t="str">
            <v>0206Piura265</v>
          </cell>
          <cell r="B887" t="str">
            <v>02</v>
          </cell>
          <cell r="C887" t="str">
            <v>06</v>
          </cell>
          <cell r="D887" t="str">
            <v>ELNO</v>
          </cell>
          <cell r="E887" t="str">
            <v>Piura</v>
          </cell>
          <cell r="F887" t="str">
            <v/>
          </cell>
          <cell r="G887">
            <v>7</v>
          </cell>
          <cell r="H887">
            <v>60</v>
          </cell>
          <cell r="I887" t="str">
            <v>265</v>
          </cell>
          <cell r="J887">
            <v>1077</v>
          </cell>
          <cell r="K887">
            <v>0</v>
          </cell>
          <cell r="L887">
            <v>0</v>
          </cell>
          <cell r="M887">
            <v>400.54399999999998</v>
          </cell>
          <cell r="N887">
            <v>0</v>
          </cell>
          <cell r="O887">
            <v>139076.92000000001</v>
          </cell>
          <cell r="P887">
            <v>34.72</v>
          </cell>
          <cell r="Q887">
            <v>25033.85</v>
          </cell>
          <cell r="R887">
            <v>646.69000000000005</v>
          </cell>
        </row>
        <row r="888">
          <cell r="A888" t="str">
            <v>0206Piura266</v>
          </cell>
          <cell r="B888" t="str">
            <v>02</v>
          </cell>
          <cell r="C888" t="str">
            <v>06</v>
          </cell>
          <cell r="D888" t="str">
            <v>ELNO</v>
          </cell>
          <cell r="E888" t="str">
            <v>Piura</v>
          </cell>
          <cell r="F888" t="str">
            <v/>
          </cell>
          <cell r="G888">
            <v>7</v>
          </cell>
          <cell r="H888">
            <v>60</v>
          </cell>
          <cell r="I888" t="str">
            <v>266</v>
          </cell>
          <cell r="J888">
            <v>233</v>
          </cell>
          <cell r="K888">
            <v>0</v>
          </cell>
          <cell r="L888">
            <v>0</v>
          </cell>
          <cell r="M888">
            <v>137.792</v>
          </cell>
          <cell r="N888">
            <v>0</v>
          </cell>
          <cell r="O888">
            <v>47560.14</v>
          </cell>
          <cell r="P888">
            <v>34.520000000000003</v>
          </cell>
          <cell r="Q888">
            <v>8560.83</v>
          </cell>
          <cell r="R888">
            <v>145.22</v>
          </cell>
        </row>
        <row r="889">
          <cell r="A889" t="str">
            <v>0206Piura267</v>
          </cell>
          <cell r="B889" t="str">
            <v>02</v>
          </cell>
          <cell r="C889" t="str">
            <v>06</v>
          </cell>
          <cell r="D889" t="str">
            <v>ELNO</v>
          </cell>
          <cell r="E889" t="str">
            <v>Piura</v>
          </cell>
          <cell r="F889" t="str">
            <v/>
          </cell>
          <cell r="G889">
            <v>7</v>
          </cell>
          <cell r="H889">
            <v>60</v>
          </cell>
          <cell r="I889" t="str">
            <v>267</v>
          </cell>
          <cell r="J889">
            <v>70</v>
          </cell>
          <cell r="K889">
            <v>0</v>
          </cell>
          <cell r="L889">
            <v>0</v>
          </cell>
          <cell r="M889">
            <v>59.975000000000001</v>
          </cell>
          <cell r="N889">
            <v>0</v>
          </cell>
          <cell r="O889">
            <v>20611.150000000001</v>
          </cell>
          <cell r="P889">
            <v>34.369999999999997</v>
          </cell>
          <cell r="Q889">
            <v>3710.01</v>
          </cell>
          <cell r="R889">
            <v>44.95</v>
          </cell>
        </row>
        <row r="890">
          <cell r="A890" t="str">
            <v>0206Piura268</v>
          </cell>
          <cell r="B890" t="str">
            <v>02</v>
          </cell>
          <cell r="C890" t="str">
            <v>06</v>
          </cell>
          <cell r="D890" t="str">
            <v>ELNO</v>
          </cell>
          <cell r="E890" t="str">
            <v>Piura</v>
          </cell>
          <cell r="F890" t="str">
            <v/>
          </cell>
          <cell r="G890">
            <v>7</v>
          </cell>
          <cell r="H890">
            <v>60</v>
          </cell>
          <cell r="I890" t="str">
            <v>268</v>
          </cell>
          <cell r="J890">
            <v>68</v>
          </cell>
          <cell r="K890">
            <v>0</v>
          </cell>
          <cell r="L890">
            <v>0</v>
          </cell>
          <cell r="M890">
            <v>106.128</v>
          </cell>
          <cell r="N890">
            <v>0</v>
          </cell>
          <cell r="O890">
            <v>36369.06</v>
          </cell>
          <cell r="P890">
            <v>34.270000000000003</v>
          </cell>
          <cell r="Q890">
            <v>6546.43</v>
          </cell>
          <cell r="R890">
            <v>44.64</v>
          </cell>
        </row>
        <row r="891">
          <cell r="A891" t="str">
            <v>0206Piura282</v>
          </cell>
          <cell r="B891" t="str">
            <v>02</v>
          </cell>
          <cell r="C891" t="str">
            <v>06</v>
          </cell>
          <cell r="D891" t="str">
            <v>ELNO</v>
          </cell>
          <cell r="E891" t="str">
            <v>Piura</v>
          </cell>
          <cell r="F891" t="str">
            <v/>
          </cell>
          <cell r="G891">
            <v>7</v>
          </cell>
          <cell r="H891">
            <v>60</v>
          </cell>
          <cell r="I891" t="str">
            <v>282</v>
          </cell>
          <cell r="J891">
            <v>93</v>
          </cell>
          <cell r="K891">
            <v>0</v>
          </cell>
          <cell r="L891">
            <v>0</v>
          </cell>
          <cell r="M891">
            <v>19.079999999999998</v>
          </cell>
          <cell r="N891">
            <v>59.624000000000002</v>
          </cell>
          <cell r="O891">
            <v>6904.91</v>
          </cell>
          <cell r="P891">
            <v>36.19</v>
          </cell>
          <cell r="Q891">
            <v>1242.8800000000001</v>
          </cell>
          <cell r="R891">
            <v>54.18</v>
          </cell>
        </row>
        <row r="892">
          <cell r="A892" t="str">
            <v>0206Piura100</v>
          </cell>
          <cell r="B892" t="str">
            <v>02</v>
          </cell>
          <cell r="C892" t="str">
            <v>06</v>
          </cell>
          <cell r="D892" t="str">
            <v>ELNO</v>
          </cell>
          <cell r="E892" t="str">
            <v>Piura</v>
          </cell>
          <cell r="F892" t="str">
            <v/>
          </cell>
          <cell r="G892">
            <v>7</v>
          </cell>
          <cell r="H892">
            <v>60</v>
          </cell>
          <cell r="I892" t="str">
            <v>100</v>
          </cell>
          <cell r="J892">
            <v>31</v>
          </cell>
          <cell r="K892">
            <v>79.734999999999999</v>
          </cell>
          <cell r="L892">
            <v>944.28</v>
          </cell>
          <cell r="M892">
            <v>1024.0150000000001</v>
          </cell>
          <cell r="N892">
            <v>4.8540000000000001</v>
          </cell>
          <cell r="O892">
            <v>159587.28</v>
          </cell>
          <cell r="P892">
            <v>15.58</v>
          </cell>
          <cell r="Q892">
            <v>28725.71</v>
          </cell>
          <cell r="R892">
            <v>484.53</v>
          </cell>
        </row>
        <row r="893">
          <cell r="A893" t="str">
            <v>0206Piura122</v>
          </cell>
          <cell r="B893" t="str">
            <v>02</v>
          </cell>
          <cell r="C893" t="str">
            <v>06</v>
          </cell>
          <cell r="D893" t="str">
            <v>ELNO</v>
          </cell>
          <cell r="E893" t="str">
            <v>Piura</v>
          </cell>
          <cell r="F893" t="str">
            <v/>
          </cell>
          <cell r="G893">
            <v>7</v>
          </cell>
          <cell r="H893">
            <v>60</v>
          </cell>
          <cell r="I893" t="str">
            <v>122</v>
          </cell>
          <cell r="J893">
            <v>63</v>
          </cell>
          <cell r="K893">
            <v>145.47200000000001</v>
          </cell>
          <cell r="L893">
            <v>1098.943</v>
          </cell>
          <cell r="M893">
            <v>1244.415</v>
          </cell>
          <cell r="N893">
            <v>5.1230000000000002</v>
          </cell>
          <cell r="O893">
            <v>253664.66</v>
          </cell>
          <cell r="P893">
            <v>20.38</v>
          </cell>
          <cell r="Q893">
            <v>45659.64</v>
          </cell>
          <cell r="R893">
            <v>984.69</v>
          </cell>
        </row>
        <row r="894">
          <cell r="A894" t="str">
            <v>0206Piura121</v>
          </cell>
          <cell r="B894" t="str">
            <v>02</v>
          </cell>
          <cell r="C894" t="str">
            <v>06</v>
          </cell>
          <cell r="D894" t="str">
            <v>ELNO</v>
          </cell>
          <cell r="E894" t="str">
            <v>Piura</v>
          </cell>
          <cell r="F894" t="str">
            <v/>
          </cell>
          <cell r="G894">
            <v>7</v>
          </cell>
          <cell r="H894">
            <v>60</v>
          </cell>
          <cell r="I894" t="str">
            <v>121</v>
          </cell>
          <cell r="J894">
            <v>34</v>
          </cell>
          <cell r="K894">
            <v>255.88200000000001</v>
          </cell>
          <cell r="L894">
            <v>931.43299999999999</v>
          </cell>
          <cell r="M894">
            <v>1187.3150000000001</v>
          </cell>
          <cell r="N894">
            <v>3.835</v>
          </cell>
          <cell r="O894">
            <v>228940.23</v>
          </cell>
          <cell r="P894">
            <v>19.28</v>
          </cell>
          <cell r="Q894">
            <v>41209.24</v>
          </cell>
          <cell r="R894">
            <v>534.74</v>
          </cell>
        </row>
        <row r="895">
          <cell r="A895" t="str">
            <v>0206Piura132</v>
          </cell>
          <cell r="B895" t="str">
            <v>02</v>
          </cell>
          <cell r="C895" t="str">
            <v>06</v>
          </cell>
          <cell r="D895" t="str">
            <v>ELNO</v>
          </cell>
          <cell r="E895" t="str">
            <v>Piura</v>
          </cell>
          <cell r="F895" t="str">
            <v/>
          </cell>
          <cell r="G895">
            <v>7</v>
          </cell>
          <cell r="H895">
            <v>60</v>
          </cell>
          <cell r="I895" t="str">
            <v>132</v>
          </cell>
          <cell r="J895">
            <v>31</v>
          </cell>
          <cell r="K895">
            <v>0</v>
          </cell>
          <cell r="L895">
            <v>0</v>
          </cell>
          <cell r="M895">
            <v>199.94300000000001</v>
          </cell>
          <cell r="N895">
            <v>1.264</v>
          </cell>
          <cell r="O895">
            <v>49351.4</v>
          </cell>
          <cell r="P895">
            <v>24.68</v>
          </cell>
          <cell r="Q895">
            <v>8883.25</v>
          </cell>
          <cell r="R895">
            <v>452.91</v>
          </cell>
        </row>
        <row r="896">
          <cell r="A896" t="str">
            <v>0206Piura131</v>
          </cell>
          <cell r="B896" t="str">
            <v>02</v>
          </cell>
          <cell r="C896" t="str">
            <v>06</v>
          </cell>
          <cell r="D896" t="str">
            <v>ELNO</v>
          </cell>
          <cell r="E896" t="str">
            <v>Piura</v>
          </cell>
          <cell r="F896" t="str">
            <v/>
          </cell>
          <cell r="G896">
            <v>7</v>
          </cell>
          <cell r="H896">
            <v>60</v>
          </cell>
          <cell r="I896" t="str">
            <v>131</v>
          </cell>
          <cell r="J896">
            <v>40</v>
          </cell>
          <cell r="K896">
            <v>0</v>
          </cell>
          <cell r="L896">
            <v>0</v>
          </cell>
          <cell r="M896">
            <v>332.27300000000002</v>
          </cell>
          <cell r="N896">
            <v>1.5429999999999999</v>
          </cell>
          <cell r="O896">
            <v>76303.27</v>
          </cell>
          <cell r="P896">
            <v>22.96</v>
          </cell>
          <cell r="Q896">
            <v>13734.59</v>
          </cell>
          <cell r="R896">
            <v>588.22</v>
          </cell>
        </row>
        <row r="897">
          <cell r="A897" t="str">
            <v>0206Piura240</v>
          </cell>
          <cell r="B897" t="str">
            <v>02</v>
          </cell>
          <cell r="C897" t="str">
            <v>06</v>
          </cell>
          <cell r="D897" t="str">
            <v>ELNO</v>
          </cell>
          <cell r="E897" t="str">
            <v>Piura</v>
          </cell>
          <cell r="F897" t="str">
            <v/>
          </cell>
          <cell r="G897">
            <v>7</v>
          </cell>
          <cell r="H897">
            <v>60</v>
          </cell>
          <cell r="I897" t="str">
            <v>240</v>
          </cell>
          <cell r="J897">
            <v>0</v>
          </cell>
          <cell r="K897">
            <v>0</v>
          </cell>
          <cell r="L897">
            <v>0</v>
          </cell>
          <cell r="M897">
            <v>841.25099999999998</v>
          </cell>
          <cell r="N897">
            <v>0</v>
          </cell>
          <cell r="O897">
            <v>347696.48</v>
          </cell>
          <cell r="P897">
            <v>41.33</v>
          </cell>
          <cell r="Q897">
            <v>0</v>
          </cell>
          <cell r="R897">
            <v>0</v>
          </cell>
        </row>
        <row r="898">
          <cell r="A898" t="str">
            <v>0206Sullana-Paita222</v>
          </cell>
          <cell r="B898" t="str">
            <v>02</v>
          </cell>
          <cell r="C898" t="str">
            <v>06</v>
          </cell>
          <cell r="D898" t="str">
            <v>ELNO</v>
          </cell>
          <cell r="E898" t="str">
            <v>Sullana-Paita</v>
          </cell>
          <cell r="F898" t="str">
            <v/>
          </cell>
          <cell r="G898">
            <v>76.44</v>
          </cell>
          <cell r="H898">
            <v>60</v>
          </cell>
          <cell r="I898" t="str">
            <v>222</v>
          </cell>
          <cell r="J898">
            <v>2</v>
          </cell>
          <cell r="K898">
            <v>0.53900000000000003</v>
          </cell>
          <cell r="L898">
            <v>2.0840000000000001</v>
          </cell>
          <cell r="M898">
            <v>2.6230000000000002</v>
          </cell>
          <cell r="N898">
            <v>3.5999999999999997E-2</v>
          </cell>
          <cell r="O898">
            <v>1196.33</v>
          </cell>
          <cell r="P898">
            <v>45.61</v>
          </cell>
          <cell r="Q898">
            <v>215.34</v>
          </cell>
          <cell r="R898">
            <v>6.56</v>
          </cell>
        </row>
        <row r="899">
          <cell r="A899" t="str">
            <v>0206Sullana-Paita232</v>
          </cell>
          <cell r="B899" t="str">
            <v>02</v>
          </cell>
          <cell r="C899" t="str">
            <v>06</v>
          </cell>
          <cell r="D899" t="str">
            <v>ELNO</v>
          </cell>
          <cell r="E899" t="str">
            <v>Sullana-Paita</v>
          </cell>
          <cell r="F899" t="str">
            <v/>
          </cell>
          <cell r="G899">
            <v>76.44</v>
          </cell>
          <cell r="H899">
            <v>60</v>
          </cell>
          <cell r="I899" t="str">
            <v>232</v>
          </cell>
          <cell r="J899">
            <v>1</v>
          </cell>
          <cell r="K899">
            <v>0</v>
          </cell>
          <cell r="L899">
            <v>0</v>
          </cell>
          <cell r="M899">
            <v>3.3119999999999998</v>
          </cell>
          <cell r="N899">
            <v>0.01</v>
          </cell>
          <cell r="O899">
            <v>1076.04</v>
          </cell>
          <cell r="P899">
            <v>32.49</v>
          </cell>
          <cell r="Q899">
            <v>193.69</v>
          </cell>
          <cell r="R899">
            <v>2.34</v>
          </cell>
        </row>
        <row r="900">
          <cell r="A900" t="str">
            <v>0206Sullana-Paita231</v>
          </cell>
          <cell r="B900" t="str">
            <v>02</v>
          </cell>
          <cell r="C900" t="str">
            <v>06</v>
          </cell>
          <cell r="D900" t="str">
            <v>ELNO</v>
          </cell>
          <cell r="E900" t="str">
            <v>Sullana-Paita</v>
          </cell>
          <cell r="F900" t="str">
            <v/>
          </cell>
          <cell r="G900">
            <v>76.44</v>
          </cell>
          <cell r="H900">
            <v>60</v>
          </cell>
          <cell r="I900" t="str">
            <v>231</v>
          </cell>
          <cell r="J900">
            <v>4</v>
          </cell>
          <cell r="K900">
            <v>0</v>
          </cell>
          <cell r="L900">
            <v>0</v>
          </cell>
          <cell r="M900">
            <v>12.048</v>
          </cell>
          <cell r="N900">
            <v>8.5000000000000006E-2</v>
          </cell>
          <cell r="O900">
            <v>5263.41</v>
          </cell>
          <cell r="P900">
            <v>43.69</v>
          </cell>
          <cell r="Q900">
            <v>947.41</v>
          </cell>
          <cell r="R900">
            <v>8.7799999999999994</v>
          </cell>
        </row>
        <row r="901">
          <cell r="A901" t="str">
            <v>0206Sullana-Paita270</v>
          </cell>
          <cell r="B901" t="str">
            <v>02</v>
          </cell>
          <cell r="C901" t="str">
            <v>06</v>
          </cell>
          <cell r="D901" t="str">
            <v>ELNO</v>
          </cell>
          <cell r="E901" t="str">
            <v>Sullana-Paita</v>
          </cell>
          <cell r="F901" t="str">
            <v/>
          </cell>
          <cell r="G901">
            <v>76.44</v>
          </cell>
          <cell r="H901">
            <v>60</v>
          </cell>
          <cell r="I901" t="str">
            <v>270</v>
          </cell>
          <cell r="J901">
            <v>2803</v>
          </cell>
          <cell r="K901">
            <v>0</v>
          </cell>
          <cell r="L901">
            <v>0</v>
          </cell>
          <cell r="M901">
            <v>509.95</v>
          </cell>
          <cell r="N901">
            <v>0</v>
          </cell>
          <cell r="O901">
            <v>183310.43</v>
          </cell>
          <cell r="P901">
            <v>35.950000000000003</v>
          </cell>
          <cell r="Q901">
            <v>32995.879999999997</v>
          </cell>
          <cell r="R901">
            <v>1646.71</v>
          </cell>
        </row>
        <row r="902">
          <cell r="A902" t="str">
            <v>0206Sullana-Paita261</v>
          </cell>
          <cell r="B902" t="str">
            <v>02</v>
          </cell>
          <cell r="C902" t="str">
            <v>06</v>
          </cell>
          <cell r="D902" t="str">
            <v>ELNO</v>
          </cell>
          <cell r="E902" t="str">
            <v>Sullana-Paita</v>
          </cell>
          <cell r="F902" t="str">
            <v/>
          </cell>
          <cell r="G902">
            <v>76.44</v>
          </cell>
          <cell r="H902">
            <v>60</v>
          </cell>
          <cell r="I902" t="str">
            <v>261</v>
          </cell>
          <cell r="J902">
            <v>20917</v>
          </cell>
          <cell r="K902">
            <v>0</v>
          </cell>
          <cell r="L902">
            <v>0</v>
          </cell>
          <cell r="M902">
            <v>339.38900000000001</v>
          </cell>
          <cell r="N902">
            <v>0</v>
          </cell>
          <cell r="O902">
            <v>126325.73</v>
          </cell>
          <cell r="P902">
            <v>37.22</v>
          </cell>
          <cell r="Q902">
            <v>22738.63</v>
          </cell>
          <cell r="R902">
            <v>12152.83</v>
          </cell>
        </row>
        <row r="903">
          <cell r="A903" t="str">
            <v>0206Sullana-Paita262</v>
          </cell>
          <cell r="B903" t="str">
            <v>02</v>
          </cell>
          <cell r="C903" t="str">
            <v>06</v>
          </cell>
          <cell r="D903" t="str">
            <v>ELNO</v>
          </cell>
          <cell r="E903" t="str">
            <v>Sullana-Paita</v>
          </cell>
          <cell r="F903" t="str">
            <v/>
          </cell>
          <cell r="G903">
            <v>76.44</v>
          </cell>
          <cell r="H903">
            <v>60</v>
          </cell>
          <cell r="I903" t="str">
            <v>262</v>
          </cell>
          <cell r="J903">
            <v>19331</v>
          </cell>
          <cell r="K903">
            <v>0</v>
          </cell>
          <cell r="L903">
            <v>0</v>
          </cell>
          <cell r="M903">
            <v>1092.9580000000001</v>
          </cell>
          <cell r="N903">
            <v>0</v>
          </cell>
          <cell r="O903">
            <v>367422.21</v>
          </cell>
          <cell r="P903">
            <v>33.619999999999997</v>
          </cell>
          <cell r="Q903">
            <v>66136</v>
          </cell>
          <cell r="R903">
            <v>11236.05</v>
          </cell>
        </row>
        <row r="904">
          <cell r="A904" t="str">
            <v>0206Sullana-Paita263</v>
          </cell>
          <cell r="B904" t="str">
            <v>02</v>
          </cell>
          <cell r="C904" t="str">
            <v>06</v>
          </cell>
          <cell r="D904" t="str">
            <v>ELNO</v>
          </cell>
          <cell r="E904" t="str">
            <v>Sullana-Paita</v>
          </cell>
          <cell r="F904" t="str">
            <v/>
          </cell>
          <cell r="G904">
            <v>76.44</v>
          </cell>
          <cell r="H904">
            <v>60</v>
          </cell>
          <cell r="I904" t="str">
            <v>263</v>
          </cell>
          <cell r="J904">
            <v>3330</v>
          </cell>
          <cell r="K904">
            <v>0</v>
          </cell>
          <cell r="L904">
            <v>0</v>
          </cell>
          <cell r="M904">
            <v>402.21699999999998</v>
          </cell>
          <cell r="N904">
            <v>0</v>
          </cell>
          <cell r="O904">
            <v>150538.66</v>
          </cell>
          <cell r="P904">
            <v>37.43</v>
          </cell>
          <cell r="Q904">
            <v>27096.959999999999</v>
          </cell>
          <cell r="R904">
            <v>1935.31</v>
          </cell>
        </row>
        <row r="905">
          <cell r="A905" t="str">
            <v>0206Sullana-Paita264</v>
          </cell>
          <cell r="B905" t="str">
            <v>02</v>
          </cell>
          <cell r="C905" t="str">
            <v>06</v>
          </cell>
          <cell r="D905" t="str">
            <v>ELNO</v>
          </cell>
          <cell r="E905" t="str">
            <v>Sullana-Paita</v>
          </cell>
          <cell r="F905" t="str">
            <v/>
          </cell>
          <cell r="G905">
            <v>76.44</v>
          </cell>
          <cell r="H905">
            <v>60</v>
          </cell>
          <cell r="I905" t="str">
            <v>264</v>
          </cell>
          <cell r="J905">
            <v>1499</v>
          </cell>
          <cell r="K905">
            <v>0</v>
          </cell>
          <cell r="L905">
            <v>0</v>
          </cell>
          <cell r="M905">
            <v>294.27300000000002</v>
          </cell>
          <cell r="N905">
            <v>0</v>
          </cell>
          <cell r="O905">
            <v>108372.26</v>
          </cell>
          <cell r="P905">
            <v>36.83</v>
          </cell>
          <cell r="Q905">
            <v>19507.009999999998</v>
          </cell>
          <cell r="R905">
            <v>875.19</v>
          </cell>
        </row>
        <row r="906">
          <cell r="A906" t="str">
            <v>0206Sullana-Paita265</v>
          </cell>
          <cell r="B906" t="str">
            <v>02</v>
          </cell>
          <cell r="C906" t="str">
            <v>06</v>
          </cell>
          <cell r="D906" t="str">
            <v>ELNO</v>
          </cell>
          <cell r="E906" t="str">
            <v>Sullana-Paita</v>
          </cell>
          <cell r="F906" t="str">
            <v/>
          </cell>
          <cell r="G906">
            <v>76.44</v>
          </cell>
          <cell r="H906">
            <v>60</v>
          </cell>
          <cell r="I906" t="str">
            <v>265</v>
          </cell>
          <cell r="J906">
            <v>210</v>
          </cell>
          <cell r="K906">
            <v>0</v>
          </cell>
          <cell r="L906">
            <v>0</v>
          </cell>
          <cell r="M906">
            <v>79.141000000000005</v>
          </cell>
          <cell r="N906">
            <v>0</v>
          </cell>
          <cell r="O906">
            <v>28566.22</v>
          </cell>
          <cell r="P906">
            <v>36.1</v>
          </cell>
          <cell r="Q906">
            <v>5141.92</v>
          </cell>
          <cell r="R906">
            <v>124.22</v>
          </cell>
        </row>
        <row r="907">
          <cell r="A907" t="str">
            <v>0206Sullana-Paita266</v>
          </cell>
          <cell r="B907" t="str">
            <v>02</v>
          </cell>
          <cell r="C907" t="str">
            <v>06</v>
          </cell>
          <cell r="D907" t="str">
            <v>ELNO</v>
          </cell>
          <cell r="E907" t="str">
            <v>Sullana-Paita</v>
          </cell>
          <cell r="F907" t="str">
            <v/>
          </cell>
          <cell r="G907">
            <v>76.44</v>
          </cell>
          <cell r="H907">
            <v>60</v>
          </cell>
          <cell r="I907" t="str">
            <v>266</v>
          </cell>
          <cell r="J907">
            <v>47</v>
          </cell>
          <cell r="K907">
            <v>0</v>
          </cell>
          <cell r="L907">
            <v>0</v>
          </cell>
          <cell r="M907">
            <v>28.382999999999999</v>
          </cell>
          <cell r="N907">
            <v>0</v>
          </cell>
          <cell r="O907">
            <v>9980.3700000000008</v>
          </cell>
          <cell r="P907">
            <v>35.159999999999997</v>
          </cell>
          <cell r="Q907">
            <v>1796.47</v>
          </cell>
          <cell r="R907">
            <v>27.77</v>
          </cell>
        </row>
        <row r="908">
          <cell r="A908" t="str">
            <v>0206Sullana-Paita267</v>
          </cell>
          <cell r="B908" t="str">
            <v>02</v>
          </cell>
          <cell r="C908" t="str">
            <v>06</v>
          </cell>
          <cell r="D908" t="str">
            <v>ELNO</v>
          </cell>
          <cell r="E908" t="str">
            <v>Sullana-Paita</v>
          </cell>
          <cell r="F908" t="str">
            <v/>
          </cell>
          <cell r="G908">
            <v>76.44</v>
          </cell>
          <cell r="H908">
            <v>60</v>
          </cell>
          <cell r="I908" t="str">
            <v>267</v>
          </cell>
          <cell r="J908">
            <v>17</v>
          </cell>
          <cell r="K908">
            <v>0</v>
          </cell>
          <cell r="L908">
            <v>0</v>
          </cell>
          <cell r="M908">
            <v>14.489000000000001</v>
          </cell>
          <cell r="N908">
            <v>0</v>
          </cell>
          <cell r="O908">
            <v>5201.17</v>
          </cell>
          <cell r="P908">
            <v>35.9</v>
          </cell>
          <cell r="Q908">
            <v>936.21</v>
          </cell>
          <cell r="R908">
            <v>9.86</v>
          </cell>
        </row>
        <row r="909">
          <cell r="A909" t="str">
            <v>0206Sullana-Paita268</v>
          </cell>
          <cell r="B909" t="str">
            <v>02</v>
          </cell>
          <cell r="C909" t="str">
            <v>06</v>
          </cell>
          <cell r="D909" t="str">
            <v>ELNO</v>
          </cell>
          <cell r="E909" t="str">
            <v>Sullana-Paita</v>
          </cell>
          <cell r="F909" t="str">
            <v/>
          </cell>
          <cell r="G909">
            <v>76.44</v>
          </cell>
          <cell r="H909">
            <v>60</v>
          </cell>
          <cell r="I909" t="str">
            <v>268</v>
          </cell>
          <cell r="J909">
            <v>21</v>
          </cell>
          <cell r="K909">
            <v>0</v>
          </cell>
          <cell r="L909">
            <v>0</v>
          </cell>
          <cell r="M909">
            <v>36.154000000000003</v>
          </cell>
          <cell r="N909">
            <v>0</v>
          </cell>
          <cell r="O909">
            <v>12966.86</v>
          </cell>
          <cell r="P909">
            <v>35.869999999999997</v>
          </cell>
          <cell r="Q909">
            <v>2334.0300000000002</v>
          </cell>
          <cell r="R909">
            <v>13.2</v>
          </cell>
        </row>
        <row r="910">
          <cell r="A910" t="str">
            <v>0206Sullana-Paita282</v>
          </cell>
          <cell r="B910" t="str">
            <v>02</v>
          </cell>
          <cell r="C910" t="str">
            <v>06</v>
          </cell>
          <cell r="D910" t="str">
            <v>ELNO</v>
          </cell>
          <cell r="E910" t="str">
            <v>Sullana-Paita</v>
          </cell>
          <cell r="F910" t="str">
            <v/>
          </cell>
          <cell r="G910">
            <v>76.44</v>
          </cell>
          <cell r="H910">
            <v>60</v>
          </cell>
          <cell r="I910" t="str">
            <v>282</v>
          </cell>
          <cell r="J910">
            <v>18</v>
          </cell>
          <cell r="K910">
            <v>0</v>
          </cell>
          <cell r="L910">
            <v>0</v>
          </cell>
          <cell r="M910">
            <v>1.4219999999999999</v>
          </cell>
          <cell r="N910">
            <v>4.4450000000000003</v>
          </cell>
          <cell r="O910">
            <v>559.59</v>
          </cell>
          <cell r="P910">
            <v>39.35</v>
          </cell>
          <cell r="Q910">
            <v>100.73</v>
          </cell>
          <cell r="R910">
            <v>10.46</v>
          </cell>
        </row>
        <row r="911">
          <cell r="A911" t="str">
            <v>0206Sullana-Paita100</v>
          </cell>
          <cell r="B911" t="str">
            <v>02</v>
          </cell>
          <cell r="C911" t="str">
            <v>06</v>
          </cell>
          <cell r="D911" t="str">
            <v>ELNO</v>
          </cell>
          <cell r="E911" t="str">
            <v>Sullana-Paita</v>
          </cell>
          <cell r="F911" t="str">
            <v/>
          </cell>
          <cell r="G911">
            <v>76.44</v>
          </cell>
          <cell r="H911">
            <v>60</v>
          </cell>
          <cell r="I911" t="str">
            <v>100</v>
          </cell>
          <cell r="J911">
            <v>42</v>
          </cell>
          <cell r="K911">
            <v>173.43799999999999</v>
          </cell>
          <cell r="L911">
            <v>1224.009</v>
          </cell>
          <cell r="M911">
            <v>1397.4469999999999</v>
          </cell>
          <cell r="N911">
            <v>6.4930000000000003</v>
          </cell>
          <cell r="O911">
            <v>233153.31</v>
          </cell>
          <cell r="P911">
            <v>16.68</v>
          </cell>
          <cell r="Q911">
            <v>41967.6</v>
          </cell>
          <cell r="R911">
            <v>656.46</v>
          </cell>
        </row>
        <row r="912">
          <cell r="A912" t="str">
            <v>0206Sullana-Paita122</v>
          </cell>
          <cell r="B912" t="str">
            <v>02</v>
          </cell>
          <cell r="C912" t="str">
            <v>06</v>
          </cell>
          <cell r="D912" t="str">
            <v>ELNO</v>
          </cell>
          <cell r="E912" t="str">
            <v>Sullana-Paita</v>
          </cell>
          <cell r="F912" t="str">
            <v/>
          </cell>
          <cell r="G912">
            <v>76.44</v>
          </cell>
          <cell r="H912">
            <v>60</v>
          </cell>
          <cell r="I912" t="str">
            <v>122</v>
          </cell>
          <cell r="J912">
            <v>57</v>
          </cell>
          <cell r="K912">
            <v>698.95699999999999</v>
          </cell>
          <cell r="L912">
            <v>3201.9209999999998</v>
          </cell>
          <cell r="M912">
            <v>3900.8780000000002</v>
          </cell>
          <cell r="N912">
            <v>17.053000000000001</v>
          </cell>
          <cell r="O912">
            <v>788098.68</v>
          </cell>
          <cell r="P912">
            <v>20.2</v>
          </cell>
          <cell r="Q912">
            <v>141857.76</v>
          </cell>
          <cell r="R912">
            <v>890.91</v>
          </cell>
        </row>
        <row r="913">
          <cell r="A913" t="str">
            <v>0206Sullana-Paita121</v>
          </cell>
          <cell r="B913" t="str">
            <v>02</v>
          </cell>
          <cell r="C913" t="str">
            <v>06</v>
          </cell>
          <cell r="D913" t="str">
            <v>ELNO</v>
          </cell>
          <cell r="E913" t="str">
            <v>Sullana-Paita</v>
          </cell>
          <cell r="F913" t="str">
            <v/>
          </cell>
          <cell r="G913">
            <v>76.44</v>
          </cell>
          <cell r="H913">
            <v>60</v>
          </cell>
          <cell r="I913" t="str">
            <v>121</v>
          </cell>
          <cell r="J913">
            <v>25</v>
          </cell>
          <cell r="K913">
            <v>497.41199999999998</v>
          </cell>
          <cell r="L913">
            <v>1898.4190000000001</v>
          </cell>
          <cell r="M913">
            <v>2395.8310000000001</v>
          </cell>
          <cell r="N913">
            <v>7.3849999999999998</v>
          </cell>
          <cell r="O913">
            <v>471995.66</v>
          </cell>
          <cell r="P913">
            <v>19.7</v>
          </cell>
          <cell r="Q913">
            <v>84959.22</v>
          </cell>
          <cell r="R913">
            <v>390.75</v>
          </cell>
        </row>
        <row r="914">
          <cell r="A914" t="str">
            <v>0206Sullana-Paita132</v>
          </cell>
          <cell r="B914" t="str">
            <v>02</v>
          </cell>
          <cell r="C914" t="str">
            <v>06</v>
          </cell>
          <cell r="D914" t="str">
            <v>ELNO</v>
          </cell>
          <cell r="E914" t="str">
            <v>Sullana-Paita</v>
          </cell>
          <cell r="F914" t="str">
            <v/>
          </cell>
          <cell r="G914">
            <v>76.44</v>
          </cell>
          <cell r="H914">
            <v>60</v>
          </cell>
          <cell r="I914" t="str">
            <v>132</v>
          </cell>
          <cell r="J914">
            <v>38</v>
          </cell>
          <cell r="K914">
            <v>0</v>
          </cell>
          <cell r="L914">
            <v>0</v>
          </cell>
          <cell r="M914">
            <v>494.53399999999999</v>
          </cell>
          <cell r="N914">
            <v>1.9510000000000001</v>
          </cell>
          <cell r="O914">
            <v>108944.82</v>
          </cell>
          <cell r="P914">
            <v>22.03</v>
          </cell>
          <cell r="Q914">
            <v>19610.07</v>
          </cell>
          <cell r="R914">
            <v>555.17999999999995</v>
          </cell>
        </row>
        <row r="915">
          <cell r="A915" t="str">
            <v>0206Sullana-Paita131</v>
          </cell>
          <cell r="B915" t="str">
            <v>02</v>
          </cell>
          <cell r="C915" t="str">
            <v>06</v>
          </cell>
          <cell r="D915" t="str">
            <v>ELNO</v>
          </cell>
          <cell r="E915" t="str">
            <v>Sullana-Paita</v>
          </cell>
          <cell r="F915" t="str">
            <v/>
          </cell>
          <cell r="G915">
            <v>76.44</v>
          </cell>
          <cell r="H915">
            <v>60</v>
          </cell>
          <cell r="I915" t="str">
            <v>131</v>
          </cell>
          <cell r="J915">
            <v>26</v>
          </cell>
          <cell r="K915">
            <v>0</v>
          </cell>
          <cell r="L915">
            <v>0</v>
          </cell>
          <cell r="M915">
            <v>481.14600000000002</v>
          </cell>
          <cell r="N915">
            <v>1.8069999999999999</v>
          </cell>
          <cell r="O915">
            <v>108026.33</v>
          </cell>
          <cell r="P915">
            <v>22.45</v>
          </cell>
          <cell r="Q915">
            <v>19444.740000000002</v>
          </cell>
          <cell r="R915">
            <v>379.86</v>
          </cell>
        </row>
        <row r="916">
          <cell r="A916" t="str">
            <v>0206Sullana-Paita240</v>
          </cell>
          <cell r="B916" t="str">
            <v>02</v>
          </cell>
          <cell r="C916" t="str">
            <v>06</v>
          </cell>
          <cell r="D916" t="str">
            <v>ELNO</v>
          </cell>
          <cell r="E916" t="str">
            <v>Sullana-Paita</v>
          </cell>
          <cell r="F916" t="str">
            <v/>
          </cell>
          <cell r="G916">
            <v>76.44</v>
          </cell>
          <cell r="H916">
            <v>60</v>
          </cell>
          <cell r="I916" t="str">
            <v>240</v>
          </cell>
          <cell r="J916">
            <v>0</v>
          </cell>
          <cell r="K916">
            <v>0</v>
          </cell>
          <cell r="L916">
            <v>0</v>
          </cell>
          <cell r="M916">
            <v>419.96199999999999</v>
          </cell>
          <cell r="N916">
            <v>0</v>
          </cell>
          <cell r="O916">
            <v>183862.3</v>
          </cell>
          <cell r="P916">
            <v>43.78</v>
          </cell>
          <cell r="Q916">
            <v>0</v>
          </cell>
          <cell r="R916">
            <v>0</v>
          </cell>
        </row>
        <row r="917">
          <cell r="A917" t="str">
            <v>0206Chulucanas210</v>
          </cell>
          <cell r="B917" t="str">
            <v>02</v>
          </cell>
          <cell r="C917" t="str">
            <v>06</v>
          </cell>
          <cell r="D917" t="str">
            <v>ELNO</v>
          </cell>
          <cell r="E917" t="str">
            <v>Chulucanas</v>
          </cell>
          <cell r="F917" t="str">
            <v/>
          </cell>
          <cell r="G917">
            <v>0</v>
          </cell>
          <cell r="H917">
            <v>0</v>
          </cell>
          <cell r="I917" t="str">
            <v>210</v>
          </cell>
          <cell r="J917">
            <v>1</v>
          </cell>
          <cell r="K917">
            <v>0</v>
          </cell>
          <cell r="L917">
            <v>2.8</v>
          </cell>
          <cell r="M917">
            <v>2.8</v>
          </cell>
          <cell r="N917">
            <v>3.6999999999999998E-2</v>
          </cell>
          <cell r="O917">
            <v>970.68</v>
          </cell>
          <cell r="P917">
            <v>34.67</v>
          </cell>
          <cell r="Q917">
            <v>174.72</v>
          </cell>
          <cell r="R917">
            <v>3.11</v>
          </cell>
        </row>
        <row r="918">
          <cell r="A918" t="str">
            <v>0206Chulucanas221</v>
          </cell>
          <cell r="B918" t="str">
            <v>02</v>
          </cell>
          <cell r="C918" t="str">
            <v>06</v>
          </cell>
          <cell r="D918" t="str">
            <v>ELNO</v>
          </cell>
          <cell r="E918" t="str">
            <v>Chulucanas</v>
          </cell>
          <cell r="F918" t="str">
            <v/>
          </cell>
          <cell r="G918">
            <v>0</v>
          </cell>
          <cell r="H918">
            <v>0</v>
          </cell>
          <cell r="I918" t="str">
            <v>221</v>
          </cell>
          <cell r="J918">
            <v>1</v>
          </cell>
          <cell r="K918">
            <v>0.45200000000000001</v>
          </cell>
          <cell r="L918">
            <v>0.80400000000000005</v>
          </cell>
          <cell r="M918">
            <v>1.256</v>
          </cell>
          <cell r="N918">
            <v>2.5000000000000001E-2</v>
          </cell>
          <cell r="O918">
            <v>519.99</v>
          </cell>
          <cell r="P918">
            <v>41.4</v>
          </cell>
          <cell r="Q918">
            <v>93.6</v>
          </cell>
          <cell r="R918">
            <v>3.11</v>
          </cell>
        </row>
        <row r="919">
          <cell r="A919" t="str">
            <v>0206Chulucanas231</v>
          </cell>
          <cell r="B919" t="str">
            <v>02</v>
          </cell>
          <cell r="C919" t="str">
            <v>06</v>
          </cell>
          <cell r="D919" t="str">
            <v>ELNO</v>
          </cell>
          <cell r="E919" t="str">
            <v>Chulucanas</v>
          </cell>
          <cell r="F919" t="str">
            <v/>
          </cell>
          <cell r="G919">
            <v>0</v>
          </cell>
          <cell r="H919">
            <v>0</v>
          </cell>
          <cell r="I919" t="str">
            <v>231</v>
          </cell>
          <cell r="J919">
            <v>3</v>
          </cell>
          <cell r="K919">
            <v>0</v>
          </cell>
          <cell r="L919">
            <v>0</v>
          </cell>
          <cell r="M919">
            <v>1.2130000000000001</v>
          </cell>
          <cell r="N919">
            <v>7.0000000000000001E-3</v>
          </cell>
          <cell r="O919">
            <v>751.19</v>
          </cell>
          <cell r="P919">
            <v>61.93</v>
          </cell>
          <cell r="Q919">
            <v>135.21</v>
          </cell>
          <cell r="R919">
            <v>6.15</v>
          </cell>
        </row>
        <row r="920">
          <cell r="A920" t="str">
            <v>0206Chulucanas270</v>
          </cell>
          <cell r="B920" t="str">
            <v>02</v>
          </cell>
          <cell r="C920" t="str">
            <v>06</v>
          </cell>
          <cell r="D920" t="str">
            <v>ELNO</v>
          </cell>
          <cell r="E920" t="str">
            <v>Chulucanas</v>
          </cell>
          <cell r="F920" t="str">
            <v/>
          </cell>
          <cell r="G920">
            <v>0</v>
          </cell>
          <cell r="H920">
            <v>0</v>
          </cell>
          <cell r="I920" t="str">
            <v>270</v>
          </cell>
          <cell r="J920">
            <v>5476</v>
          </cell>
          <cell r="K920">
            <v>0</v>
          </cell>
          <cell r="L920">
            <v>0</v>
          </cell>
          <cell r="M920">
            <v>248.374</v>
          </cell>
          <cell r="N920">
            <v>0</v>
          </cell>
          <cell r="O920">
            <v>93720.43</v>
          </cell>
          <cell r="P920">
            <v>37.729999999999997</v>
          </cell>
          <cell r="Q920">
            <v>16869.68</v>
          </cell>
          <cell r="R920">
            <v>3211.74</v>
          </cell>
        </row>
        <row r="921">
          <cell r="A921" t="str">
            <v>0206Chulucanas261</v>
          </cell>
          <cell r="B921" t="str">
            <v>02</v>
          </cell>
          <cell r="C921" t="str">
            <v>06</v>
          </cell>
          <cell r="D921" t="str">
            <v>ELNO</v>
          </cell>
          <cell r="E921" t="str">
            <v>Chulucanas</v>
          </cell>
          <cell r="F921" t="str">
            <v/>
          </cell>
          <cell r="G921">
            <v>0</v>
          </cell>
          <cell r="H921">
            <v>0</v>
          </cell>
          <cell r="I921" t="str">
            <v>261</v>
          </cell>
          <cell r="J921">
            <v>9567</v>
          </cell>
          <cell r="K921">
            <v>0</v>
          </cell>
          <cell r="L921">
            <v>0</v>
          </cell>
          <cell r="M921">
            <v>141.11799999999999</v>
          </cell>
          <cell r="N921">
            <v>0</v>
          </cell>
          <cell r="O921">
            <v>63818.03</v>
          </cell>
          <cell r="P921">
            <v>45.22</v>
          </cell>
          <cell r="Q921">
            <v>11487.25</v>
          </cell>
          <cell r="R921">
            <v>5570.73</v>
          </cell>
        </row>
        <row r="922">
          <cell r="A922" t="str">
            <v>0206Chulucanas262</v>
          </cell>
          <cell r="B922" t="str">
            <v>02</v>
          </cell>
          <cell r="C922" t="str">
            <v>06</v>
          </cell>
          <cell r="D922" t="str">
            <v>ELNO</v>
          </cell>
          <cell r="E922" t="str">
            <v>Chulucanas</v>
          </cell>
          <cell r="F922" t="str">
            <v/>
          </cell>
          <cell r="G922">
            <v>0</v>
          </cell>
          <cell r="H922">
            <v>0</v>
          </cell>
          <cell r="I922" t="str">
            <v>262</v>
          </cell>
          <cell r="J922">
            <v>4364</v>
          </cell>
          <cell r="K922">
            <v>0</v>
          </cell>
          <cell r="L922">
            <v>0</v>
          </cell>
          <cell r="M922">
            <v>226.78</v>
          </cell>
          <cell r="N922">
            <v>0</v>
          </cell>
          <cell r="O922">
            <v>85391.3</v>
          </cell>
          <cell r="P922">
            <v>37.65</v>
          </cell>
          <cell r="Q922">
            <v>15370.43</v>
          </cell>
          <cell r="R922">
            <v>2543.31</v>
          </cell>
        </row>
        <row r="923">
          <cell r="A923" t="str">
            <v>0206Chulucanas263</v>
          </cell>
          <cell r="B923" t="str">
            <v>02</v>
          </cell>
          <cell r="C923" t="str">
            <v>06</v>
          </cell>
          <cell r="D923" t="str">
            <v>ELNO</v>
          </cell>
          <cell r="E923" t="str">
            <v>Chulucanas</v>
          </cell>
          <cell r="F923" t="str">
            <v/>
          </cell>
          <cell r="G923">
            <v>0</v>
          </cell>
          <cell r="H923">
            <v>0</v>
          </cell>
          <cell r="I923" t="str">
            <v>263</v>
          </cell>
          <cell r="J923">
            <v>356</v>
          </cell>
          <cell r="K923">
            <v>0</v>
          </cell>
          <cell r="L923">
            <v>0</v>
          </cell>
          <cell r="M923">
            <v>42.325000000000003</v>
          </cell>
          <cell r="N923">
            <v>0</v>
          </cell>
          <cell r="O923">
            <v>17826.240000000002</v>
          </cell>
          <cell r="P923">
            <v>42.12</v>
          </cell>
          <cell r="Q923">
            <v>3208.72</v>
          </cell>
          <cell r="R923">
            <v>207.54</v>
          </cell>
        </row>
        <row r="924">
          <cell r="A924" t="str">
            <v>0206Chulucanas264</v>
          </cell>
          <cell r="B924" t="str">
            <v>02</v>
          </cell>
          <cell r="C924" t="str">
            <v>06</v>
          </cell>
          <cell r="D924" t="str">
            <v>ELNO</v>
          </cell>
          <cell r="E924" t="str">
            <v>Chulucanas</v>
          </cell>
          <cell r="F924" t="str">
            <v/>
          </cell>
          <cell r="G924">
            <v>0</v>
          </cell>
          <cell r="H924">
            <v>0</v>
          </cell>
          <cell r="I924" t="str">
            <v>264</v>
          </cell>
          <cell r="J924">
            <v>127</v>
          </cell>
          <cell r="K924">
            <v>0</v>
          </cell>
          <cell r="L924">
            <v>0</v>
          </cell>
          <cell r="M924">
            <v>25.207999999999998</v>
          </cell>
          <cell r="N924">
            <v>0</v>
          </cell>
          <cell r="O924">
            <v>10442.120000000001</v>
          </cell>
          <cell r="P924">
            <v>41.42</v>
          </cell>
          <cell r="Q924">
            <v>1879.58</v>
          </cell>
          <cell r="R924">
            <v>75.02</v>
          </cell>
        </row>
        <row r="925">
          <cell r="A925" t="str">
            <v>0206Chulucanas265</v>
          </cell>
          <cell r="B925" t="str">
            <v>02</v>
          </cell>
          <cell r="C925" t="str">
            <v>06</v>
          </cell>
          <cell r="D925" t="str">
            <v>ELNO</v>
          </cell>
          <cell r="E925" t="str">
            <v>Chulucanas</v>
          </cell>
          <cell r="F925" t="str">
            <v/>
          </cell>
          <cell r="G925">
            <v>0</v>
          </cell>
          <cell r="H925">
            <v>0</v>
          </cell>
          <cell r="I925" t="str">
            <v>265</v>
          </cell>
          <cell r="J925">
            <v>27</v>
          </cell>
          <cell r="K925">
            <v>0</v>
          </cell>
          <cell r="L925">
            <v>0</v>
          </cell>
          <cell r="M925">
            <v>9.4529999999999994</v>
          </cell>
          <cell r="N925">
            <v>0</v>
          </cell>
          <cell r="O925">
            <v>3875.86</v>
          </cell>
          <cell r="P925">
            <v>41</v>
          </cell>
          <cell r="Q925">
            <v>697.65</v>
          </cell>
          <cell r="R925">
            <v>16</v>
          </cell>
        </row>
        <row r="926">
          <cell r="A926" t="str">
            <v>0206Chulucanas266</v>
          </cell>
          <cell r="B926" t="str">
            <v>02</v>
          </cell>
          <cell r="C926" t="str">
            <v>06</v>
          </cell>
          <cell r="D926" t="str">
            <v>ELNO</v>
          </cell>
          <cell r="E926" t="str">
            <v>Chulucanas</v>
          </cell>
          <cell r="F926" t="str">
            <v/>
          </cell>
          <cell r="G926">
            <v>0</v>
          </cell>
          <cell r="H926">
            <v>0</v>
          </cell>
          <cell r="I926" t="str">
            <v>266</v>
          </cell>
          <cell r="J926">
            <v>8</v>
          </cell>
          <cell r="K926">
            <v>0</v>
          </cell>
          <cell r="L926">
            <v>0</v>
          </cell>
          <cell r="M926">
            <v>4.8890000000000002</v>
          </cell>
          <cell r="N926">
            <v>0</v>
          </cell>
          <cell r="O926">
            <v>1993.45</v>
          </cell>
          <cell r="P926">
            <v>40.770000000000003</v>
          </cell>
          <cell r="Q926">
            <v>358.82</v>
          </cell>
          <cell r="R926">
            <v>4.8099999999999996</v>
          </cell>
        </row>
        <row r="927">
          <cell r="A927" t="str">
            <v>0206Chulucanas267</v>
          </cell>
          <cell r="B927" t="str">
            <v>02</v>
          </cell>
          <cell r="C927" t="str">
            <v>06</v>
          </cell>
          <cell r="D927" t="str">
            <v>ELNO</v>
          </cell>
          <cell r="E927" t="str">
            <v>Chulucanas</v>
          </cell>
          <cell r="F927" t="str">
            <v/>
          </cell>
          <cell r="G927">
            <v>0</v>
          </cell>
          <cell r="H927">
            <v>0</v>
          </cell>
          <cell r="I927" t="str">
            <v>267</v>
          </cell>
          <cell r="J927">
            <v>4</v>
          </cell>
          <cell r="K927">
            <v>0</v>
          </cell>
          <cell r="L927">
            <v>0</v>
          </cell>
          <cell r="M927">
            <v>3.5350000000000001</v>
          </cell>
          <cell r="N927">
            <v>0</v>
          </cell>
          <cell r="O927">
            <v>1438.05</v>
          </cell>
          <cell r="P927">
            <v>40.68</v>
          </cell>
          <cell r="Q927">
            <v>258.85000000000002</v>
          </cell>
          <cell r="R927">
            <v>2.3199999999999998</v>
          </cell>
        </row>
        <row r="928">
          <cell r="A928" t="str">
            <v>0206Chulucanas268</v>
          </cell>
          <cell r="B928" t="str">
            <v>02</v>
          </cell>
          <cell r="C928" t="str">
            <v>06</v>
          </cell>
          <cell r="D928" t="str">
            <v>ELNO</v>
          </cell>
          <cell r="E928" t="str">
            <v>Chulucanas</v>
          </cell>
          <cell r="F928" t="str">
            <v/>
          </cell>
          <cell r="G928">
            <v>0</v>
          </cell>
          <cell r="H928">
            <v>0</v>
          </cell>
          <cell r="I928" t="str">
            <v>268</v>
          </cell>
          <cell r="J928">
            <v>1</v>
          </cell>
          <cell r="K928">
            <v>0</v>
          </cell>
          <cell r="L928">
            <v>0</v>
          </cell>
          <cell r="M928">
            <v>1.425</v>
          </cell>
          <cell r="N928">
            <v>0</v>
          </cell>
          <cell r="O928">
            <v>578.55999999999995</v>
          </cell>
          <cell r="P928">
            <v>40.6</v>
          </cell>
          <cell r="Q928">
            <v>104.14</v>
          </cell>
          <cell r="R928">
            <v>0.75</v>
          </cell>
        </row>
        <row r="929">
          <cell r="A929" t="str">
            <v>0206Chulucanas282</v>
          </cell>
          <cell r="B929" t="str">
            <v>02</v>
          </cell>
          <cell r="C929" t="str">
            <v>06</v>
          </cell>
          <cell r="D929" t="str">
            <v>ELNO</v>
          </cell>
          <cell r="E929" t="str">
            <v>Chulucanas</v>
          </cell>
          <cell r="F929" t="str">
            <v/>
          </cell>
          <cell r="G929">
            <v>0</v>
          </cell>
          <cell r="H929">
            <v>0</v>
          </cell>
          <cell r="I929" t="str">
            <v>282</v>
          </cell>
          <cell r="J929">
            <v>3</v>
          </cell>
          <cell r="K929">
            <v>0</v>
          </cell>
          <cell r="L929">
            <v>0</v>
          </cell>
          <cell r="M929">
            <v>0.14399999999999999</v>
          </cell>
          <cell r="N929">
            <v>0.45</v>
          </cell>
          <cell r="O929">
            <v>60.21</v>
          </cell>
          <cell r="P929">
            <v>41.81</v>
          </cell>
          <cell r="Q929">
            <v>10.84</v>
          </cell>
          <cell r="R929">
            <v>1.74</v>
          </cell>
        </row>
        <row r="930">
          <cell r="A930" t="str">
            <v>0206Chulucanas100</v>
          </cell>
          <cell r="B930" t="str">
            <v>02</v>
          </cell>
          <cell r="C930" t="str">
            <v>06</v>
          </cell>
          <cell r="D930" t="str">
            <v>ELNO</v>
          </cell>
          <cell r="E930" t="str">
            <v>Chulucanas</v>
          </cell>
          <cell r="F930" t="str">
            <v/>
          </cell>
          <cell r="G930">
            <v>0</v>
          </cell>
          <cell r="H930">
            <v>0</v>
          </cell>
          <cell r="I930" t="str">
            <v>100</v>
          </cell>
          <cell r="J930">
            <v>16</v>
          </cell>
          <cell r="K930">
            <v>17.291</v>
          </cell>
          <cell r="L930">
            <v>208.82599999999999</v>
          </cell>
          <cell r="M930">
            <v>226.11699999999999</v>
          </cell>
          <cell r="N930">
            <v>1.361</v>
          </cell>
          <cell r="O930">
            <v>54064.67</v>
          </cell>
          <cell r="P930">
            <v>23.91</v>
          </cell>
          <cell r="Q930">
            <v>9731.64</v>
          </cell>
          <cell r="R930">
            <v>250.08</v>
          </cell>
        </row>
        <row r="931">
          <cell r="A931" t="str">
            <v>0206Chulucanas122</v>
          </cell>
          <cell r="B931" t="str">
            <v>02</v>
          </cell>
          <cell r="C931" t="str">
            <v>06</v>
          </cell>
          <cell r="D931" t="str">
            <v>ELNO</v>
          </cell>
          <cell r="E931" t="str">
            <v>Chulucanas</v>
          </cell>
          <cell r="F931" t="str">
            <v/>
          </cell>
          <cell r="G931">
            <v>0</v>
          </cell>
          <cell r="H931">
            <v>0</v>
          </cell>
          <cell r="I931" t="str">
            <v>122</v>
          </cell>
          <cell r="J931">
            <v>8</v>
          </cell>
          <cell r="K931">
            <v>4.3849999999999998</v>
          </cell>
          <cell r="L931">
            <v>25.786000000000001</v>
          </cell>
          <cell r="M931">
            <v>30.170999999999999</v>
          </cell>
          <cell r="N931">
            <v>0.40500000000000003</v>
          </cell>
          <cell r="O931">
            <v>6800.73</v>
          </cell>
          <cell r="P931">
            <v>22.54</v>
          </cell>
          <cell r="Q931">
            <v>1224.1300000000001</v>
          </cell>
          <cell r="R931">
            <v>125.04</v>
          </cell>
        </row>
        <row r="932">
          <cell r="A932" t="str">
            <v>0206Chulucanas121</v>
          </cell>
          <cell r="B932" t="str">
            <v>02</v>
          </cell>
          <cell r="C932" t="str">
            <v>06</v>
          </cell>
          <cell r="D932" t="str">
            <v>ELNO</v>
          </cell>
          <cell r="E932" t="str">
            <v>Chulucanas</v>
          </cell>
          <cell r="F932" t="str">
            <v/>
          </cell>
          <cell r="G932">
            <v>0</v>
          </cell>
          <cell r="H932">
            <v>0</v>
          </cell>
          <cell r="I932" t="str">
            <v>121</v>
          </cell>
          <cell r="J932">
            <v>5</v>
          </cell>
          <cell r="K932">
            <v>5.6079999999999997</v>
          </cell>
          <cell r="L932">
            <v>16.802</v>
          </cell>
          <cell r="M932">
            <v>22.41</v>
          </cell>
          <cell r="N932">
            <v>0.254</v>
          </cell>
          <cell r="O932">
            <v>5258.55</v>
          </cell>
          <cell r="P932">
            <v>23.47</v>
          </cell>
          <cell r="Q932">
            <v>946.54</v>
          </cell>
          <cell r="R932">
            <v>78.150000000000006</v>
          </cell>
        </row>
        <row r="933">
          <cell r="A933" t="str">
            <v>0206Chulucanas132</v>
          </cell>
          <cell r="B933" t="str">
            <v>02</v>
          </cell>
          <cell r="C933" t="str">
            <v>06</v>
          </cell>
          <cell r="D933" t="str">
            <v>ELNO</v>
          </cell>
          <cell r="E933" t="str">
            <v>Chulucanas</v>
          </cell>
          <cell r="F933" t="str">
            <v/>
          </cell>
          <cell r="G933">
            <v>0</v>
          </cell>
          <cell r="H933">
            <v>0</v>
          </cell>
          <cell r="I933" t="str">
            <v>132</v>
          </cell>
          <cell r="J933">
            <v>5</v>
          </cell>
          <cell r="K933">
            <v>0</v>
          </cell>
          <cell r="L933">
            <v>0</v>
          </cell>
          <cell r="M933">
            <v>10.109</v>
          </cell>
          <cell r="N933">
            <v>0.13300000000000001</v>
          </cell>
          <cell r="O933">
            <v>3115.56</v>
          </cell>
          <cell r="P933">
            <v>30.82</v>
          </cell>
          <cell r="Q933">
            <v>560.79999999999995</v>
          </cell>
          <cell r="R933">
            <v>73.05</v>
          </cell>
        </row>
        <row r="934">
          <cell r="A934" t="str">
            <v>0206Chulucanas131</v>
          </cell>
          <cell r="B934" t="str">
            <v>02</v>
          </cell>
          <cell r="C934" t="str">
            <v>06</v>
          </cell>
          <cell r="D934" t="str">
            <v>ELNO</v>
          </cell>
          <cell r="E934" t="str">
            <v>Chulucanas</v>
          </cell>
          <cell r="F934" t="str">
            <v/>
          </cell>
          <cell r="G934">
            <v>0</v>
          </cell>
          <cell r="H934">
            <v>0</v>
          </cell>
          <cell r="I934" t="str">
            <v>131</v>
          </cell>
          <cell r="J934">
            <v>15</v>
          </cell>
          <cell r="K934">
            <v>0</v>
          </cell>
          <cell r="L934">
            <v>0</v>
          </cell>
          <cell r="M934">
            <v>51.182000000000002</v>
          </cell>
          <cell r="N934">
            <v>0.30099999999999999</v>
          </cell>
          <cell r="O934">
            <v>13752.97</v>
          </cell>
          <cell r="P934">
            <v>26.87</v>
          </cell>
          <cell r="Q934">
            <v>2475.5300000000002</v>
          </cell>
          <cell r="R934">
            <v>219.15</v>
          </cell>
        </row>
        <row r="935">
          <cell r="A935" t="str">
            <v>0206Chulucanas240</v>
          </cell>
          <cell r="B935" t="str">
            <v>02</v>
          </cell>
          <cell r="C935" t="str">
            <v>06</v>
          </cell>
          <cell r="D935" t="str">
            <v>ELNO</v>
          </cell>
          <cell r="E935" t="str">
            <v>Chulucanas</v>
          </cell>
          <cell r="F935" t="str">
            <v/>
          </cell>
          <cell r="G935">
            <v>0</v>
          </cell>
          <cell r="H935">
            <v>0</v>
          </cell>
          <cell r="I935" t="str">
            <v>240</v>
          </cell>
          <cell r="J935">
            <v>0</v>
          </cell>
          <cell r="K935">
            <v>0</v>
          </cell>
          <cell r="L935">
            <v>0</v>
          </cell>
          <cell r="M935">
            <v>180.404</v>
          </cell>
          <cell r="N935">
            <v>0</v>
          </cell>
          <cell r="O935">
            <v>47906.35</v>
          </cell>
          <cell r="P935">
            <v>26.56</v>
          </cell>
          <cell r="Q935">
            <v>0</v>
          </cell>
          <cell r="R935">
            <v>0</v>
          </cell>
        </row>
        <row r="936">
          <cell r="A936" t="str">
            <v>0206Talara222</v>
          </cell>
          <cell r="B936" t="str">
            <v>02</v>
          </cell>
          <cell r="C936" t="str">
            <v>06</v>
          </cell>
          <cell r="D936" t="str">
            <v>ELNO</v>
          </cell>
          <cell r="E936" t="str">
            <v>Talara</v>
          </cell>
          <cell r="F936" t="str">
            <v/>
          </cell>
          <cell r="G936">
            <v>0</v>
          </cell>
          <cell r="H936">
            <v>0</v>
          </cell>
          <cell r="I936" t="str">
            <v>222</v>
          </cell>
          <cell r="J936">
            <v>10</v>
          </cell>
          <cell r="K936">
            <v>10.007</v>
          </cell>
          <cell r="L936">
            <v>64.625</v>
          </cell>
          <cell r="M936">
            <v>74.632000000000005</v>
          </cell>
          <cell r="N936">
            <v>0.45800000000000002</v>
          </cell>
          <cell r="O936">
            <v>30601.42</v>
          </cell>
          <cell r="P936">
            <v>41</v>
          </cell>
          <cell r="Q936">
            <v>5508.26</v>
          </cell>
          <cell r="R936">
            <v>36.979999999999997</v>
          </cell>
        </row>
        <row r="937">
          <cell r="A937" t="str">
            <v>0206Talara232</v>
          </cell>
          <cell r="B937" t="str">
            <v>02</v>
          </cell>
          <cell r="C937" t="str">
            <v>06</v>
          </cell>
          <cell r="D937" t="str">
            <v>ELNO</v>
          </cell>
          <cell r="E937" t="str">
            <v>Talara</v>
          </cell>
          <cell r="F937" t="str">
            <v/>
          </cell>
          <cell r="G937">
            <v>0</v>
          </cell>
          <cell r="H937">
            <v>0</v>
          </cell>
          <cell r="I937" t="str">
            <v>232</v>
          </cell>
          <cell r="J937">
            <v>12</v>
          </cell>
          <cell r="K937">
            <v>0</v>
          </cell>
          <cell r="L937">
            <v>0</v>
          </cell>
          <cell r="M937">
            <v>60.499000000000002</v>
          </cell>
          <cell r="N937">
            <v>0.60099999999999998</v>
          </cell>
          <cell r="O937">
            <v>28541.89</v>
          </cell>
          <cell r="P937">
            <v>47.18</v>
          </cell>
          <cell r="Q937">
            <v>5137.54</v>
          </cell>
          <cell r="R937">
            <v>39.64</v>
          </cell>
        </row>
        <row r="938">
          <cell r="A938" t="str">
            <v>0206Talara231</v>
          </cell>
          <cell r="B938" t="str">
            <v>02</v>
          </cell>
          <cell r="C938" t="str">
            <v>06</v>
          </cell>
          <cell r="D938" t="str">
            <v>ELNO</v>
          </cell>
          <cell r="E938" t="str">
            <v>Talara</v>
          </cell>
          <cell r="F938" t="str">
            <v/>
          </cell>
          <cell r="G938">
            <v>0</v>
          </cell>
          <cell r="H938">
            <v>0</v>
          </cell>
          <cell r="I938" t="str">
            <v>231</v>
          </cell>
          <cell r="J938">
            <v>11</v>
          </cell>
          <cell r="K938">
            <v>0</v>
          </cell>
          <cell r="L938">
            <v>0</v>
          </cell>
          <cell r="M938">
            <v>43.134</v>
          </cell>
          <cell r="N938">
            <v>0.158</v>
          </cell>
          <cell r="O938">
            <v>14839.18</v>
          </cell>
          <cell r="P938">
            <v>34.4</v>
          </cell>
          <cell r="Q938">
            <v>2671.05</v>
          </cell>
          <cell r="R938">
            <v>23.76</v>
          </cell>
        </row>
        <row r="939">
          <cell r="A939" t="str">
            <v>0206Talara270</v>
          </cell>
          <cell r="B939" t="str">
            <v>02</v>
          </cell>
          <cell r="C939" t="str">
            <v>06</v>
          </cell>
          <cell r="D939" t="str">
            <v>ELNO</v>
          </cell>
          <cell r="E939" t="str">
            <v>Talara</v>
          </cell>
          <cell r="F939" t="str">
            <v/>
          </cell>
          <cell r="G939">
            <v>0</v>
          </cell>
          <cell r="H939">
            <v>0</v>
          </cell>
          <cell r="I939" t="str">
            <v>270</v>
          </cell>
          <cell r="J939">
            <v>2099</v>
          </cell>
          <cell r="K939">
            <v>0</v>
          </cell>
          <cell r="L939">
            <v>0</v>
          </cell>
          <cell r="M939">
            <v>337.11599999999999</v>
          </cell>
          <cell r="N939">
            <v>0</v>
          </cell>
          <cell r="O939">
            <v>116285.26</v>
          </cell>
          <cell r="P939">
            <v>34.49</v>
          </cell>
          <cell r="Q939">
            <v>20931.349999999999</v>
          </cell>
          <cell r="R939">
            <v>1247.08</v>
          </cell>
        </row>
        <row r="940">
          <cell r="A940" t="str">
            <v>0206Talara261</v>
          </cell>
          <cell r="B940" t="str">
            <v>02</v>
          </cell>
          <cell r="C940" t="str">
            <v>06</v>
          </cell>
          <cell r="D940" t="str">
            <v>ELNO</v>
          </cell>
          <cell r="E940" t="str">
            <v>Talara</v>
          </cell>
          <cell r="F940" t="str">
            <v/>
          </cell>
          <cell r="G940">
            <v>0</v>
          </cell>
          <cell r="H940">
            <v>0</v>
          </cell>
          <cell r="I940" t="str">
            <v>261</v>
          </cell>
          <cell r="J940">
            <v>6855</v>
          </cell>
          <cell r="K940">
            <v>0</v>
          </cell>
          <cell r="L940">
            <v>0</v>
          </cell>
          <cell r="M940">
            <v>113.636</v>
          </cell>
          <cell r="N940">
            <v>0</v>
          </cell>
          <cell r="O940">
            <v>41007.03</v>
          </cell>
          <cell r="P940">
            <v>36.090000000000003</v>
          </cell>
          <cell r="Q940">
            <v>7381.27</v>
          </cell>
          <cell r="R940">
            <v>3980.18</v>
          </cell>
        </row>
        <row r="941">
          <cell r="A941" t="str">
            <v>0206Talara262</v>
          </cell>
          <cell r="B941" t="str">
            <v>02</v>
          </cell>
          <cell r="C941" t="str">
            <v>06</v>
          </cell>
          <cell r="D941" t="str">
            <v>ELNO</v>
          </cell>
          <cell r="E941" t="str">
            <v>Talara</v>
          </cell>
          <cell r="F941" t="str">
            <v/>
          </cell>
          <cell r="G941">
            <v>0</v>
          </cell>
          <cell r="H941">
            <v>0</v>
          </cell>
          <cell r="I941" t="str">
            <v>262</v>
          </cell>
          <cell r="J941">
            <v>9118</v>
          </cell>
          <cell r="K941">
            <v>0</v>
          </cell>
          <cell r="L941">
            <v>0</v>
          </cell>
          <cell r="M941">
            <v>535.88800000000003</v>
          </cell>
          <cell r="N941">
            <v>0</v>
          </cell>
          <cell r="O941">
            <v>174804.88</v>
          </cell>
          <cell r="P941">
            <v>32.619999999999997</v>
          </cell>
          <cell r="Q941">
            <v>31464.880000000001</v>
          </cell>
          <cell r="R941">
            <v>5294.23</v>
          </cell>
        </row>
        <row r="942">
          <cell r="A942" t="str">
            <v>0206Talara263</v>
          </cell>
          <cell r="B942" t="str">
            <v>02</v>
          </cell>
          <cell r="C942" t="str">
            <v>06</v>
          </cell>
          <cell r="D942" t="str">
            <v>ELNO</v>
          </cell>
          <cell r="E942" t="str">
            <v>Talara</v>
          </cell>
          <cell r="F942" t="str">
            <v/>
          </cell>
          <cell r="G942">
            <v>0</v>
          </cell>
          <cell r="H942">
            <v>0</v>
          </cell>
          <cell r="I942" t="str">
            <v>263</v>
          </cell>
          <cell r="J942">
            <v>2155</v>
          </cell>
          <cell r="K942">
            <v>0</v>
          </cell>
          <cell r="L942">
            <v>0</v>
          </cell>
          <cell r="M942">
            <v>260.72500000000002</v>
          </cell>
          <cell r="N942">
            <v>0</v>
          </cell>
          <cell r="O942">
            <v>94454.33</v>
          </cell>
          <cell r="P942">
            <v>36.229999999999997</v>
          </cell>
          <cell r="Q942">
            <v>17001.78</v>
          </cell>
          <cell r="R942">
            <v>1252.32</v>
          </cell>
        </row>
        <row r="943">
          <cell r="A943" t="str">
            <v>0206Talara264</v>
          </cell>
          <cell r="B943" t="str">
            <v>02</v>
          </cell>
          <cell r="C943" t="str">
            <v>06</v>
          </cell>
          <cell r="D943" t="str">
            <v>ELNO</v>
          </cell>
          <cell r="E943" t="str">
            <v>Talara</v>
          </cell>
          <cell r="F943" t="str">
            <v/>
          </cell>
          <cell r="G943">
            <v>0</v>
          </cell>
          <cell r="H943">
            <v>0</v>
          </cell>
          <cell r="I943" t="str">
            <v>264</v>
          </cell>
          <cell r="J943">
            <v>1084</v>
          </cell>
          <cell r="K943">
            <v>0</v>
          </cell>
          <cell r="L943">
            <v>0</v>
          </cell>
          <cell r="M943">
            <v>214.839</v>
          </cell>
          <cell r="N943">
            <v>0</v>
          </cell>
          <cell r="O943">
            <v>76571.69</v>
          </cell>
          <cell r="P943">
            <v>35.64</v>
          </cell>
          <cell r="Q943">
            <v>13782.9</v>
          </cell>
          <cell r="R943">
            <v>629.57000000000005</v>
          </cell>
        </row>
        <row r="944">
          <cell r="A944" t="str">
            <v>0206Talara265</v>
          </cell>
          <cell r="B944" t="str">
            <v>02</v>
          </cell>
          <cell r="C944" t="str">
            <v>06</v>
          </cell>
          <cell r="D944" t="str">
            <v>ELNO</v>
          </cell>
          <cell r="E944" t="str">
            <v>Talara</v>
          </cell>
          <cell r="F944" t="str">
            <v/>
          </cell>
          <cell r="G944">
            <v>0</v>
          </cell>
          <cell r="H944">
            <v>0</v>
          </cell>
          <cell r="I944" t="str">
            <v>265</v>
          </cell>
          <cell r="J944">
            <v>167</v>
          </cell>
          <cell r="K944">
            <v>0</v>
          </cell>
          <cell r="L944">
            <v>0</v>
          </cell>
          <cell r="M944">
            <v>61.09</v>
          </cell>
          <cell r="N944">
            <v>0</v>
          </cell>
          <cell r="O944">
            <v>21523.279999999999</v>
          </cell>
          <cell r="P944">
            <v>35.229999999999997</v>
          </cell>
          <cell r="Q944">
            <v>3874.19</v>
          </cell>
          <cell r="R944">
            <v>97.46</v>
          </cell>
        </row>
        <row r="945">
          <cell r="A945" t="str">
            <v>0206Talara266</v>
          </cell>
          <cell r="B945" t="str">
            <v>02</v>
          </cell>
          <cell r="C945" t="str">
            <v>06</v>
          </cell>
          <cell r="D945" t="str">
            <v>ELNO</v>
          </cell>
          <cell r="E945" t="str">
            <v>Talara</v>
          </cell>
          <cell r="F945" t="str">
            <v/>
          </cell>
          <cell r="G945">
            <v>0</v>
          </cell>
          <cell r="H945">
            <v>0</v>
          </cell>
          <cell r="I945" t="str">
            <v>266</v>
          </cell>
          <cell r="J945">
            <v>40</v>
          </cell>
          <cell r="K945">
            <v>0</v>
          </cell>
          <cell r="L945">
            <v>0</v>
          </cell>
          <cell r="M945">
            <v>23.742000000000001</v>
          </cell>
          <cell r="N945">
            <v>0</v>
          </cell>
          <cell r="O945">
            <v>8195.57</v>
          </cell>
          <cell r="P945">
            <v>34.520000000000003</v>
          </cell>
          <cell r="Q945">
            <v>1475.2</v>
          </cell>
          <cell r="R945">
            <v>23.56</v>
          </cell>
        </row>
        <row r="946">
          <cell r="A946" t="str">
            <v>0206Talara267</v>
          </cell>
          <cell r="B946" t="str">
            <v>02</v>
          </cell>
          <cell r="C946" t="str">
            <v>06</v>
          </cell>
          <cell r="D946" t="str">
            <v>ELNO</v>
          </cell>
          <cell r="E946" t="str">
            <v>Talara</v>
          </cell>
          <cell r="F946" t="str">
            <v/>
          </cell>
          <cell r="G946">
            <v>0</v>
          </cell>
          <cell r="H946">
            <v>0</v>
          </cell>
          <cell r="I946" t="str">
            <v>267</v>
          </cell>
          <cell r="J946">
            <v>10</v>
          </cell>
          <cell r="K946">
            <v>0</v>
          </cell>
          <cell r="L946">
            <v>0</v>
          </cell>
          <cell r="M946">
            <v>8.1229999999999993</v>
          </cell>
          <cell r="N946">
            <v>0</v>
          </cell>
          <cell r="O946">
            <v>2839.93</v>
          </cell>
          <cell r="P946">
            <v>34.96</v>
          </cell>
          <cell r="Q946">
            <v>511.19</v>
          </cell>
          <cell r="R946">
            <v>5.8</v>
          </cell>
        </row>
        <row r="947">
          <cell r="A947" t="str">
            <v>0206Talara268</v>
          </cell>
          <cell r="B947" t="str">
            <v>02</v>
          </cell>
          <cell r="C947" t="str">
            <v>06</v>
          </cell>
          <cell r="D947" t="str">
            <v>ELNO</v>
          </cell>
          <cell r="E947" t="str">
            <v>Talara</v>
          </cell>
          <cell r="F947" t="str">
            <v/>
          </cell>
          <cell r="G947">
            <v>0</v>
          </cell>
          <cell r="H947">
            <v>0</v>
          </cell>
          <cell r="I947" t="str">
            <v>268</v>
          </cell>
          <cell r="J947">
            <v>6</v>
          </cell>
          <cell r="K947">
            <v>0</v>
          </cell>
          <cell r="L947">
            <v>0</v>
          </cell>
          <cell r="M947">
            <v>8.8930000000000007</v>
          </cell>
          <cell r="N947">
            <v>0</v>
          </cell>
          <cell r="O947">
            <v>3100.23</v>
          </cell>
          <cell r="P947">
            <v>34.86</v>
          </cell>
          <cell r="Q947">
            <v>558.04</v>
          </cell>
          <cell r="R947">
            <v>3.82</v>
          </cell>
        </row>
        <row r="948">
          <cell r="A948" t="str">
            <v>0206Talara282</v>
          </cell>
          <cell r="B948" t="str">
            <v>02</v>
          </cell>
          <cell r="C948" t="str">
            <v>06</v>
          </cell>
          <cell r="D948" t="str">
            <v>ELNO</v>
          </cell>
          <cell r="E948" t="str">
            <v>Talara</v>
          </cell>
          <cell r="F948" t="str">
            <v/>
          </cell>
          <cell r="G948">
            <v>0</v>
          </cell>
          <cell r="H948">
            <v>0</v>
          </cell>
          <cell r="I948" t="str">
            <v>282</v>
          </cell>
          <cell r="J948">
            <v>21</v>
          </cell>
          <cell r="K948">
            <v>0</v>
          </cell>
          <cell r="L948">
            <v>0</v>
          </cell>
          <cell r="M948">
            <v>1.835</v>
          </cell>
          <cell r="N948">
            <v>5.7350000000000003</v>
          </cell>
          <cell r="O948">
            <v>695.55</v>
          </cell>
          <cell r="P948">
            <v>37.9</v>
          </cell>
          <cell r="Q948">
            <v>125.2</v>
          </cell>
          <cell r="R948">
            <v>12.18</v>
          </cell>
        </row>
        <row r="949">
          <cell r="A949" t="str">
            <v>0206Talara281</v>
          </cell>
          <cell r="B949" t="str">
            <v>02</v>
          </cell>
          <cell r="C949" t="str">
            <v>06</v>
          </cell>
          <cell r="D949" t="str">
            <v>ELNO</v>
          </cell>
          <cell r="E949" t="str">
            <v>Talara</v>
          </cell>
          <cell r="F949" t="str">
            <v/>
          </cell>
          <cell r="G949">
            <v>0</v>
          </cell>
          <cell r="H949">
            <v>0</v>
          </cell>
          <cell r="I949" t="str">
            <v>281</v>
          </cell>
          <cell r="J949">
            <v>1</v>
          </cell>
          <cell r="K949">
            <v>0</v>
          </cell>
          <cell r="L949">
            <v>0</v>
          </cell>
          <cell r="M949">
            <v>9.6000000000000002E-2</v>
          </cell>
          <cell r="N949">
            <v>0.3</v>
          </cell>
          <cell r="O949">
            <v>36.21</v>
          </cell>
          <cell r="P949">
            <v>37.72</v>
          </cell>
          <cell r="Q949">
            <v>6.52</v>
          </cell>
          <cell r="R949">
            <v>0.57999999999999996</v>
          </cell>
        </row>
        <row r="950">
          <cell r="A950" t="str">
            <v>0206Talara122</v>
          </cell>
          <cell r="B950" t="str">
            <v>02</v>
          </cell>
          <cell r="C950" t="str">
            <v>06</v>
          </cell>
          <cell r="D950" t="str">
            <v>ELNO</v>
          </cell>
          <cell r="E950" t="str">
            <v>Talara</v>
          </cell>
          <cell r="F950" t="str">
            <v/>
          </cell>
          <cell r="G950">
            <v>0</v>
          </cell>
          <cell r="H950">
            <v>0</v>
          </cell>
          <cell r="I950" t="str">
            <v>122</v>
          </cell>
          <cell r="J950">
            <v>11</v>
          </cell>
          <cell r="K950">
            <v>17.402000000000001</v>
          </cell>
          <cell r="L950">
            <v>81.855000000000004</v>
          </cell>
          <cell r="M950">
            <v>99.257000000000005</v>
          </cell>
          <cell r="N950">
            <v>0.501</v>
          </cell>
          <cell r="O950">
            <v>24011.59</v>
          </cell>
          <cell r="P950">
            <v>24.19</v>
          </cell>
          <cell r="Q950">
            <v>4322.09</v>
          </cell>
          <cell r="R950">
            <v>171.93</v>
          </cell>
        </row>
        <row r="951">
          <cell r="A951" t="str">
            <v>0206Talara121</v>
          </cell>
          <cell r="B951" t="str">
            <v>02</v>
          </cell>
          <cell r="C951" t="str">
            <v>06</v>
          </cell>
          <cell r="D951" t="str">
            <v>ELNO</v>
          </cell>
          <cell r="E951" t="str">
            <v>Talara</v>
          </cell>
          <cell r="F951" t="str">
            <v/>
          </cell>
          <cell r="G951">
            <v>0</v>
          </cell>
          <cell r="H951">
            <v>0</v>
          </cell>
          <cell r="I951" t="str">
            <v>121</v>
          </cell>
          <cell r="J951">
            <v>6</v>
          </cell>
          <cell r="K951">
            <v>33.045000000000002</v>
          </cell>
          <cell r="L951">
            <v>129.828</v>
          </cell>
          <cell r="M951">
            <v>162.87299999999999</v>
          </cell>
          <cell r="N951">
            <v>0.498</v>
          </cell>
          <cell r="O951">
            <v>31473.81</v>
          </cell>
          <cell r="P951">
            <v>19.32</v>
          </cell>
          <cell r="Q951">
            <v>5665.29</v>
          </cell>
          <cell r="R951">
            <v>93.78</v>
          </cell>
        </row>
        <row r="952">
          <cell r="A952" t="str">
            <v>0206Talara132</v>
          </cell>
          <cell r="B952" t="str">
            <v>02</v>
          </cell>
          <cell r="C952" t="str">
            <v>06</v>
          </cell>
          <cell r="D952" t="str">
            <v>ELNO</v>
          </cell>
          <cell r="E952" t="str">
            <v>Talara</v>
          </cell>
          <cell r="F952" t="str">
            <v/>
          </cell>
          <cell r="G952">
            <v>0</v>
          </cell>
          <cell r="H952">
            <v>0</v>
          </cell>
          <cell r="I952" t="str">
            <v>132</v>
          </cell>
          <cell r="J952">
            <v>14</v>
          </cell>
          <cell r="K952">
            <v>0</v>
          </cell>
          <cell r="L952">
            <v>0</v>
          </cell>
          <cell r="M952">
            <v>50.652000000000001</v>
          </cell>
          <cell r="N952">
            <v>0.48599999999999999</v>
          </cell>
          <cell r="O952">
            <v>14132.87</v>
          </cell>
          <cell r="P952">
            <v>27.9</v>
          </cell>
          <cell r="Q952">
            <v>2543.92</v>
          </cell>
          <cell r="R952">
            <v>206.45</v>
          </cell>
        </row>
        <row r="953">
          <cell r="A953" t="str">
            <v>0206Talara131</v>
          </cell>
          <cell r="B953" t="str">
            <v>02</v>
          </cell>
          <cell r="C953" t="str">
            <v>06</v>
          </cell>
          <cell r="D953" t="str">
            <v>ELNO</v>
          </cell>
          <cell r="E953" t="str">
            <v>Talara</v>
          </cell>
          <cell r="F953" t="str">
            <v/>
          </cell>
          <cell r="G953">
            <v>0</v>
          </cell>
          <cell r="H953">
            <v>0</v>
          </cell>
          <cell r="I953" t="str">
            <v>131</v>
          </cell>
          <cell r="J953">
            <v>13</v>
          </cell>
          <cell r="K953">
            <v>0</v>
          </cell>
          <cell r="L953">
            <v>0</v>
          </cell>
          <cell r="M953">
            <v>219.209</v>
          </cell>
          <cell r="N953">
            <v>0.98799999999999999</v>
          </cell>
          <cell r="O953">
            <v>47200.87</v>
          </cell>
          <cell r="P953">
            <v>21.53</v>
          </cell>
          <cell r="Q953">
            <v>8496.16</v>
          </cell>
          <cell r="R953">
            <v>189.93</v>
          </cell>
        </row>
        <row r="954">
          <cell r="A954" t="str">
            <v>0206Talara240</v>
          </cell>
          <cell r="B954" t="str">
            <v>02</v>
          </cell>
          <cell r="C954" t="str">
            <v>06</v>
          </cell>
          <cell r="D954" t="str">
            <v>ELNO</v>
          </cell>
          <cell r="E954" t="str">
            <v>Talara</v>
          </cell>
          <cell r="F954" t="str">
            <v/>
          </cell>
          <cell r="G954">
            <v>0</v>
          </cell>
          <cell r="H954">
            <v>0</v>
          </cell>
          <cell r="I954" t="str">
            <v>240</v>
          </cell>
          <cell r="J954">
            <v>0</v>
          </cell>
          <cell r="K954">
            <v>0</v>
          </cell>
          <cell r="L954">
            <v>0</v>
          </cell>
          <cell r="M954">
            <v>281.80200000000002</v>
          </cell>
          <cell r="N954">
            <v>0</v>
          </cell>
          <cell r="O954">
            <v>93595.64</v>
          </cell>
          <cell r="P954">
            <v>33.21</v>
          </cell>
          <cell r="Q954">
            <v>0</v>
          </cell>
          <cell r="R954">
            <v>0</v>
          </cell>
        </row>
        <row r="955">
          <cell r="A955" t="str">
            <v>0206Bajo Piura270</v>
          </cell>
          <cell r="B955" t="str">
            <v>02</v>
          </cell>
          <cell r="C955" t="str">
            <v>06</v>
          </cell>
          <cell r="D955" t="str">
            <v>ELNO</v>
          </cell>
          <cell r="E955" t="str">
            <v>Bajo Piura</v>
          </cell>
          <cell r="F955" t="str">
            <v/>
          </cell>
          <cell r="G955">
            <v>0</v>
          </cell>
          <cell r="H955">
            <v>60</v>
          </cell>
          <cell r="I955" t="str">
            <v>270</v>
          </cell>
          <cell r="J955">
            <v>896</v>
          </cell>
          <cell r="K955">
            <v>0</v>
          </cell>
          <cell r="L955">
            <v>0</v>
          </cell>
          <cell r="M955">
            <v>82.203999999999994</v>
          </cell>
          <cell r="N955">
            <v>0</v>
          </cell>
          <cell r="O955">
            <v>33664.29</v>
          </cell>
          <cell r="P955">
            <v>40.950000000000003</v>
          </cell>
          <cell r="Q955">
            <v>6059.57</v>
          </cell>
          <cell r="R955">
            <v>531.75</v>
          </cell>
        </row>
        <row r="956">
          <cell r="A956" t="str">
            <v>0206Bajo Piura261</v>
          </cell>
          <cell r="B956" t="str">
            <v>02</v>
          </cell>
          <cell r="C956" t="str">
            <v>06</v>
          </cell>
          <cell r="D956" t="str">
            <v>ELNO</v>
          </cell>
          <cell r="E956" t="str">
            <v>Bajo Piura</v>
          </cell>
          <cell r="F956" t="str">
            <v/>
          </cell>
          <cell r="G956">
            <v>0</v>
          </cell>
          <cell r="H956">
            <v>60</v>
          </cell>
          <cell r="I956" t="str">
            <v>261</v>
          </cell>
          <cell r="J956">
            <v>6733</v>
          </cell>
          <cell r="K956">
            <v>0</v>
          </cell>
          <cell r="L956">
            <v>0</v>
          </cell>
          <cell r="M956">
            <v>97.040999999999997</v>
          </cell>
          <cell r="N956">
            <v>0</v>
          </cell>
          <cell r="O956">
            <v>43723.42</v>
          </cell>
          <cell r="P956">
            <v>45.06</v>
          </cell>
          <cell r="Q956">
            <v>7870.22</v>
          </cell>
          <cell r="R956">
            <v>3913.17</v>
          </cell>
        </row>
        <row r="957">
          <cell r="A957" t="str">
            <v>0206Bajo Piura262</v>
          </cell>
          <cell r="B957" t="str">
            <v>02</v>
          </cell>
          <cell r="C957" t="str">
            <v>06</v>
          </cell>
          <cell r="D957" t="str">
            <v>ELNO</v>
          </cell>
          <cell r="E957" t="str">
            <v>Bajo Piura</v>
          </cell>
          <cell r="F957" t="str">
            <v/>
          </cell>
          <cell r="G957">
            <v>0</v>
          </cell>
          <cell r="H957">
            <v>60</v>
          </cell>
          <cell r="I957" t="str">
            <v>262</v>
          </cell>
          <cell r="J957">
            <v>3507</v>
          </cell>
          <cell r="K957">
            <v>0</v>
          </cell>
          <cell r="L957">
            <v>0</v>
          </cell>
          <cell r="M957">
            <v>186.24700000000001</v>
          </cell>
          <cell r="N957">
            <v>0</v>
          </cell>
          <cell r="O957">
            <v>70104.59</v>
          </cell>
          <cell r="P957">
            <v>37.64</v>
          </cell>
          <cell r="Q957">
            <v>12618.83</v>
          </cell>
          <cell r="R957">
            <v>2038.51</v>
          </cell>
        </row>
        <row r="958">
          <cell r="A958" t="str">
            <v>0206Bajo Piura263</v>
          </cell>
          <cell r="B958" t="str">
            <v>02</v>
          </cell>
          <cell r="C958" t="str">
            <v>06</v>
          </cell>
          <cell r="D958" t="str">
            <v>ELNO</v>
          </cell>
          <cell r="E958" t="str">
            <v>Bajo Piura</v>
          </cell>
          <cell r="F958" t="str">
            <v/>
          </cell>
          <cell r="G958">
            <v>0</v>
          </cell>
          <cell r="H958">
            <v>60</v>
          </cell>
          <cell r="I958" t="str">
            <v>263</v>
          </cell>
          <cell r="J958">
            <v>317</v>
          </cell>
          <cell r="K958">
            <v>0</v>
          </cell>
          <cell r="L958">
            <v>0</v>
          </cell>
          <cell r="M958">
            <v>37.906999999999996</v>
          </cell>
          <cell r="N958">
            <v>0</v>
          </cell>
          <cell r="O958">
            <v>15810.66</v>
          </cell>
          <cell r="P958">
            <v>41.71</v>
          </cell>
          <cell r="Q958">
            <v>2845.92</v>
          </cell>
          <cell r="R958">
            <v>185.41</v>
          </cell>
        </row>
        <row r="959">
          <cell r="A959" t="str">
            <v>0206Bajo Piura264</v>
          </cell>
          <cell r="B959" t="str">
            <v>02</v>
          </cell>
          <cell r="C959" t="str">
            <v>06</v>
          </cell>
          <cell r="D959" t="str">
            <v>ELNO</v>
          </cell>
          <cell r="E959" t="str">
            <v>Bajo Piura</v>
          </cell>
          <cell r="F959" t="str">
            <v/>
          </cell>
          <cell r="G959">
            <v>0</v>
          </cell>
          <cell r="H959">
            <v>60</v>
          </cell>
          <cell r="I959" t="str">
            <v>264</v>
          </cell>
          <cell r="J959">
            <v>138</v>
          </cell>
          <cell r="K959">
            <v>0</v>
          </cell>
          <cell r="L959">
            <v>0</v>
          </cell>
          <cell r="M959">
            <v>27.408999999999999</v>
          </cell>
          <cell r="N959">
            <v>0</v>
          </cell>
          <cell r="O959">
            <v>11272.75</v>
          </cell>
          <cell r="P959">
            <v>41.13</v>
          </cell>
          <cell r="Q959">
            <v>2029.1</v>
          </cell>
          <cell r="R959">
            <v>82.5</v>
          </cell>
        </row>
        <row r="960">
          <cell r="A960" t="str">
            <v>0206Bajo Piura265</v>
          </cell>
          <cell r="B960" t="str">
            <v>02</v>
          </cell>
          <cell r="C960" t="str">
            <v>06</v>
          </cell>
          <cell r="D960" t="str">
            <v>ELNO</v>
          </cell>
          <cell r="E960" t="str">
            <v>Bajo Piura</v>
          </cell>
          <cell r="F960" t="str">
            <v/>
          </cell>
          <cell r="G960">
            <v>0</v>
          </cell>
          <cell r="H960">
            <v>60</v>
          </cell>
          <cell r="I960" t="str">
            <v>265</v>
          </cell>
          <cell r="J960">
            <v>23</v>
          </cell>
          <cell r="K960">
            <v>0</v>
          </cell>
          <cell r="L960">
            <v>0</v>
          </cell>
          <cell r="M960">
            <v>9.2430000000000003</v>
          </cell>
          <cell r="N960">
            <v>0</v>
          </cell>
          <cell r="O960">
            <v>3750.16</v>
          </cell>
          <cell r="P960">
            <v>40.57</v>
          </cell>
          <cell r="Q960">
            <v>675.03</v>
          </cell>
          <cell r="R960">
            <v>13.85</v>
          </cell>
        </row>
        <row r="961">
          <cell r="A961" t="str">
            <v>0206Bajo Piura266</v>
          </cell>
          <cell r="B961" t="str">
            <v>02</v>
          </cell>
          <cell r="C961" t="str">
            <v>06</v>
          </cell>
          <cell r="D961" t="str">
            <v>ELNO</v>
          </cell>
          <cell r="E961" t="str">
            <v>Bajo Piura</v>
          </cell>
          <cell r="F961" t="str">
            <v/>
          </cell>
          <cell r="G961">
            <v>0</v>
          </cell>
          <cell r="H961">
            <v>60</v>
          </cell>
          <cell r="I961" t="str">
            <v>266</v>
          </cell>
          <cell r="J961">
            <v>8</v>
          </cell>
          <cell r="K961">
            <v>0</v>
          </cell>
          <cell r="L961">
            <v>0</v>
          </cell>
          <cell r="M961">
            <v>4.6680000000000001</v>
          </cell>
          <cell r="N961">
            <v>0</v>
          </cell>
          <cell r="O961">
            <v>1887.21</v>
          </cell>
          <cell r="P961">
            <v>40.43</v>
          </cell>
          <cell r="Q961">
            <v>339.7</v>
          </cell>
          <cell r="R961">
            <v>5.7</v>
          </cell>
        </row>
        <row r="962">
          <cell r="A962" t="str">
            <v>0206Bajo Piura267</v>
          </cell>
          <cell r="B962" t="str">
            <v>02</v>
          </cell>
          <cell r="C962" t="str">
            <v>06</v>
          </cell>
          <cell r="D962" t="str">
            <v>ELNO</v>
          </cell>
          <cell r="E962" t="str">
            <v>Bajo Piura</v>
          </cell>
          <cell r="F962" t="str">
            <v/>
          </cell>
          <cell r="G962">
            <v>0</v>
          </cell>
          <cell r="H962">
            <v>60</v>
          </cell>
          <cell r="I962" t="str">
            <v>267</v>
          </cell>
          <cell r="J962">
            <v>5</v>
          </cell>
          <cell r="K962">
            <v>0</v>
          </cell>
          <cell r="L962">
            <v>0</v>
          </cell>
          <cell r="M962">
            <v>4.1539999999999999</v>
          </cell>
          <cell r="N962">
            <v>0</v>
          </cell>
          <cell r="O962">
            <v>1675.47</v>
          </cell>
          <cell r="P962">
            <v>40.33</v>
          </cell>
          <cell r="Q962">
            <v>301.58</v>
          </cell>
          <cell r="R962">
            <v>3.07</v>
          </cell>
        </row>
        <row r="963">
          <cell r="A963" t="str">
            <v>0206Bajo Piura268</v>
          </cell>
          <cell r="B963" t="str">
            <v>02</v>
          </cell>
          <cell r="C963" t="str">
            <v>06</v>
          </cell>
          <cell r="D963" t="str">
            <v>ELNO</v>
          </cell>
          <cell r="E963" t="str">
            <v>Bajo Piura</v>
          </cell>
          <cell r="F963" t="str">
            <v/>
          </cell>
          <cell r="G963">
            <v>0</v>
          </cell>
          <cell r="H963">
            <v>60</v>
          </cell>
          <cell r="I963" t="str">
            <v>268</v>
          </cell>
          <cell r="J963">
            <v>6</v>
          </cell>
          <cell r="K963">
            <v>0</v>
          </cell>
          <cell r="L963">
            <v>0</v>
          </cell>
          <cell r="M963">
            <v>8.3789999999999996</v>
          </cell>
          <cell r="N963">
            <v>0</v>
          </cell>
          <cell r="O963">
            <v>3371.98</v>
          </cell>
          <cell r="P963">
            <v>40.24</v>
          </cell>
          <cell r="Q963">
            <v>606.96</v>
          </cell>
          <cell r="R963">
            <v>3.99</v>
          </cell>
        </row>
        <row r="964">
          <cell r="A964" t="str">
            <v>0206Bajo Piura282</v>
          </cell>
          <cell r="B964" t="str">
            <v>02</v>
          </cell>
          <cell r="C964" t="str">
            <v>06</v>
          </cell>
          <cell r="D964" t="str">
            <v>ELNO</v>
          </cell>
          <cell r="E964" t="str">
            <v>Bajo Piura</v>
          </cell>
          <cell r="F964" t="str">
            <v/>
          </cell>
          <cell r="G964">
            <v>0</v>
          </cell>
          <cell r="H964">
            <v>60</v>
          </cell>
          <cell r="I964" t="str">
            <v>282</v>
          </cell>
          <cell r="J964">
            <v>2</v>
          </cell>
          <cell r="K964">
            <v>0</v>
          </cell>
          <cell r="L964">
            <v>0</v>
          </cell>
          <cell r="M964">
            <v>6.4000000000000001E-2</v>
          </cell>
          <cell r="N964">
            <v>0.2</v>
          </cell>
          <cell r="O964">
            <v>27.78</v>
          </cell>
          <cell r="P964">
            <v>43.41</v>
          </cell>
          <cell r="Q964">
            <v>5</v>
          </cell>
          <cell r="R964">
            <v>1.1599999999999999</v>
          </cell>
        </row>
        <row r="965">
          <cell r="A965" t="str">
            <v>0206Bajo Piura100</v>
          </cell>
          <cell r="B965" t="str">
            <v>02</v>
          </cell>
          <cell r="C965" t="str">
            <v>06</v>
          </cell>
          <cell r="D965" t="str">
            <v>ELNO</v>
          </cell>
          <cell r="E965" t="str">
            <v>Bajo Piura</v>
          </cell>
          <cell r="F965" t="str">
            <v/>
          </cell>
          <cell r="G965">
            <v>0</v>
          </cell>
          <cell r="H965">
            <v>60</v>
          </cell>
          <cell r="I965" t="str">
            <v>100</v>
          </cell>
          <cell r="J965">
            <v>18</v>
          </cell>
          <cell r="K965">
            <v>57.554000000000002</v>
          </cell>
          <cell r="L965">
            <v>414.17399999999998</v>
          </cell>
          <cell r="M965">
            <v>471.72800000000001</v>
          </cell>
          <cell r="N965">
            <v>2.456</v>
          </cell>
          <cell r="O965">
            <v>83929.46</v>
          </cell>
          <cell r="P965">
            <v>17.79</v>
          </cell>
          <cell r="Q965">
            <v>15107.3</v>
          </cell>
          <cell r="R965">
            <v>281.33999999999997</v>
          </cell>
        </row>
        <row r="966">
          <cell r="A966" t="str">
            <v>0206Bajo Piura122</v>
          </cell>
          <cell r="B966" t="str">
            <v>02</v>
          </cell>
          <cell r="C966" t="str">
            <v>06</v>
          </cell>
          <cell r="D966" t="str">
            <v>ELNO</v>
          </cell>
          <cell r="E966" t="str">
            <v>Bajo Piura</v>
          </cell>
          <cell r="F966" t="str">
            <v/>
          </cell>
          <cell r="G966">
            <v>0</v>
          </cell>
          <cell r="H966">
            <v>60</v>
          </cell>
          <cell r="I966" t="str">
            <v>122</v>
          </cell>
          <cell r="J966">
            <v>7</v>
          </cell>
          <cell r="K966">
            <v>110.64400000000001</v>
          </cell>
          <cell r="L966">
            <v>407.34</v>
          </cell>
          <cell r="M966">
            <v>517.98400000000004</v>
          </cell>
          <cell r="N966">
            <v>1.2529999999999999</v>
          </cell>
          <cell r="O966">
            <v>97691.13</v>
          </cell>
          <cell r="P966">
            <v>18.86</v>
          </cell>
          <cell r="Q966">
            <v>17584.400000000001</v>
          </cell>
          <cell r="R966">
            <v>109.41</v>
          </cell>
        </row>
        <row r="967">
          <cell r="A967" t="str">
            <v>0206Bajo Piura121</v>
          </cell>
          <cell r="B967" t="str">
            <v>02</v>
          </cell>
          <cell r="C967" t="str">
            <v>06</v>
          </cell>
          <cell r="D967" t="str">
            <v>ELNO</v>
          </cell>
          <cell r="E967" t="str">
            <v>Bajo Piura</v>
          </cell>
          <cell r="F967" t="str">
            <v/>
          </cell>
          <cell r="G967">
            <v>0</v>
          </cell>
          <cell r="H967">
            <v>60</v>
          </cell>
          <cell r="I967" t="str">
            <v>121</v>
          </cell>
          <cell r="J967">
            <v>4</v>
          </cell>
          <cell r="K967">
            <v>6.0860000000000003</v>
          </cell>
          <cell r="L967">
            <v>22.091000000000001</v>
          </cell>
          <cell r="M967">
            <v>28.177</v>
          </cell>
          <cell r="N967">
            <v>0.13500000000000001</v>
          </cell>
          <cell r="O967">
            <v>5343.38</v>
          </cell>
          <cell r="P967">
            <v>18.96</v>
          </cell>
          <cell r="Q967">
            <v>961.81</v>
          </cell>
          <cell r="R967">
            <v>62.52</v>
          </cell>
        </row>
        <row r="968">
          <cell r="A968" t="str">
            <v>0206Bajo Piura132</v>
          </cell>
          <cell r="B968" t="str">
            <v>02</v>
          </cell>
          <cell r="C968" t="str">
            <v>06</v>
          </cell>
          <cell r="D968" t="str">
            <v>ELNO</v>
          </cell>
          <cell r="E968" t="str">
            <v>Bajo Piura</v>
          </cell>
          <cell r="F968" t="str">
            <v/>
          </cell>
          <cell r="G968">
            <v>0</v>
          </cell>
          <cell r="H968">
            <v>60</v>
          </cell>
          <cell r="I968" t="str">
            <v>132</v>
          </cell>
          <cell r="J968">
            <v>4</v>
          </cell>
          <cell r="K968">
            <v>0</v>
          </cell>
          <cell r="L968">
            <v>0</v>
          </cell>
          <cell r="M968">
            <v>3.2490000000000001</v>
          </cell>
          <cell r="N968">
            <v>7.8E-2</v>
          </cell>
          <cell r="O968">
            <v>1293.96</v>
          </cell>
          <cell r="P968">
            <v>39.83</v>
          </cell>
          <cell r="Q968">
            <v>232.91</v>
          </cell>
          <cell r="R968">
            <v>60.35</v>
          </cell>
        </row>
        <row r="969">
          <cell r="A969" t="str">
            <v>0206Bajo Piura131</v>
          </cell>
          <cell r="B969" t="str">
            <v>02</v>
          </cell>
          <cell r="C969" t="str">
            <v>06</v>
          </cell>
          <cell r="D969" t="str">
            <v>ELNO</v>
          </cell>
          <cell r="E969" t="str">
            <v>Bajo Piura</v>
          </cell>
          <cell r="F969" t="str">
            <v/>
          </cell>
          <cell r="G969">
            <v>0</v>
          </cell>
          <cell r="H969">
            <v>60</v>
          </cell>
          <cell r="I969" t="str">
            <v>131</v>
          </cell>
          <cell r="J969">
            <v>13</v>
          </cell>
          <cell r="K969">
            <v>0</v>
          </cell>
          <cell r="L969">
            <v>0</v>
          </cell>
          <cell r="M969">
            <v>22.52</v>
          </cell>
          <cell r="N969">
            <v>0.10100000000000001</v>
          </cell>
          <cell r="O969">
            <v>6465.34</v>
          </cell>
          <cell r="P969">
            <v>28.71</v>
          </cell>
          <cell r="Q969">
            <v>1163.76</v>
          </cell>
          <cell r="R969">
            <v>189.93</v>
          </cell>
        </row>
        <row r="970">
          <cell r="A970" t="str">
            <v>0206Bajo Piura240</v>
          </cell>
          <cell r="B970" t="str">
            <v>02</v>
          </cell>
          <cell r="C970" t="str">
            <v>06</v>
          </cell>
          <cell r="D970" t="str">
            <v>ELNO</v>
          </cell>
          <cell r="E970" t="str">
            <v>Bajo Piura</v>
          </cell>
          <cell r="F970" t="str">
            <v/>
          </cell>
          <cell r="G970">
            <v>0</v>
          </cell>
          <cell r="H970">
            <v>60</v>
          </cell>
          <cell r="I970" t="str">
            <v>240</v>
          </cell>
          <cell r="J970">
            <v>0</v>
          </cell>
          <cell r="K970">
            <v>0</v>
          </cell>
          <cell r="L970">
            <v>0</v>
          </cell>
          <cell r="M970">
            <v>101.38500000000001</v>
          </cell>
          <cell r="N970">
            <v>0</v>
          </cell>
          <cell r="O970">
            <v>34106.79</v>
          </cell>
          <cell r="P970">
            <v>33.64</v>
          </cell>
          <cell r="Q970">
            <v>0</v>
          </cell>
          <cell r="R970">
            <v>0</v>
          </cell>
        </row>
        <row r="971">
          <cell r="A971" t="str">
            <v>0206Tumbes222</v>
          </cell>
          <cell r="B971" t="str">
            <v>02</v>
          </cell>
          <cell r="C971" t="str">
            <v>06</v>
          </cell>
          <cell r="D971" t="str">
            <v>ELNO</v>
          </cell>
          <cell r="E971" t="str">
            <v>Tumbes</v>
          </cell>
          <cell r="F971" t="str">
            <v/>
          </cell>
          <cell r="G971">
            <v>0</v>
          </cell>
          <cell r="H971">
            <v>0</v>
          </cell>
          <cell r="I971" t="str">
            <v>222</v>
          </cell>
          <cell r="J971">
            <v>1</v>
          </cell>
          <cell r="K971">
            <v>3.3780000000000001</v>
          </cell>
          <cell r="L971">
            <v>17.064</v>
          </cell>
          <cell r="M971">
            <v>20.442</v>
          </cell>
          <cell r="N971">
            <v>0.12</v>
          </cell>
          <cell r="O971">
            <v>6720.09</v>
          </cell>
          <cell r="P971">
            <v>32.869999999999997</v>
          </cell>
          <cell r="Q971">
            <v>1209.6199999999999</v>
          </cell>
          <cell r="R971">
            <v>5.07</v>
          </cell>
        </row>
        <row r="972">
          <cell r="A972" t="str">
            <v>0206Tumbes231</v>
          </cell>
          <cell r="B972" t="str">
            <v>02</v>
          </cell>
          <cell r="C972" t="str">
            <v>06</v>
          </cell>
          <cell r="D972" t="str">
            <v>ELNO</v>
          </cell>
          <cell r="E972" t="str">
            <v>Tumbes</v>
          </cell>
          <cell r="F972" t="str">
            <v/>
          </cell>
          <cell r="G972">
            <v>0</v>
          </cell>
          <cell r="H972">
            <v>0</v>
          </cell>
          <cell r="I972" t="str">
            <v>231</v>
          </cell>
          <cell r="J972">
            <v>2</v>
          </cell>
          <cell r="K972">
            <v>0</v>
          </cell>
          <cell r="L972">
            <v>0</v>
          </cell>
          <cell r="M972">
            <v>0.191</v>
          </cell>
          <cell r="N972">
            <v>1.2E-2</v>
          </cell>
          <cell r="O972">
            <v>748.27</v>
          </cell>
          <cell r="P972">
            <v>391.76</v>
          </cell>
          <cell r="Q972">
            <v>134.69</v>
          </cell>
          <cell r="R972">
            <v>4.0999999999999996</v>
          </cell>
        </row>
        <row r="973">
          <cell r="A973" t="str">
            <v>0206Tumbes270</v>
          </cell>
          <cell r="B973" t="str">
            <v>02</v>
          </cell>
          <cell r="C973" t="str">
            <v>06</v>
          </cell>
          <cell r="D973" t="str">
            <v>ELNO</v>
          </cell>
          <cell r="E973" t="str">
            <v>Tumbes</v>
          </cell>
          <cell r="F973" t="str">
            <v/>
          </cell>
          <cell r="G973">
            <v>0</v>
          </cell>
          <cell r="H973">
            <v>0</v>
          </cell>
          <cell r="I973" t="str">
            <v>270</v>
          </cell>
          <cell r="J973">
            <v>2432</v>
          </cell>
          <cell r="K973">
            <v>0</v>
          </cell>
          <cell r="L973">
            <v>0</v>
          </cell>
          <cell r="M973">
            <v>488.476</v>
          </cell>
          <cell r="N973">
            <v>0</v>
          </cell>
          <cell r="O973">
            <v>184436.1</v>
          </cell>
          <cell r="P973">
            <v>37.76</v>
          </cell>
          <cell r="Q973">
            <v>33198.5</v>
          </cell>
          <cell r="R973">
            <v>1428.97</v>
          </cell>
        </row>
        <row r="974">
          <cell r="A974" t="str">
            <v>0206Tumbes261</v>
          </cell>
          <cell r="B974" t="str">
            <v>02</v>
          </cell>
          <cell r="C974" t="str">
            <v>06</v>
          </cell>
          <cell r="D974" t="str">
            <v>ELNO</v>
          </cell>
          <cell r="E974" t="str">
            <v>Tumbes</v>
          </cell>
          <cell r="F974" t="str">
            <v/>
          </cell>
          <cell r="G974">
            <v>0</v>
          </cell>
          <cell r="H974">
            <v>0</v>
          </cell>
          <cell r="I974" t="str">
            <v>261</v>
          </cell>
          <cell r="J974">
            <v>9916</v>
          </cell>
          <cell r="K974">
            <v>0</v>
          </cell>
          <cell r="L974">
            <v>0</v>
          </cell>
          <cell r="M974">
            <v>157.62200000000001</v>
          </cell>
          <cell r="N974">
            <v>0</v>
          </cell>
          <cell r="O974">
            <v>64237.53</v>
          </cell>
          <cell r="P974">
            <v>40.75</v>
          </cell>
          <cell r="Q974">
            <v>11562.76</v>
          </cell>
          <cell r="R974">
            <v>5759.34</v>
          </cell>
        </row>
        <row r="975">
          <cell r="A975" t="str">
            <v>0206Tumbes262</v>
          </cell>
          <cell r="B975" t="str">
            <v>02</v>
          </cell>
          <cell r="C975" t="str">
            <v>06</v>
          </cell>
          <cell r="D975" t="str">
            <v>ELNO</v>
          </cell>
          <cell r="E975" t="str">
            <v>Tumbes</v>
          </cell>
          <cell r="F975" t="str">
            <v/>
          </cell>
          <cell r="G975">
            <v>0</v>
          </cell>
          <cell r="H975">
            <v>0</v>
          </cell>
          <cell r="I975" t="str">
            <v>262</v>
          </cell>
          <cell r="J975">
            <v>10733</v>
          </cell>
          <cell r="K975">
            <v>0</v>
          </cell>
          <cell r="L975">
            <v>0</v>
          </cell>
          <cell r="M975">
            <v>630.62</v>
          </cell>
          <cell r="N975">
            <v>0</v>
          </cell>
          <cell r="O975">
            <v>222564.48000000001</v>
          </cell>
          <cell r="P975">
            <v>35.29</v>
          </cell>
          <cell r="Q975">
            <v>40061.61</v>
          </cell>
          <cell r="R975">
            <v>6237.04</v>
          </cell>
        </row>
        <row r="976">
          <cell r="A976" t="str">
            <v>0206Tumbes263</v>
          </cell>
          <cell r="B976" t="str">
            <v>02</v>
          </cell>
          <cell r="C976" t="str">
            <v>06</v>
          </cell>
          <cell r="D976" t="str">
            <v>ELNO</v>
          </cell>
          <cell r="E976" t="str">
            <v>Tumbes</v>
          </cell>
          <cell r="F976" t="str">
            <v/>
          </cell>
          <cell r="G976">
            <v>0</v>
          </cell>
          <cell r="H976">
            <v>0</v>
          </cell>
          <cell r="I976" t="str">
            <v>263</v>
          </cell>
          <cell r="J976">
            <v>2368</v>
          </cell>
          <cell r="K976">
            <v>0</v>
          </cell>
          <cell r="L976">
            <v>0</v>
          </cell>
          <cell r="M976">
            <v>285.66800000000001</v>
          </cell>
          <cell r="N976">
            <v>0</v>
          </cell>
          <cell r="O976">
            <v>111442.12</v>
          </cell>
          <cell r="P976">
            <v>39.01</v>
          </cell>
          <cell r="Q976">
            <v>20059.580000000002</v>
          </cell>
          <cell r="R976">
            <v>1376.53</v>
          </cell>
        </row>
        <row r="977">
          <cell r="A977" t="str">
            <v>0206Tumbes264</v>
          </cell>
          <cell r="B977" t="str">
            <v>02</v>
          </cell>
          <cell r="C977" t="str">
            <v>06</v>
          </cell>
          <cell r="D977" t="str">
            <v>ELNO</v>
          </cell>
          <cell r="E977" t="str">
            <v>Tumbes</v>
          </cell>
          <cell r="F977" t="str">
            <v/>
          </cell>
          <cell r="G977">
            <v>0</v>
          </cell>
          <cell r="H977">
            <v>0</v>
          </cell>
          <cell r="I977" t="str">
            <v>264</v>
          </cell>
          <cell r="J977">
            <v>1121</v>
          </cell>
          <cell r="K977">
            <v>0</v>
          </cell>
          <cell r="L977">
            <v>0</v>
          </cell>
          <cell r="M977">
            <v>222.77500000000001</v>
          </cell>
          <cell r="N977">
            <v>0</v>
          </cell>
          <cell r="O977">
            <v>85128.53</v>
          </cell>
          <cell r="P977">
            <v>38.21</v>
          </cell>
          <cell r="Q977">
            <v>15323.14</v>
          </cell>
          <cell r="R977">
            <v>653.6</v>
          </cell>
        </row>
        <row r="978">
          <cell r="A978" t="str">
            <v>0206Tumbes265</v>
          </cell>
          <cell r="B978" t="str">
            <v>02</v>
          </cell>
          <cell r="C978" t="str">
            <v>06</v>
          </cell>
          <cell r="D978" t="str">
            <v>ELNO</v>
          </cell>
          <cell r="E978" t="str">
            <v>Tumbes</v>
          </cell>
          <cell r="F978" t="str">
            <v/>
          </cell>
          <cell r="G978">
            <v>0</v>
          </cell>
          <cell r="H978">
            <v>0</v>
          </cell>
          <cell r="I978" t="str">
            <v>265</v>
          </cell>
          <cell r="J978">
            <v>159</v>
          </cell>
          <cell r="K978">
            <v>0</v>
          </cell>
          <cell r="L978">
            <v>0</v>
          </cell>
          <cell r="M978">
            <v>58.79</v>
          </cell>
          <cell r="N978">
            <v>0</v>
          </cell>
          <cell r="O978">
            <v>21893.91</v>
          </cell>
          <cell r="P978">
            <v>37.24</v>
          </cell>
          <cell r="Q978">
            <v>3940.9</v>
          </cell>
          <cell r="R978">
            <v>92.75</v>
          </cell>
        </row>
        <row r="979">
          <cell r="A979" t="str">
            <v>0206Tumbes266</v>
          </cell>
          <cell r="B979" t="str">
            <v>02</v>
          </cell>
          <cell r="C979" t="str">
            <v>06</v>
          </cell>
          <cell r="D979" t="str">
            <v>ELNO</v>
          </cell>
          <cell r="E979" t="str">
            <v>Tumbes</v>
          </cell>
          <cell r="F979" t="str">
            <v/>
          </cell>
          <cell r="G979">
            <v>0</v>
          </cell>
          <cell r="H979">
            <v>0</v>
          </cell>
          <cell r="I979" t="str">
            <v>266</v>
          </cell>
          <cell r="J979">
            <v>36</v>
          </cell>
          <cell r="K979">
            <v>0</v>
          </cell>
          <cell r="L979">
            <v>0</v>
          </cell>
          <cell r="M979">
            <v>21.341999999999999</v>
          </cell>
          <cell r="N979">
            <v>0</v>
          </cell>
          <cell r="O979">
            <v>7739.37</v>
          </cell>
          <cell r="P979">
            <v>36.26</v>
          </cell>
          <cell r="Q979">
            <v>1393.09</v>
          </cell>
          <cell r="R979">
            <v>21.22</v>
          </cell>
        </row>
        <row r="980">
          <cell r="A980" t="str">
            <v>0206Tumbes267</v>
          </cell>
          <cell r="B980" t="str">
            <v>02</v>
          </cell>
          <cell r="C980" t="str">
            <v>06</v>
          </cell>
          <cell r="D980" t="str">
            <v>ELNO</v>
          </cell>
          <cell r="E980" t="str">
            <v>Tumbes</v>
          </cell>
          <cell r="F980" t="str">
            <v/>
          </cell>
          <cell r="G980">
            <v>0</v>
          </cell>
          <cell r="H980">
            <v>0</v>
          </cell>
          <cell r="I980" t="str">
            <v>267</v>
          </cell>
          <cell r="J980">
            <v>11</v>
          </cell>
          <cell r="K980">
            <v>0</v>
          </cell>
          <cell r="L980">
            <v>0</v>
          </cell>
          <cell r="M980">
            <v>9.0510000000000002</v>
          </cell>
          <cell r="N980">
            <v>0</v>
          </cell>
          <cell r="O980">
            <v>3215.58</v>
          </cell>
          <cell r="P980">
            <v>35.53</v>
          </cell>
          <cell r="Q980">
            <v>578.79999999999995</v>
          </cell>
          <cell r="R980">
            <v>6.55</v>
          </cell>
        </row>
        <row r="981">
          <cell r="A981" t="str">
            <v>0206Tumbes268</v>
          </cell>
          <cell r="B981" t="str">
            <v>02</v>
          </cell>
          <cell r="C981" t="str">
            <v>06</v>
          </cell>
          <cell r="D981" t="str">
            <v>ELNO</v>
          </cell>
          <cell r="E981" t="str">
            <v>Tumbes</v>
          </cell>
          <cell r="F981" t="str">
            <v/>
          </cell>
          <cell r="G981">
            <v>0</v>
          </cell>
          <cell r="H981">
            <v>0</v>
          </cell>
          <cell r="I981" t="str">
            <v>268</v>
          </cell>
          <cell r="J981">
            <v>21</v>
          </cell>
          <cell r="K981">
            <v>0</v>
          </cell>
          <cell r="L981">
            <v>0</v>
          </cell>
          <cell r="M981">
            <v>29.757000000000001</v>
          </cell>
          <cell r="N981">
            <v>0</v>
          </cell>
          <cell r="O981">
            <v>10541.15</v>
          </cell>
          <cell r="P981">
            <v>35.42</v>
          </cell>
          <cell r="Q981">
            <v>1897.41</v>
          </cell>
          <cell r="R981">
            <v>13.2</v>
          </cell>
        </row>
        <row r="982">
          <cell r="A982" t="str">
            <v>0206Tumbes282</v>
          </cell>
          <cell r="B982" t="str">
            <v>02</v>
          </cell>
          <cell r="C982" t="str">
            <v>06</v>
          </cell>
          <cell r="D982" t="str">
            <v>ELNO</v>
          </cell>
          <cell r="E982" t="str">
            <v>Tumbes</v>
          </cell>
          <cell r="F982" t="str">
            <v/>
          </cell>
          <cell r="G982">
            <v>0</v>
          </cell>
          <cell r="H982">
            <v>0</v>
          </cell>
          <cell r="I982" t="str">
            <v>282</v>
          </cell>
          <cell r="J982">
            <v>51</v>
          </cell>
          <cell r="K982">
            <v>0</v>
          </cell>
          <cell r="L982">
            <v>0</v>
          </cell>
          <cell r="M982">
            <v>3.2770000000000001</v>
          </cell>
          <cell r="N982">
            <v>10.24</v>
          </cell>
          <cell r="O982">
            <v>1373.39</v>
          </cell>
          <cell r="P982">
            <v>41.91</v>
          </cell>
          <cell r="Q982">
            <v>247.21</v>
          </cell>
          <cell r="R982">
            <v>29.64</v>
          </cell>
        </row>
        <row r="983">
          <cell r="A983" t="str">
            <v>0206Tumbes281</v>
          </cell>
          <cell r="B983" t="str">
            <v>02</v>
          </cell>
          <cell r="C983" t="str">
            <v>06</v>
          </cell>
          <cell r="D983" t="str">
            <v>ELNO</v>
          </cell>
          <cell r="E983" t="str">
            <v>Tumbes</v>
          </cell>
          <cell r="F983" t="str">
            <v/>
          </cell>
          <cell r="G983">
            <v>0</v>
          </cell>
          <cell r="H983">
            <v>0</v>
          </cell>
          <cell r="I983" t="str">
            <v>281</v>
          </cell>
          <cell r="J983">
            <v>2</v>
          </cell>
          <cell r="K983">
            <v>0</v>
          </cell>
          <cell r="L983">
            <v>0</v>
          </cell>
          <cell r="M983">
            <v>9.7000000000000003E-2</v>
          </cell>
          <cell r="N983">
            <v>0.30299999999999999</v>
          </cell>
          <cell r="O983">
            <v>41.08</v>
          </cell>
          <cell r="P983">
            <v>42.35</v>
          </cell>
          <cell r="Q983">
            <v>7.39</v>
          </cell>
          <cell r="R983">
            <v>1.1599999999999999</v>
          </cell>
        </row>
        <row r="984">
          <cell r="A984" t="str">
            <v>0206Tumbes100</v>
          </cell>
          <cell r="B984" t="str">
            <v>02</v>
          </cell>
          <cell r="C984" t="str">
            <v>06</v>
          </cell>
          <cell r="D984" t="str">
            <v>ELNO</v>
          </cell>
          <cell r="E984" t="str">
            <v>Tumbes</v>
          </cell>
          <cell r="F984" t="str">
            <v/>
          </cell>
          <cell r="G984">
            <v>0</v>
          </cell>
          <cell r="H984">
            <v>0</v>
          </cell>
          <cell r="I984" t="str">
            <v>100</v>
          </cell>
          <cell r="J984">
            <v>25</v>
          </cell>
          <cell r="K984">
            <v>13.71</v>
          </cell>
          <cell r="L984">
            <v>813.91</v>
          </cell>
          <cell r="M984">
            <v>827.62</v>
          </cell>
          <cell r="N984">
            <v>3.2519999999999998</v>
          </cell>
          <cell r="O984">
            <v>135848.35999999999</v>
          </cell>
          <cell r="P984">
            <v>16.41</v>
          </cell>
          <cell r="Q984">
            <v>24452.7</v>
          </cell>
          <cell r="R984">
            <v>390.75</v>
          </cell>
        </row>
        <row r="985">
          <cell r="A985" t="str">
            <v>0206Tumbes122</v>
          </cell>
          <cell r="B985" t="str">
            <v>02</v>
          </cell>
          <cell r="C985" t="str">
            <v>06</v>
          </cell>
          <cell r="D985" t="str">
            <v>ELNO</v>
          </cell>
          <cell r="E985" t="str">
            <v>Tumbes</v>
          </cell>
          <cell r="F985" t="str">
            <v/>
          </cell>
          <cell r="G985">
            <v>0</v>
          </cell>
          <cell r="H985">
            <v>0</v>
          </cell>
          <cell r="I985" t="str">
            <v>122</v>
          </cell>
          <cell r="J985">
            <v>16</v>
          </cell>
          <cell r="K985">
            <v>79.748999999999995</v>
          </cell>
          <cell r="L985">
            <v>358.322</v>
          </cell>
          <cell r="M985">
            <v>438.07100000000003</v>
          </cell>
          <cell r="N985">
            <v>2.6789999999999998</v>
          </cell>
          <cell r="O985">
            <v>120461.93</v>
          </cell>
          <cell r="P985">
            <v>27.5</v>
          </cell>
          <cell r="Q985">
            <v>21683.15</v>
          </cell>
          <cell r="R985">
            <v>250.08</v>
          </cell>
        </row>
        <row r="986">
          <cell r="A986" t="str">
            <v>0206Tumbes121</v>
          </cell>
          <cell r="B986" t="str">
            <v>02</v>
          </cell>
          <cell r="C986" t="str">
            <v>06</v>
          </cell>
          <cell r="D986" t="str">
            <v>ELNO</v>
          </cell>
          <cell r="E986" t="str">
            <v>Tumbes</v>
          </cell>
          <cell r="F986" t="str">
            <v/>
          </cell>
          <cell r="G986">
            <v>0</v>
          </cell>
          <cell r="H986">
            <v>0</v>
          </cell>
          <cell r="I986" t="str">
            <v>121</v>
          </cell>
          <cell r="J986">
            <v>14</v>
          </cell>
          <cell r="K986">
            <v>218.49600000000001</v>
          </cell>
          <cell r="L986">
            <v>781.005</v>
          </cell>
          <cell r="M986">
            <v>999.50099999999998</v>
          </cell>
          <cell r="N986">
            <v>3.0489999999999999</v>
          </cell>
          <cell r="O986">
            <v>212569.86</v>
          </cell>
          <cell r="P986">
            <v>21.27</v>
          </cell>
          <cell r="Q986">
            <v>38262.57</v>
          </cell>
          <cell r="R986">
            <v>218.82</v>
          </cell>
        </row>
        <row r="987">
          <cell r="A987" t="str">
            <v>0206Tumbes132</v>
          </cell>
          <cell r="B987" t="str">
            <v>02</v>
          </cell>
          <cell r="C987" t="str">
            <v>06</v>
          </cell>
          <cell r="D987" t="str">
            <v>ELNO</v>
          </cell>
          <cell r="E987" t="str">
            <v>Tumbes</v>
          </cell>
          <cell r="F987" t="str">
            <v/>
          </cell>
          <cell r="G987">
            <v>0</v>
          </cell>
          <cell r="H987">
            <v>0</v>
          </cell>
          <cell r="I987" t="str">
            <v>132</v>
          </cell>
          <cell r="J987">
            <v>23</v>
          </cell>
          <cell r="K987">
            <v>0</v>
          </cell>
          <cell r="L987">
            <v>0</v>
          </cell>
          <cell r="M987">
            <v>137.42099999999999</v>
          </cell>
          <cell r="N987">
            <v>0.57099999999999995</v>
          </cell>
          <cell r="O987">
            <v>31167.48</v>
          </cell>
          <cell r="P987">
            <v>22.68</v>
          </cell>
          <cell r="Q987">
            <v>5610.15</v>
          </cell>
          <cell r="R987">
            <v>336.03</v>
          </cell>
        </row>
        <row r="988">
          <cell r="A988" t="str">
            <v>0206Tumbes131</v>
          </cell>
          <cell r="B988" t="str">
            <v>02</v>
          </cell>
          <cell r="C988" t="str">
            <v>06</v>
          </cell>
          <cell r="D988" t="str">
            <v>ELNO</v>
          </cell>
          <cell r="E988" t="str">
            <v>Tumbes</v>
          </cell>
          <cell r="F988" t="str">
            <v/>
          </cell>
          <cell r="G988">
            <v>0</v>
          </cell>
          <cell r="H988">
            <v>0</v>
          </cell>
          <cell r="I988" t="str">
            <v>131</v>
          </cell>
          <cell r="J988">
            <v>20</v>
          </cell>
          <cell r="K988">
            <v>0</v>
          </cell>
          <cell r="L988">
            <v>0</v>
          </cell>
          <cell r="M988">
            <v>126.62</v>
          </cell>
          <cell r="N988">
            <v>0.73799999999999999</v>
          </cell>
          <cell r="O988">
            <v>31080.17</v>
          </cell>
          <cell r="P988">
            <v>24.55</v>
          </cell>
          <cell r="Q988">
            <v>5594.43</v>
          </cell>
          <cell r="R988">
            <v>292.2</v>
          </cell>
        </row>
        <row r="989">
          <cell r="A989" t="str">
            <v>0206Tumbes240</v>
          </cell>
          <cell r="B989" t="str">
            <v>02</v>
          </cell>
          <cell r="C989" t="str">
            <v>06</v>
          </cell>
          <cell r="D989" t="str">
            <v>ELNO</v>
          </cell>
          <cell r="E989" t="str">
            <v>Tumbes</v>
          </cell>
          <cell r="F989" t="str">
            <v/>
          </cell>
          <cell r="G989">
            <v>0</v>
          </cell>
          <cell r="H989">
            <v>0</v>
          </cell>
          <cell r="I989" t="str">
            <v>240</v>
          </cell>
          <cell r="J989">
            <v>0</v>
          </cell>
          <cell r="K989">
            <v>0</v>
          </cell>
          <cell r="L989">
            <v>0</v>
          </cell>
          <cell r="M989">
            <v>258.98399999999998</v>
          </cell>
          <cell r="N989">
            <v>0</v>
          </cell>
          <cell r="O989">
            <v>117480.45</v>
          </cell>
          <cell r="P989">
            <v>45.36</v>
          </cell>
          <cell r="Q989">
            <v>0</v>
          </cell>
          <cell r="R989">
            <v>0</v>
          </cell>
        </row>
        <row r="990">
          <cell r="A990" t="str">
            <v>0206Canchaque231</v>
          </cell>
          <cell r="B990" t="str">
            <v>02</v>
          </cell>
          <cell r="C990" t="str">
            <v>06</v>
          </cell>
          <cell r="D990" t="str">
            <v>ELNO</v>
          </cell>
          <cell r="E990" t="str">
            <v>Canchaque</v>
          </cell>
          <cell r="F990" t="str">
            <v/>
          </cell>
          <cell r="G990">
            <v>0</v>
          </cell>
          <cell r="H990">
            <v>0</v>
          </cell>
          <cell r="I990" t="str">
            <v>231</v>
          </cell>
          <cell r="J990">
            <v>2</v>
          </cell>
          <cell r="K990">
            <v>0</v>
          </cell>
          <cell r="L990">
            <v>0</v>
          </cell>
          <cell r="M990">
            <v>0.33100000000000002</v>
          </cell>
          <cell r="N990">
            <v>2E-3</v>
          </cell>
          <cell r="O990">
            <v>254.16</v>
          </cell>
          <cell r="P990">
            <v>76.790000000000006</v>
          </cell>
          <cell r="Q990">
            <v>45.75</v>
          </cell>
          <cell r="R990">
            <v>4.0999999999999996</v>
          </cell>
        </row>
        <row r="991">
          <cell r="A991" t="str">
            <v>0206Canchaque270</v>
          </cell>
          <cell r="B991" t="str">
            <v>02</v>
          </cell>
          <cell r="C991" t="str">
            <v>06</v>
          </cell>
          <cell r="D991" t="str">
            <v>ELNO</v>
          </cell>
          <cell r="E991" t="str">
            <v>Canchaque</v>
          </cell>
          <cell r="F991" t="str">
            <v/>
          </cell>
          <cell r="G991">
            <v>0</v>
          </cell>
          <cell r="H991">
            <v>0</v>
          </cell>
          <cell r="I991" t="str">
            <v>270</v>
          </cell>
          <cell r="J991">
            <v>41</v>
          </cell>
          <cell r="K991">
            <v>0</v>
          </cell>
          <cell r="L991">
            <v>0</v>
          </cell>
          <cell r="M991">
            <v>2.7759999999999998</v>
          </cell>
          <cell r="N991">
            <v>0</v>
          </cell>
          <cell r="O991">
            <v>1383.51</v>
          </cell>
          <cell r="P991">
            <v>49.84</v>
          </cell>
          <cell r="Q991">
            <v>249.03</v>
          </cell>
          <cell r="R991">
            <v>23.54</v>
          </cell>
        </row>
        <row r="992">
          <cell r="A992" t="str">
            <v>0206Canchaque261</v>
          </cell>
          <cell r="B992" t="str">
            <v>02</v>
          </cell>
          <cell r="C992" t="str">
            <v>06</v>
          </cell>
          <cell r="D992" t="str">
            <v>ELNO</v>
          </cell>
          <cell r="E992" t="str">
            <v>Canchaque</v>
          </cell>
          <cell r="F992" t="str">
            <v/>
          </cell>
          <cell r="G992">
            <v>0</v>
          </cell>
          <cell r="H992">
            <v>0</v>
          </cell>
          <cell r="I992" t="str">
            <v>261</v>
          </cell>
          <cell r="J992">
            <v>358</v>
          </cell>
          <cell r="K992">
            <v>0</v>
          </cell>
          <cell r="L992">
            <v>0</v>
          </cell>
          <cell r="M992">
            <v>4.6319999999999997</v>
          </cell>
          <cell r="N992">
            <v>0</v>
          </cell>
          <cell r="O992">
            <v>1941.15</v>
          </cell>
          <cell r="P992">
            <v>41.91</v>
          </cell>
          <cell r="Q992">
            <v>349.41</v>
          </cell>
          <cell r="R992">
            <v>208.49</v>
          </cell>
        </row>
        <row r="993">
          <cell r="A993" t="str">
            <v>0206Canchaque262</v>
          </cell>
          <cell r="B993" t="str">
            <v>02</v>
          </cell>
          <cell r="C993" t="str">
            <v>06</v>
          </cell>
          <cell r="D993" t="str">
            <v>ELNO</v>
          </cell>
          <cell r="E993" t="str">
            <v>Canchaque</v>
          </cell>
          <cell r="F993" t="str">
            <v/>
          </cell>
          <cell r="G993">
            <v>0</v>
          </cell>
          <cell r="H993">
            <v>0</v>
          </cell>
          <cell r="I993" t="str">
            <v>262</v>
          </cell>
          <cell r="J993">
            <v>157</v>
          </cell>
          <cell r="K993">
            <v>0</v>
          </cell>
          <cell r="L993">
            <v>0</v>
          </cell>
          <cell r="M993">
            <v>8.1950000000000003</v>
          </cell>
          <cell r="N993">
            <v>0</v>
          </cell>
          <cell r="O993">
            <v>3537.04</v>
          </cell>
          <cell r="P993">
            <v>43.16</v>
          </cell>
          <cell r="Q993">
            <v>636.66999999999996</v>
          </cell>
          <cell r="R993">
            <v>91.57</v>
          </cell>
        </row>
        <row r="994">
          <cell r="A994" t="str">
            <v>0206Canchaque263</v>
          </cell>
          <cell r="B994" t="str">
            <v>02</v>
          </cell>
          <cell r="C994" t="str">
            <v>06</v>
          </cell>
          <cell r="D994" t="str">
            <v>ELNO</v>
          </cell>
          <cell r="E994" t="str">
            <v>Canchaque</v>
          </cell>
          <cell r="F994" t="str">
            <v/>
          </cell>
          <cell r="G994">
            <v>0</v>
          </cell>
          <cell r="H994">
            <v>0</v>
          </cell>
          <cell r="I994" t="str">
            <v>263</v>
          </cell>
          <cell r="J994">
            <v>9</v>
          </cell>
          <cell r="K994">
            <v>0</v>
          </cell>
          <cell r="L994">
            <v>0</v>
          </cell>
          <cell r="M994">
            <v>1.0920000000000001</v>
          </cell>
          <cell r="N994">
            <v>0</v>
          </cell>
          <cell r="O994">
            <v>624.4</v>
          </cell>
          <cell r="P994">
            <v>57.18</v>
          </cell>
          <cell r="Q994">
            <v>112.39</v>
          </cell>
          <cell r="R994">
            <v>5.22</v>
          </cell>
        </row>
        <row r="995">
          <cell r="A995" t="str">
            <v>0206Canchaque264</v>
          </cell>
          <cell r="B995" t="str">
            <v>02</v>
          </cell>
          <cell r="C995" t="str">
            <v>06</v>
          </cell>
          <cell r="D995" t="str">
            <v>ELNO</v>
          </cell>
          <cell r="E995" t="str">
            <v>Canchaque</v>
          </cell>
          <cell r="F995" t="str">
            <v/>
          </cell>
          <cell r="G995">
            <v>0</v>
          </cell>
          <cell r="H995">
            <v>0</v>
          </cell>
          <cell r="I995" t="str">
            <v>264</v>
          </cell>
          <cell r="J995">
            <v>5</v>
          </cell>
          <cell r="K995">
            <v>0</v>
          </cell>
          <cell r="L995">
            <v>0</v>
          </cell>
          <cell r="M995">
            <v>0.878</v>
          </cell>
          <cell r="N995">
            <v>0</v>
          </cell>
          <cell r="O995">
            <v>497.97</v>
          </cell>
          <cell r="P995">
            <v>56.72</v>
          </cell>
          <cell r="Q995">
            <v>89.63</v>
          </cell>
          <cell r="R995">
            <v>2.9</v>
          </cell>
        </row>
        <row r="996">
          <cell r="A996" t="str">
            <v>0206Canchaque265</v>
          </cell>
          <cell r="B996" t="str">
            <v>02</v>
          </cell>
          <cell r="C996" t="str">
            <v>06</v>
          </cell>
          <cell r="D996" t="str">
            <v>ELNO</v>
          </cell>
          <cell r="E996" t="str">
            <v>Canchaque</v>
          </cell>
          <cell r="F996" t="str">
            <v/>
          </cell>
          <cell r="G996">
            <v>0</v>
          </cell>
          <cell r="H996">
            <v>0</v>
          </cell>
          <cell r="I996" t="str">
            <v>265</v>
          </cell>
          <cell r="J996">
            <v>1</v>
          </cell>
          <cell r="K996">
            <v>0</v>
          </cell>
          <cell r="L996">
            <v>0</v>
          </cell>
          <cell r="M996">
            <v>0.312</v>
          </cell>
          <cell r="N996">
            <v>0</v>
          </cell>
          <cell r="O996">
            <v>175.54</v>
          </cell>
          <cell r="P996">
            <v>56.26</v>
          </cell>
          <cell r="Q996">
            <v>31.6</v>
          </cell>
          <cell r="R996">
            <v>0.57999999999999996</v>
          </cell>
        </row>
        <row r="997">
          <cell r="A997" t="str">
            <v>0206Canchaque240</v>
          </cell>
          <cell r="B997" t="str">
            <v>02</v>
          </cell>
          <cell r="C997" t="str">
            <v>06</v>
          </cell>
          <cell r="D997" t="str">
            <v>ELNO</v>
          </cell>
          <cell r="E997" t="str">
            <v>Canchaque</v>
          </cell>
          <cell r="F997" t="str">
            <v/>
          </cell>
          <cell r="G997">
            <v>0</v>
          </cell>
          <cell r="H997">
            <v>0</v>
          </cell>
          <cell r="I997" t="str">
            <v>240</v>
          </cell>
          <cell r="J997">
            <v>0</v>
          </cell>
          <cell r="K997">
            <v>0</v>
          </cell>
          <cell r="L997">
            <v>0</v>
          </cell>
          <cell r="M997">
            <v>9.6219999999999999</v>
          </cell>
          <cell r="N997">
            <v>0</v>
          </cell>
          <cell r="O997">
            <v>1207.97</v>
          </cell>
          <cell r="P997">
            <v>12.55</v>
          </cell>
          <cell r="Q997">
            <v>0</v>
          </cell>
          <cell r="R997">
            <v>0</v>
          </cell>
        </row>
        <row r="998">
          <cell r="A998" t="str">
            <v>0206Chalaco270</v>
          </cell>
          <cell r="B998" t="str">
            <v>02</v>
          </cell>
          <cell r="C998" t="str">
            <v>06</v>
          </cell>
          <cell r="D998" t="str">
            <v>ELNO</v>
          </cell>
          <cell r="E998" t="str">
            <v>Chalaco</v>
          </cell>
          <cell r="F998" t="str">
            <v/>
          </cell>
          <cell r="G998">
            <v>0</v>
          </cell>
          <cell r="H998">
            <v>0</v>
          </cell>
          <cell r="I998" t="str">
            <v>270</v>
          </cell>
          <cell r="J998">
            <v>147</v>
          </cell>
          <cell r="K998">
            <v>0</v>
          </cell>
          <cell r="L998">
            <v>0</v>
          </cell>
          <cell r="M998">
            <v>6.4569999999999999</v>
          </cell>
          <cell r="N998">
            <v>0</v>
          </cell>
          <cell r="O998">
            <v>3578.4</v>
          </cell>
          <cell r="P998">
            <v>55.42</v>
          </cell>
          <cell r="Q998">
            <v>644.11</v>
          </cell>
          <cell r="R998">
            <v>84.61</v>
          </cell>
        </row>
        <row r="999">
          <cell r="A999" t="str">
            <v>0206Chalaco261</v>
          </cell>
          <cell r="B999" t="str">
            <v>02</v>
          </cell>
          <cell r="C999" t="str">
            <v>06</v>
          </cell>
          <cell r="D999" t="str">
            <v>ELNO</v>
          </cell>
          <cell r="E999" t="str">
            <v>Chalaco</v>
          </cell>
          <cell r="F999" t="str">
            <v/>
          </cell>
          <cell r="G999">
            <v>0</v>
          </cell>
          <cell r="H999">
            <v>0</v>
          </cell>
          <cell r="I999" t="str">
            <v>261</v>
          </cell>
          <cell r="J999">
            <v>195</v>
          </cell>
          <cell r="K999">
            <v>0</v>
          </cell>
          <cell r="L999">
            <v>0</v>
          </cell>
          <cell r="M999">
            <v>2.5089999999999999</v>
          </cell>
          <cell r="N999">
            <v>0</v>
          </cell>
          <cell r="O999">
            <v>945.79</v>
          </cell>
          <cell r="P999">
            <v>37.700000000000003</v>
          </cell>
          <cell r="Q999">
            <v>170.24</v>
          </cell>
          <cell r="R999">
            <v>113.1</v>
          </cell>
        </row>
        <row r="1000">
          <cell r="A1000" t="str">
            <v>0206Chalaco262</v>
          </cell>
          <cell r="B1000" t="str">
            <v>02</v>
          </cell>
          <cell r="C1000" t="str">
            <v>06</v>
          </cell>
          <cell r="D1000" t="str">
            <v>ELNO</v>
          </cell>
          <cell r="E1000" t="str">
            <v>Chalaco</v>
          </cell>
          <cell r="F1000" t="str">
            <v/>
          </cell>
          <cell r="G1000">
            <v>0</v>
          </cell>
          <cell r="H1000">
            <v>0</v>
          </cell>
          <cell r="I1000" t="str">
            <v>262</v>
          </cell>
          <cell r="J1000">
            <v>61</v>
          </cell>
          <cell r="K1000">
            <v>0</v>
          </cell>
          <cell r="L1000">
            <v>0</v>
          </cell>
          <cell r="M1000">
            <v>3.0459999999999998</v>
          </cell>
          <cell r="N1000">
            <v>0</v>
          </cell>
          <cell r="O1000">
            <v>1114.97</v>
          </cell>
          <cell r="P1000">
            <v>36.6</v>
          </cell>
          <cell r="Q1000">
            <v>200.69</v>
          </cell>
          <cell r="R1000">
            <v>35.380000000000003</v>
          </cell>
        </row>
        <row r="1001">
          <cell r="A1001" t="str">
            <v>0206Chalaco263</v>
          </cell>
          <cell r="B1001" t="str">
            <v>02</v>
          </cell>
          <cell r="C1001" t="str">
            <v>06</v>
          </cell>
          <cell r="D1001" t="str">
            <v>ELNO</v>
          </cell>
          <cell r="E1001" t="str">
            <v>Chalaco</v>
          </cell>
          <cell r="F1001" t="str">
            <v/>
          </cell>
          <cell r="G1001">
            <v>0</v>
          </cell>
          <cell r="H1001">
            <v>0</v>
          </cell>
          <cell r="I1001" t="str">
            <v>263</v>
          </cell>
          <cell r="J1001">
            <v>1</v>
          </cell>
          <cell r="K1001">
            <v>0</v>
          </cell>
          <cell r="L1001">
            <v>0</v>
          </cell>
          <cell r="M1001">
            <v>0.10100000000000001</v>
          </cell>
          <cell r="N1001">
            <v>0</v>
          </cell>
          <cell r="O1001">
            <v>49.39</v>
          </cell>
          <cell r="P1001">
            <v>48.9</v>
          </cell>
          <cell r="Q1001">
            <v>8.89</v>
          </cell>
          <cell r="R1001">
            <v>0.57999999999999996</v>
          </cell>
        </row>
        <row r="1002">
          <cell r="A1002" t="str">
            <v>0206Chalaco264</v>
          </cell>
          <cell r="B1002" t="str">
            <v>02</v>
          </cell>
          <cell r="C1002" t="str">
            <v>06</v>
          </cell>
          <cell r="D1002" t="str">
            <v>ELNO</v>
          </cell>
          <cell r="E1002" t="str">
            <v>Chalaco</v>
          </cell>
          <cell r="F1002" t="str">
            <v/>
          </cell>
          <cell r="G1002">
            <v>0</v>
          </cell>
          <cell r="H1002">
            <v>0</v>
          </cell>
          <cell r="I1002" t="str">
            <v>264</v>
          </cell>
          <cell r="J1002">
            <v>2</v>
          </cell>
          <cell r="K1002">
            <v>0</v>
          </cell>
          <cell r="L1002">
            <v>0</v>
          </cell>
          <cell r="M1002">
            <v>0.42299999999999999</v>
          </cell>
          <cell r="N1002">
            <v>0</v>
          </cell>
          <cell r="O1002">
            <v>202.87</v>
          </cell>
          <cell r="P1002">
            <v>47.96</v>
          </cell>
          <cell r="Q1002">
            <v>36.520000000000003</v>
          </cell>
          <cell r="R1002">
            <v>1.1599999999999999</v>
          </cell>
        </row>
        <row r="1003">
          <cell r="A1003" t="str">
            <v>0206Chalaco240</v>
          </cell>
          <cell r="B1003" t="str">
            <v>02</v>
          </cell>
          <cell r="C1003" t="str">
            <v>06</v>
          </cell>
          <cell r="D1003" t="str">
            <v>ELNO</v>
          </cell>
          <cell r="E1003" t="str">
            <v>Chalaco</v>
          </cell>
          <cell r="F1003" t="str">
            <v/>
          </cell>
          <cell r="G1003">
            <v>0</v>
          </cell>
          <cell r="H1003">
            <v>0</v>
          </cell>
          <cell r="I1003" t="str">
            <v>240</v>
          </cell>
          <cell r="J1003">
            <v>0</v>
          </cell>
          <cell r="K1003">
            <v>0</v>
          </cell>
          <cell r="L1003">
            <v>0</v>
          </cell>
          <cell r="M1003">
            <v>7.9260000000000002</v>
          </cell>
          <cell r="N1003">
            <v>0</v>
          </cell>
          <cell r="O1003">
            <v>853.15</v>
          </cell>
          <cell r="P1003">
            <v>10.76</v>
          </cell>
          <cell r="Q1003">
            <v>0</v>
          </cell>
          <cell r="R1003">
            <v>0</v>
          </cell>
        </row>
        <row r="1004">
          <cell r="A1004" t="str">
            <v>0206Huancabamba270</v>
          </cell>
          <cell r="B1004" t="str">
            <v>02</v>
          </cell>
          <cell r="C1004" t="str">
            <v>06</v>
          </cell>
          <cell r="D1004" t="str">
            <v>ELNO</v>
          </cell>
          <cell r="E1004" t="str">
            <v>Huancabamba</v>
          </cell>
          <cell r="F1004" t="str">
            <v/>
          </cell>
          <cell r="G1004">
            <v>0</v>
          </cell>
          <cell r="H1004">
            <v>0</v>
          </cell>
          <cell r="I1004" t="str">
            <v>270</v>
          </cell>
          <cell r="J1004">
            <v>103</v>
          </cell>
          <cell r="K1004">
            <v>0</v>
          </cell>
          <cell r="L1004">
            <v>0</v>
          </cell>
          <cell r="M1004">
            <v>16.556999999999999</v>
          </cell>
          <cell r="N1004">
            <v>0</v>
          </cell>
          <cell r="O1004">
            <v>8401.61</v>
          </cell>
          <cell r="P1004">
            <v>50.74</v>
          </cell>
          <cell r="Q1004">
            <v>1512.29</v>
          </cell>
          <cell r="R1004">
            <v>59.7</v>
          </cell>
        </row>
        <row r="1005">
          <cell r="A1005" t="str">
            <v>0206Huancabamba261</v>
          </cell>
          <cell r="B1005" t="str">
            <v>02</v>
          </cell>
          <cell r="C1005" t="str">
            <v>06</v>
          </cell>
          <cell r="D1005" t="str">
            <v>ELNO</v>
          </cell>
          <cell r="E1005" t="str">
            <v>Huancabamba</v>
          </cell>
          <cell r="F1005" t="str">
            <v/>
          </cell>
          <cell r="G1005">
            <v>0</v>
          </cell>
          <cell r="H1005">
            <v>0</v>
          </cell>
          <cell r="I1005" t="str">
            <v>261</v>
          </cell>
          <cell r="J1005">
            <v>784</v>
          </cell>
          <cell r="K1005">
            <v>0</v>
          </cell>
          <cell r="L1005">
            <v>0</v>
          </cell>
          <cell r="M1005">
            <v>11.209</v>
          </cell>
          <cell r="N1005">
            <v>0</v>
          </cell>
          <cell r="O1005">
            <v>4547.3900000000003</v>
          </cell>
          <cell r="P1005">
            <v>40.57</v>
          </cell>
          <cell r="Q1005">
            <v>818.53</v>
          </cell>
          <cell r="R1005">
            <v>455.28</v>
          </cell>
        </row>
        <row r="1006">
          <cell r="A1006" t="str">
            <v>0206Huancabamba262</v>
          </cell>
          <cell r="B1006" t="str">
            <v>02</v>
          </cell>
          <cell r="C1006" t="str">
            <v>06</v>
          </cell>
          <cell r="D1006" t="str">
            <v>ELNO</v>
          </cell>
          <cell r="E1006" t="str">
            <v>Huancabamba</v>
          </cell>
          <cell r="F1006" t="str">
            <v/>
          </cell>
          <cell r="G1006">
            <v>0</v>
          </cell>
          <cell r="H1006">
            <v>0</v>
          </cell>
          <cell r="I1006" t="str">
            <v>262</v>
          </cell>
          <cell r="J1006">
            <v>529</v>
          </cell>
          <cell r="K1006">
            <v>0</v>
          </cell>
          <cell r="L1006">
            <v>0</v>
          </cell>
          <cell r="M1006">
            <v>28.603000000000002</v>
          </cell>
          <cell r="N1006">
            <v>0</v>
          </cell>
          <cell r="O1006">
            <v>12469.67</v>
          </cell>
          <cell r="P1006">
            <v>43.6</v>
          </cell>
          <cell r="Q1006">
            <v>2244.54</v>
          </cell>
          <cell r="R1006">
            <v>307.37</v>
          </cell>
        </row>
        <row r="1007">
          <cell r="A1007" t="str">
            <v>0206Huancabamba263</v>
          </cell>
          <cell r="B1007" t="str">
            <v>02</v>
          </cell>
          <cell r="C1007" t="str">
            <v>06</v>
          </cell>
          <cell r="D1007" t="str">
            <v>ELNO</v>
          </cell>
          <cell r="E1007" t="str">
            <v>Huancabamba</v>
          </cell>
          <cell r="F1007" t="str">
            <v/>
          </cell>
          <cell r="G1007">
            <v>0</v>
          </cell>
          <cell r="H1007">
            <v>0</v>
          </cell>
          <cell r="I1007" t="str">
            <v>263</v>
          </cell>
          <cell r="J1007">
            <v>46</v>
          </cell>
          <cell r="K1007">
            <v>0</v>
          </cell>
          <cell r="L1007">
            <v>0</v>
          </cell>
          <cell r="M1007">
            <v>5.5579999999999998</v>
          </cell>
          <cell r="N1007">
            <v>0</v>
          </cell>
          <cell r="O1007">
            <v>3178.43</v>
          </cell>
          <cell r="P1007">
            <v>57.19</v>
          </cell>
          <cell r="Q1007">
            <v>572.12</v>
          </cell>
          <cell r="R1007">
            <v>26.68</v>
          </cell>
        </row>
        <row r="1008">
          <cell r="A1008" t="str">
            <v>0206Huancabamba264</v>
          </cell>
          <cell r="B1008" t="str">
            <v>02</v>
          </cell>
          <cell r="C1008" t="str">
            <v>06</v>
          </cell>
          <cell r="D1008" t="str">
            <v>ELNO</v>
          </cell>
          <cell r="E1008" t="str">
            <v>Huancabamba</v>
          </cell>
          <cell r="F1008" t="str">
            <v/>
          </cell>
          <cell r="G1008">
            <v>0</v>
          </cell>
          <cell r="H1008">
            <v>0</v>
          </cell>
          <cell r="I1008" t="str">
            <v>264</v>
          </cell>
          <cell r="J1008">
            <v>24</v>
          </cell>
          <cell r="K1008">
            <v>0</v>
          </cell>
          <cell r="L1008">
            <v>0</v>
          </cell>
          <cell r="M1008">
            <v>4.9930000000000003</v>
          </cell>
          <cell r="N1008">
            <v>0</v>
          </cell>
          <cell r="O1008">
            <v>2823.78</v>
          </cell>
          <cell r="P1008">
            <v>56.55</v>
          </cell>
          <cell r="Q1008">
            <v>508.28</v>
          </cell>
          <cell r="R1008">
            <v>13.96</v>
          </cell>
        </row>
        <row r="1009">
          <cell r="A1009" t="str">
            <v>0206Huancabamba265</v>
          </cell>
          <cell r="B1009" t="str">
            <v>02</v>
          </cell>
          <cell r="C1009" t="str">
            <v>06</v>
          </cell>
          <cell r="D1009" t="str">
            <v>ELNO</v>
          </cell>
          <cell r="E1009" t="str">
            <v>Huancabamba</v>
          </cell>
          <cell r="F1009" t="str">
            <v/>
          </cell>
          <cell r="G1009">
            <v>0</v>
          </cell>
          <cell r="H1009">
            <v>0</v>
          </cell>
          <cell r="I1009" t="str">
            <v>265</v>
          </cell>
          <cell r="J1009">
            <v>4</v>
          </cell>
          <cell r="K1009">
            <v>0</v>
          </cell>
          <cell r="L1009">
            <v>0</v>
          </cell>
          <cell r="M1009">
            <v>1.665</v>
          </cell>
          <cell r="N1009">
            <v>0</v>
          </cell>
          <cell r="O1009">
            <v>934.36</v>
          </cell>
          <cell r="P1009">
            <v>56.12</v>
          </cell>
          <cell r="Q1009">
            <v>168.18</v>
          </cell>
          <cell r="R1009">
            <v>2.3199999999999998</v>
          </cell>
        </row>
        <row r="1010">
          <cell r="A1010" t="str">
            <v>0206Huancabamba100</v>
          </cell>
          <cell r="B1010" t="str">
            <v>02</v>
          </cell>
          <cell r="C1010" t="str">
            <v>06</v>
          </cell>
          <cell r="D1010" t="str">
            <v>ELNO</v>
          </cell>
          <cell r="E1010" t="str">
            <v>Huancabamba</v>
          </cell>
          <cell r="F1010" t="str">
            <v/>
          </cell>
          <cell r="G1010">
            <v>0</v>
          </cell>
          <cell r="H1010">
            <v>0</v>
          </cell>
          <cell r="I1010" t="str">
            <v>100</v>
          </cell>
          <cell r="J1010">
            <v>1</v>
          </cell>
          <cell r="K1010">
            <v>0.16</v>
          </cell>
          <cell r="L1010">
            <v>0.45500000000000002</v>
          </cell>
          <cell r="M1010">
            <v>0.61499999999999999</v>
          </cell>
          <cell r="N1010">
            <v>2.1000000000000001E-2</v>
          </cell>
          <cell r="O1010">
            <v>263.97000000000003</v>
          </cell>
          <cell r="P1010">
            <v>42.92</v>
          </cell>
          <cell r="Q1010">
            <v>47.51</v>
          </cell>
          <cell r="R1010">
            <v>15.63</v>
          </cell>
        </row>
        <row r="1011">
          <cell r="A1011" t="str">
            <v>0206Huancabamba240</v>
          </cell>
          <cell r="B1011" t="str">
            <v>02</v>
          </cell>
          <cell r="C1011" t="str">
            <v>06</v>
          </cell>
          <cell r="D1011" t="str">
            <v>ELNO</v>
          </cell>
          <cell r="E1011" t="str">
            <v>Huancabamba</v>
          </cell>
          <cell r="F1011" t="str">
            <v/>
          </cell>
          <cell r="G1011">
            <v>0</v>
          </cell>
          <cell r="H1011">
            <v>0</v>
          </cell>
          <cell r="I1011" t="str">
            <v>240</v>
          </cell>
          <cell r="J1011">
            <v>0</v>
          </cell>
          <cell r="K1011">
            <v>0</v>
          </cell>
          <cell r="L1011">
            <v>0</v>
          </cell>
          <cell r="M1011">
            <v>27.068999999999999</v>
          </cell>
          <cell r="N1011">
            <v>0</v>
          </cell>
          <cell r="O1011">
            <v>3962.91</v>
          </cell>
          <cell r="P1011">
            <v>14.64</v>
          </cell>
          <cell r="Q1011">
            <v>0</v>
          </cell>
          <cell r="R1011">
            <v>0</v>
          </cell>
        </row>
        <row r="1012">
          <cell r="A1012" t="str">
            <v>0206Santo Domingo231</v>
          </cell>
          <cell r="B1012" t="str">
            <v>02</v>
          </cell>
          <cell r="C1012" t="str">
            <v>06</v>
          </cell>
          <cell r="D1012" t="str">
            <v>ELNO</v>
          </cell>
          <cell r="E1012" t="str">
            <v>Santo Domingo</v>
          </cell>
          <cell r="F1012" t="str">
            <v/>
          </cell>
          <cell r="G1012">
            <v>0</v>
          </cell>
          <cell r="H1012">
            <v>0</v>
          </cell>
          <cell r="I1012" t="str">
            <v>231</v>
          </cell>
          <cell r="J1012">
            <v>1</v>
          </cell>
          <cell r="K1012">
            <v>0</v>
          </cell>
          <cell r="L1012">
            <v>0</v>
          </cell>
          <cell r="M1012">
            <v>0.33400000000000002</v>
          </cell>
          <cell r="N1012">
            <v>2E-3</v>
          </cell>
          <cell r="O1012">
            <v>252.15</v>
          </cell>
          <cell r="P1012">
            <v>75.489999999999995</v>
          </cell>
          <cell r="Q1012">
            <v>45.39</v>
          </cell>
          <cell r="R1012">
            <v>2.0499999999999998</v>
          </cell>
        </row>
        <row r="1013">
          <cell r="A1013" t="str">
            <v>0206Santo Domingo270</v>
          </cell>
          <cell r="B1013" t="str">
            <v>02</v>
          </cell>
          <cell r="C1013" t="str">
            <v>06</v>
          </cell>
          <cell r="D1013" t="str">
            <v>ELNO</v>
          </cell>
          <cell r="E1013" t="str">
            <v>Santo Domingo</v>
          </cell>
          <cell r="F1013" t="str">
            <v/>
          </cell>
          <cell r="G1013">
            <v>0</v>
          </cell>
          <cell r="H1013">
            <v>0</v>
          </cell>
          <cell r="I1013" t="str">
            <v>270</v>
          </cell>
          <cell r="J1013">
            <v>24</v>
          </cell>
          <cell r="K1013">
            <v>0</v>
          </cell>
          <cell r="L1013">
            <v>0</v>
          </cell>
          <cell r="M1013">
            <v>1.5289999999999999</v>
          </cell>
          <cell r="N1013">
            <v>0</v>
          </cell>
          <cell r="O1013">
            <v>874.57</v>
          </cell>
          <cell r="P1013">
            <v>57.2</v>
          </cell>
          <cell r="Q1013">
            <v>157.41999999999999</v>
          </cell>
          <cell r="R1013">
            <v>13.51</v>
          </cell>
        </row>
        <row r="1014">
          <cell r="A1014" t="str">
            <v>0206Santo Domingo261</v>
          </cell>
          <cell r="B1014" t="str">
            <v>02</v>
          </cell>
          <cell r="C1014" t="str">
            <v>06</v>
          </cell>
          <cell r="D1014" t="str">
            <v>ELNO</v>
          </cell>
          <cell r="E1014" t="str">
            <v>Santo Domingo</v>
          </cell>
          <cell r="F1014" t="str">
            <v/>
          </cell>
          <cell r="G1014">
            <v>0</v>
          </cell>
          <cell r="H1014">
            <v>0</v>
          </cell>
          <cell r="I1014" t="str">
            <v>261</v>
          </cell>
          <cell r="J1014">
            <v>185</v>
          </cell>
          <cell r="K1014">
            <v>0</v>
          </cell>
          <cell r="L1014">
            <v>0</v>
          </cell>
          <cell r="M1014">
            <v>2.5009999999999999</v>
          </cell>
          <cell r="N1014">
            <v>0</v>
          </cell>
          <cell r="O1014">
            <v>1033.04</v>
          </cell>
          <cell r="P1014">
            <v>41.31</v>
          </cell>
          <cell r="Q1014">
            <v>185.95</v>
          </cell>
          <cell r="R1014">
            <v>107.3</v>
          </cell>
        </row>
        <row r="1015">
          <cell r="A1015" t="str">
            <v>0206Santo Domingo262</v>
          </cell>
          <cell r="B1015" t="str">
            <v>02</v>
          </cell>
          <cell r="C1015" t="str">
            <v>06</v>
          </cell>
          <cell r="D1015" t="str">
            <v>ELNO</v>
          </cell>
          <cell r="E1015" t="str">
            <v>Santo Domingo</v>
          </cell>
          <cell r="F1015" t="str">
            <v/>
          </cell>
          <cell r="G1015">
            <v>0</v>
          </cell>
          <cell r="H1015">
            <v>0</v>
          </cell>
          <cell r="I1015" t="str">
            <v>262</v>
          </cell>
          <cell r="J1015">
            <v>49</v>
          </cell>
          <cell r="K1015">
            <v>0</v>
          </cell>
          <cell r="L1015">
            <v>0</v>
          </cell>
          <cell r="M1015">
            <v>2.3149999999999999</v>
          </cell>
          <cell r="N1015">
            <v>0</v>
          </cell>
          <cell r="O1015">
            <v>968.77</v>
          </cell>
          <cell r="P1015">
            <v>41.85</v>
          </cell>
          <cell r="Q1015">
            <v>174.38</v>
          </cell>
          <cell r="R1015">
            <v>28.42</v>
          </cell>
        </row>
        <row r="1016">
          <cell r="A1016" t="str">
            <v>0206Santo Domingo263</v>
          </cell>
          <cell r="B1016" t="str">
            <v>02</v>
          </cell>
          <cell r="C1016" t="str">
            <v>06</v>
          </cell>
          <cell r="D1016" t="str">
            <v>ELNO</v>
          </cell>
          <cell r="E1016" t="str">
            <v>Santo Domingo</v>
          </cell>
          <cell r="F1016" t="str">
            <v/>
          </cell>
          <cell r="G1016">
            <v>0</v>
          </cell>
          <cell r="H1016">
            <v>0</v>
          </cell>
          <cell r="I1016" t="str">
            <v>263</v>
          </cell>
          <cell r="J1016">
            <v>2</v>
          </cell>
          <cell r="K1016">
            <v>0</v>
          </cell>
          <cell r="L1016">
            <v>0</v>
          </cell>
          <cell r="M1016">
            <v>0.24199999999999999</v>
          </cell>
          <cell r="N1016">
            <v>0</v>
          </cell>
          <cell r="O1016">
            <v>138.38999999999999</v>
          </cell>
          <cell r="P1016">
            <v>57.19</v>
          </cell>
          <cell r="Q1016">
            <v>24.91</v>
          </cell>
          <cell r="R1016">
            <v>1.1599999999999999</v>
          </cell>
        </row>
        <row r="1017">
          <cell r="A1017" t="str">
            <v>0206Santo Domingo264</v>
          </cell>
          <cell r="B1017" t="str">
            <v>02</v>
          </cell>
          <cell r="C1017" t="str">
            <v>06</v>
          </cell>
          <cell r="D1017" t="str">
            <v>ELNO</v>
          </cell>
          <cell r="E1017" t="str">
            <v>Santo Domingo</v>
          </cell>
          <cell r="F1017" t="str">
            <v/>
          </cell>
          <cell r="G1017">
            <v>0</v>
          </cell>
          <cell r="H1017">
            <v>0</v>
          </cell>
          <cell r="I1017" t="str">
            <v>264</v>
          </cell>
          <cell r="J1017">
            <v>2</v>
          </cell>
          <cell r="K1017">
            <v>0</v>
          </cell>
          <cell r="L1017">
            <v>0</v>
          </cell>
          <cell r="M1017">
            <v>0.43099999999999999</v>
          </cell>
          <cell r="N1017">
            <v>0</v>
          </cell>
          <cell r="O1017">
            <v>243.62</v>
          </cell>
          <cell r="P1017">
            <v>56.52</v>
          </cell>
          <cell r="Q1017">
            <v>43.85</v>
          </cell>
          <cell r="R1017">
            <v>1.1599999999999999</v>
          </cell>
        </row>
        <row r="1018">
          <cell r="A1018" t="str">
            <v>0206Santo Domingo240</v>
          </cell>
          <cell r="B1018" t="str">
            <v>02</v>
          </cell>
          <cell r="C1018" t="str">
            <v>06</v>
          </cell>
          <cell r="D1018" t="str">
            <v>ELNO</v>
          </cell>
          <cell r="E1018" t="str">
            <v>Santo Domingo</v>
          </cell>
          <cell r="F1018" t="str">
            <v/>
          </cell>
          <cell r="G1018">
            <v>0</v>
          </cell>
          <cell r="H1018">
            <v>0</v>
          </cell>
          <cell r="I1018" t="str">
            <v>240</v>
          </cell>
          <cell r="J1018">
            <v>0</v>
          </cell>
          <cell r="K1018">
            <v>0</v>
          </cell>
          <cell r="L1018">
            <v>0</v>
          </cell>
          <cell r="M1018">
            <v>4.0049999999999999</v>
          </cell>
          <cell r="N1018">
            <v>0</v>
          </cell>
          <cell r="O1018">
            <v>499.46</v>
          </cell>
          <cell r="P1018">
            <v>12.47</v>
          </cell>
          <cell r="Q1018">
            <v>0</v>
          </cell>
          <cell r="R1018">
            <v>0</v>
          </cell>
        </row>
        <row r="1019">
          <cell r="A1019" t="str">
            <v>0206Malacasi270</v>
          </cell>
          <cell r="B1019" t="str">
            <v>02</v>
          </cell>
          <cell r="C1019" t="str">
            <v>06</v>
          </cell>
          <cell r="D1019" t="str">
            <v>ELNO</v>
          </cell>
          <cell r="E1019" t="str">
            <v>Malacasi</v>
          </cell>
          <cell r="F1019" t="str">
            <v/>
          </cell>
          <cell r="G1019">
            <v>0</v>
          </cell>
          <cell r="H1019">
            <v>0</v>
          </cell>
          <cell r="I1019" t="str">
            <v>270</v>
          </cell>
          <cell r="J1019">
            <v>32</v>
          </cell>
          <cell r="K1019">
            <v>0</v>
          </cell>
          <cell r="L1019">
            <v>0</v>
          </cell>
          <cell r="M1019">
            <v>6.3140000000000001</v>
          </cell>
          <cell r="N1019">
            <v>0</v>
          </cell>
          <cell r="O1019">
            <v>3602.1</v>
          </cell>
          <cell r="P1019">
            <v>57.05</v>
          </cell>
          <cell r="Q1019">
            <v>648.38</v>
          </cell>
          <cell r="R1019">
            <v>18.32</v>
          </cell>
        </row>
        <row r="1020">
          <cell r="A1020" t="str">
            <v>0206Malacasi261</v>
          </cell>
          <cell r="B1020" t="str">
            <v>02</v>
          </cell>
          <cell r="C1020" t="str">
            <v>06</v>
          </cell>
          <cell r="D1020" t="str">
            <v>ELNO</v>
          </cell>
          <cell r="E1020" t="str">
            <v>Malacasi</v>
          </cell>
          <cell r="F1020" t="str">
            <v/>
          </cell>
          <cell r="G1020">
            <v>0</v>
          </cell>
          <cell r="H1020">
            <v>0</v>
          </cell>
          <cell r="I1020" t="str">
            <v>261</v>
          </cell>
          <cell r="J1020">
            <v>737</v>
          </cell>
          <cell r="K1020">
            <v>0</v>
          </cell>
          <cell r="L1020">
            <v>0</v>
          </cell>
          <cell r="M1020">
            <v>10.215999999999999</v>
          </cell>
          <cell r="N1020">
            <v>0</v>
          </cell>
          <cell r="O1020">
            <v>5763.2</v>
          </cell>
          <cell r="P1020">
            <v>56.41</v>
          </cell>
          <cell r="Q1020">
            <v>1037.3800000000001</v>
          </cell>
          <cell r="R1020">
            <v>427.48</v>
          </cell>
        </row>
        <row r="1021">
          <cell r="A1021" t="str">
            <v>0206Malacasi262</v>
          </cell>
          <cell r="B1021" t="str">
            <v>02</v>
          </cell>
          <cell r="C1021" t="str">
            <v>06</v>
          </cell>
          <cell r="D1021" t="str">
            <v>ELNO</v>
          </cell>
          <cell r="E1021" t="str">
            <v>Malacasi</v>
          </cell>
          <cell r="F1021" t="str">
            <v/>
          </cell>
          <cell r="G1021">
            <v>0</v>
          </cell>
          <cell r="H1021">
            <v>0</v>
          </cell>
          <cell r="I1021" t="str">
            <v>262</v>
          </cell>
          <cell r="J1021">
            <v>139</v>
          </cell>
          <cell r="K1021">
            <v>0</v>
          </cell>
          <cell r="L1021">
            <v>0</v>
          </cell>
          <cell r="M1021">
            <v>6.6769999999999996</v>
          </cell>
          <cell r="N1021">
            <v>0</v>
          </cell>
          <cell r="O1021">
            <v>3108.29</v>
          </cell>
          <cell r="P1021">
            <v>46.55</v>
          </cell>
          <cell r="Q1021">
            <v>559.49</v>
          </cell>
          <cell r="R1021">
            <v>80.62</v>
          </cell>
        </row>
        <row r="1022">
          <cell r="A1022" t="str">
            <v>0206Malacasi263</v>
          </cell>
          <cell r="B1022" t="str">
            <v>02</v>
          </cell>
          <cell r="C1022" t="str">
            <v>06</v>
          </cell>
          <cell r="D1022" t="str">
            <v>ELNO</v>
          </cell>
          <cell r="E1022" t="str">
            <v>Malacasi</v>
          </cell>
          <cell r="F1022" t="str">
            <v/>
          </cell>
          <cell r="G1022">
            <v>0</v>
          </cell>
          <cell r="H1022">
            <v>0</v>
          </cell>
          <cell r="I1022" t="str">
            <v>263</v>
          </cell>
          <cell r="J1022">
            <v>7</v>
          </cell>
          <cell r="K1022">
            <v>0</v>
          </cell>
          <cell r="L1022">
            <v>0</v>
          </cell>
          <cell r="M1022">
            <v>0.78200000000000003</v>
          </cell>
          <cell r="N1022">
            <v>0</v>
          </cell>
          <cell r="O1022">
            <v>464.25</v>
          </cell>
          <cell r="P1022">
            <v>59.37</v>
          </cell>
          <cell r="Q1022">
            <v>83.57</v>
          </cell>
          <cell r="R1022">
            <v>4.0599999999999996</v>
          </cell>
        </row>
        <row r="1023">
          <cell r="A1023" t="str">
            <v>0206Malacasi264</v>
          </cell>
          <cell r="B1023" t="str">
            <v>02</v>
          </cell>
          <cell r="C1023" t="str">
            <v>06</v>
          </cell>
          <cell r="D1023" t="str">
            <v>ELNO</v>
          </cell>
          <cell r="E1023" t="str">
            <v>Malacasi</v>
          </cell>
          <cell r="F1023" t="str">
            <v/>
          </cell>
          <cell r="G1023">
            <v>0</v>
          </cell>
          <cell r="H1023">
            <v>0</v>
          </cell>
          <cell r="I1023" t="str">
            <v>264</v>
          </cell>
          <cell r="J1023">
            <v>1</v>
          </cell>
          <cell r="K1023">
            <v>0</v>
          </cell>
          <cell r="L1023">
            <v>0</v>
          </cell>
          <cell r="M1023">
            <v>0.187</v>
          </cell>
          <cell r="N1023">
            <v>0</v>
          </cell>
          <cell r="O1023">
            <v>108.99</v>
          </cell>
          <cell r="P1023">
            <v>58.28</v>
          </cell>
          <cell r="Q1023">
            <v>19.62</v>
          </cell>
          <cell r="R1023">
            <v>0.57999999999999996</v>
          </cell>
        </row>
        <row r="1024">
          <cell r="A1024" t="str">
            <v>0206Malacasi240</v>
          </cell>
          <cell r="B1024" t="str">
            <v>02</v>
          </cell>
          <cell r="C1024" t="str">
            <v>06</v>
          </cell>
          <cell r="D1024" t="str">
            <v>ELNO</v>
          </cell>
          <cell r="E1024" t="str">
            <v>Malacasi</v>
          </cell>
          <cell r="F1024" t="str">
            <v/>
          </cell>
          <cell r="G1024">
            <v>0</v>
          </cell>
          <cell r="H1024">
            <v>0</v>
          </cell>
          <cell r="I1024" t="str">
            <v>240</v>
          </cell>
          <cell r="J1024">
            <v>0</v>
          </cell>
          <cell r="K1024">
            <v>0</v>
          </cell>
          <cell r="L1024">
            <v>0</v>
          </cell>
          <cell r="M1024">
            <v>12.246</v>
          </cell>
          <cell r="N1024">
            <v>0</v>
          </cell>
          <cell r="O1024">
            <v>1613.64</v>
          </cell>
          <cell r="P1024">
            <v>13.18</v>
          </cell>
          <cell r="Q1024">
            <v>0</v>
          </cell>
          <cell r="R1024">
            <v>0</v>
          </cell>
        </row>
        <row r="1025">
          <cell r="A1025" t="str">
            <v>0206Cancas270</v>
          </cell>
          <cell r="B1025" t="str">
            <v>02</v>
          </cell>
          <cell r="C1025" t="str">
            <v>06</v>
          </cell>
          <cell r="D1025" t="str">
            <v>ELNO</v>
          </cell>
          <cell r="E1025" t="str">
            <v>Cancas</v>
          </cell>
          <cell r="F1025" t="str">
            <v/>
          </cell>
          <cell r="G1025">
            <v>0</v>
          </cell>
          <cell r="H1025">
            <v>0</v>
          </cell>
          <cell r="I1025" t="str">
            <v>270</v>
          </cell>
          <cell r="J1025">
            <v>38</v>
          </cell>
          <cell r="K1025">
            <v>0</v>
          </cell>
          <cell r="L1025">
            <v>0</v>
          </cell>
          <cell r="M1025">
            <v>4.1100000000000003</v>
          </cell>
          <cell r="N1025">
            <v>0</v>
          </cell>
          <cell r="O1025">
            <v>2280.34</v>
          </cell>
          <cell r="P1025">
            <v>55.48</v>
          </cell>
          <cell r="Q1025">
            <v>410.46</v>
          </cell>
          <cell r="R1025">
            <v>22.14</v>
          </cell>
        </row>
        <row r="1026">
          <cell r="A1026" t="str">
            <v>0206Cancas261</v>
          </cell>
          <cell r="B1026" t="str">
            <v>02</v>
          </cell>
          <cell r="C1026" t="str">
            <v>06</v>
          </cell>
          <cell r="D1026" t="str">
            <v>ELNO</v>
          </cell>
          <cell r="E1026" t="str">
            <v>Cancas</v>
          </cell>
          <cell r="F1026" t="str">
            <v/>
          </cell>
          <cell r="G1026">
            <v>0</v>
          </cell>
          <cell r="H1026">
            <v>0</v>
          </cell>
          <cell r="I1026" t="str">
            <v>261</v>
          </cell>
          <cell r="J1026">
            <v>229</v>
          </cell>
          <cell r="K1026">
            <v>0</v>
          </cell>
          <cell r="L1026">
            <v>0</v>
          </cell>
          <cell r="M1026">
            <v>3.157</v>
          </cell>
          <cell r="N1026">
            <v>0</v>
          </cell>
          <cell r="O1026">
            <v>1295.7</v>
          </cell>
          <cell r="P1026">
            <v>41.04</v>
          </cell>
          <cell r="Q1026">
            <v>233.23</v>
          </cell>
          <cell r="R1026">
            <v>132.99</v>
          </cell>
        </row>
        <row r="1027">
          <cell r="A1027" t="str">
            <v>0206Cancas262</v>
          </cell>
          <cell r="B1027" t="str">
            <v>02</v>
          </cell>
          <cell r="C1027" t="str">
            <v>06</v>
          </cell>
          <cell r="D1027" t="str">
            <v>ELNO</v>
          </cell>
          <cell r="E1027" t="str">
            <v>Cancas</v>
          </cell>
          <cell r="F1027" t="str">
            <v/>
          </cell>
          <cell r="G1027">
            <v>0</v>
          </cell>
          <cell r="H1027">
            <v>0</v>
          </cell>
          <cell r="I1027" t="str">
            <v>262</v>
          </cell>
          <cell r="J1027">
            <v>174</v>
          </cell>
          <cell r="K1027">
            <v>0</v>
          </cell>
          <cell r="L1027">
            <v>0</v>
          </cell>
          <cell r="M1027">
            <v>9.3450000000000006</v>
          </cell>
          <cell r="N1027">
            <v>0</v>
          </cell>
          <cell r="O1027">
            <v>4066.38</v>
          </cell>
          <cell r="P1027">
            <v>43.51</v>
          </cell>
          <cell r="Q1027">
            <v>731.95</v>
          </cell>
          <cell r="R1027">
            <v>101.43</v>
          </cell>
        </row>
        <row r="1028">
          <cell r="A1028" t="str">
            <v>0206Cancas263</v>
          </cell>
          <cell r="B1028" t="str">
            <v>02</v>
          </cell>
          <cell r="C1028" t="str">
            <v>06</v>
          </cell>
          <cell r="D1028" t="str">
            <v>ELNO</v>
          </cell>
          <cell r="E1028" t="str">
            <v>Cancas</v>
          </cell>
          <cell r="F1028" t="str">
            <v/>
          </cell>
          <cell r="G1028">
            <v>0</v>
          </cell>
          <cell r="H1028">
            <v>0</v>
          </cell>
          <cell r="I1028" t="str">
            <v>263</v>
          </cell>
          <cell r="J1028">
            <v>13</v>
          </cell>
          <cell r="K1028">
            <v>0</v>
          </cell>
          <cell r="L1028">
            <v>0</v>
          </cell>
          <cell r="M1028">
            <v>1.534</v>
          </cell>
          <cell r="N1028">
            <v>0</v>
          </cell>
          <cell r="O1028">
            <v>877.79</v>
          </cell>
          <cell r="P1028">
            <v>57.22</v>
          </cell>
          <cell r="Q1028">
            <v>158</v>
          </cell>
          <cell r="R1028">
            <v>7.54</v>
          </cell>
        </row>
        <row r="1029">
          <cell r="A1029" t="str">
            <v>0206Cancas264</v>
          </cell>
          <cell r="B1029" t="str">
            <v>02</v>
          </cell>
          <cell r="C1029" t="str">
            <v>06</v>
          </cell>
          <cell r="D1029" t="str">
            <v>ELNO</v>
          </cell>
          <cell r="E1029" t="str">
            <v>Cancas</v>
          </cell>
          <cell r="F1029" t="str">
            <v/>
          </cell>
          <cell r="G1029">
            <v>0</v>
          </cell>
          <cell r="H1029">
            <v>0</v>
          </cell>
          <cell r="I1029" t="str">
            <v>264</v>
          </cell>
          <cell r="J1029">
            <v>5</v>
          </cell>
          <cell r="K1029">
            <v>0</v>
          </cell>
          <cell r="L1029">
            <v>0</v>
          </cell>
          <cell r="M1029">
            <v>0.90500000000000003</v>
          </cell>
          <cell r="N1029">
            <v>0</v>
          </cell>
          <cell r="O1029">
            <v>513.01</v>
          </cell>
          <cell r="P1029">
            <v>56.69</v>
          </cell>
          <cell r="Q1029">
            <v>92.34</v>
          </cell>
          <cell r="R1029">
            <v>2.9</v>
          </cell>
        </row>
        <row r="1030">
          <cell r="A1030" t="str">
            <v>0206Cancas265</v>
          </cell>
          <cell r="B1030" t="str">
            <v>02</v>
          </cell>
          <cell r="C1030" t="str">
            <v>06</v>
          </cell>
          <cell r="D1030" t="str">
            <v>ELNO</v>
          </cell>
          <cell r="E1030" t="str">
            <v>Cancas</v>
          </cell>
          <cell r="F1030" t="str">
            <v/>
          </cell>
          <cell r="G1030">
            <v>0</v>
          </cell>
          <cell r="H1030">
            <v>0</v>
          </cell>
          <cell r="I1030" t="str">
            <v>265</v>
          </cell>
          <cell r="J1030">
            <v>2</v>
          </cell>
          <cell r="K1030">
            <v>0</v>
          </cell>
          <cell r="L1030">
            <v>0</v>
          </cell>
          <cell r="M1030">
            <v>0.745</v>
          </cell>
          <cell r="N1030">
            <v>0</v>
          </cell>
          <cell r="O1030">
            <v>418.45</v>
          </cell>
          <cell r="P1030">
            <v>56.17</v>
          </cell>
          <cell r="Q1030">
            <v>75.319999999999993</v>
          </cell>
          <cell r="R1030">
            <v>1.1599999999999999</v>
          </cell>
        </row>
        <row r="1031">
          <cell r="A1031" t="str">
            <v>0206Cancas267</v>
          </cell>
          <cell r="B1031" t="str">
            <v>02</v>
          </cell>
          <cell r="C1031" t="str">
            <v>06</v>
          </cell>
          <cell r="D1031" t="str">
            <v>ELNO</v>
          </cell>
          <cell r="E1031" t="str">
            <v>Cancas</v>
          </cell>
          <cell r="F1031" t="str">
            <v/>
          </cell>
          <cell r="G1031">
            <v>0</v>
          </cell>
          <cell r="H1031">
            <v>0</v>
          </cell>
          <cell r="I1031" t="str">
            <v>267</v>
          </cell>
          <cell r="J1031">
            <v>1</v>
          </cell>
          <cell r="K1031">
            <v>0</v>
          </cell>
          <cell r="L1031">
            <v>0</v>
          </cell>
          <cell r="M1031">
            <v>0.84099999999999997</v>
          </cell>
          <cell r="N1031">
            <v>0</v>
          </cell>
          <cell r="O1031">
            <v>470.09</v>
          </cell>
          <cell r="P1031">
            <v>55.9</v>
          </cell>
          <cell r="Q1031">
            <v>84.62</v>
          </cell>
          <cell r="R1031">
            <v>0.75</v>
          </cell>
        </row>
        <row r="1032">
          <cell r="A1032" t="str">
            <v>0206Cancas121</v>
          </cell>
          <cell r="B1032" t="str">
            <v>02</v>
          </cell>
          <cell r="C1032" t="str">
            <v>06</v>
          </cell>
          <cell r="D1032" t="str">
            <v>ELNO</v>
          </cell>
          <cell r="E1032" t="str">
            <v>Cancas</v>
          </cell>
          <cell r="F1032" t="str">
            <v/>
          </cell>
          <cell r="G1032">
            <v>0</v>
          </cell>
          <cell r="H1032">
            <v>0</v>
          </cell>
          <cell r="I1032" t="str">
            <v>121</v>
          </cell>
          <cell r="J1032">
            <v>3</v>
          </cell>
          <cell r="K1032">
            <v>5.3079999999999998</v>
          </cell>
          <cell r="L1032">
            <v>13.127000000000001</v>
          </cell>
          <cell r="M1032">
            <v>18.434999999999999</v>
          </cell>
          <cell r="N1032">
            <v>0.14000000000000001</v>
          </cell>
          <cell r="O1032">
            <v>6657.16</v>
          </cell>
          <cell r="P1032">
            <v>36.11</v>
          </cell>
          <cell r="Q1032">
            <v>1198.29</v>
          </cell>
          <cell r="R1032">
            <v>46.89</v>
          </cell>
        </row>
        <row r="1033">
          <cell r="A1033" t="str">
            <v>0206Cancas132</v>
          </cell>
          <cell r="B1033" t="str">
            <v>02</v>
          </cell>
          <cell r="C1033" t="str">
            <v>06</v>
          </cell>
          <cell r="D1033" t="str">
            <v>ELNO</v>
          </cell>
          <cell r="E1033" t="str">
            <v>Cancas</v>
          </cell>
          <cell r="F1033" t="str">
            <v/>
          </cell>
          <cell r="G1033">
            <v>0</v>
          </cell>
          <cell r="H1033">
            <v>0</v>
          </cell>
          <cell r="I1033" t="str">
            <v>132</v>
          </cell>
          <cell r="J1033">
            <v>1</v>
          </cell>
          <cell r="K1033">
            <v>0</v>
          </cell>
          <cell r="L1033">
            <v>0</v>
          </cell>
          <cell r="M1033">
            <v>0.13500000000000001</v>
          </cell>
          <cell r="N1033">
            <v>8.0000000000000002E-3</v>
          </cell>
          <cell r="O1033">
            <v>68.23</v>
          </cell>
          <cell r="P1033">
            <v>50.54</v>
          </cell>
          <cell r="Q1033">
            <v>12.28</v>
          </cell>
          <cell r="R1033">
            <v>14.61</v>
          </cell>
        </row>
        <row r="1034">
          <cell r="A1034" t="str">
            <v>0206Cancas131</v>
          </cell>
          <cell r="B1034" t="str">
            <v>02</v>
          </cell>
          <cell r="C1034" t="str">
            <v>06</v>
          </cell>
          <cell r="D1034" t="str">
            <v>ELNO</v>
          </cell>
          <cell r="E1034" t="str">
            <v>Cancas</v>
          </cell>
          <cell r="F1034" t="str">
            <v/>
          </cell>
          <cell r="G1034">
            <v>0</v>
          </cell>
          <cell r="H1034">
            <v>0</v>
          </cell>
          <cell r="I1034" t="str">
            <v>131</v>
          </cell>
          <cell r="J1034">
            <v>1</v>
          </cell>
          <cell r="K1034">
            <v>0</v>
          </cell>
          <cell r="L1034">
            <v>0</v>
          </cell>
          <cell r="M1034">
            <v>9.5860000000000003</v>
          </cell>
          <cell r="N1034">
            <v>0.06</v>
          </cell>
          <cell r="O1034">
            <v>3488.28</v>
          </cell>
          <cell r="P1034">
            <v>36.39</v>
          </cell>
          <cell r="Q1034">
            <v>627.89</v>
          </cell>
          <cell r="R1034">
            <v>14.61</v>
          </cell>
        </row>
        <row r="1035">
          <cell r="A1035" t="str">
            <v>0206Cancas240</v>
          </cell>
          <cell r="B1035" t="str">
            <v>02</v>
          </cell>
          <cell r="C1035" t="str">
            <v>06</v>
          </cell>
          <cell r="D1035" t="str">
            <v>ELNO</v>
          </cell>
          <cell r="E1035" t="str">
            <v>Cancas</v>
          </cell>
          <cell r="F1035" t="str">
            <v/>
          </cell>
          <cell r="G1035">
            <v>0</v>
          </cell>
          <cell r="H1035">
            <v>0</v>
          </cell>
          <cell r="I1035" t="str">
            <v>240</v>
          </cell>
          <cell r="J1035">
            <v>0</v>
          </cell>
          <cell r="K1035">
            <v>0</v>
          </cell>
          <cell r="L1035">
            <v>0</v>
          </cell>
          <cell r="M1035">
            <v>2.4</v>
          </cell>
          <cell r="N1035">
            <v>0</v>
          </cell>
          <cell r="O1035">
            <v>2125.5300000000002</v>
          </cell>
          <cell r="P1035">
            <v>88.56</v>
          </cell>
          <cell r="Q1035">
            <v>0</v>
          </cell>
          <cell r="R1035">
            <v>0</v>
          </cell>
        </row>
        <row r="1036">
          <cell r="A1036" t="str">
            <v>0206Tumbes Rural270</v>
          </cell>
          <cell r="B1036" t="str">
            <v>02</v>
          </cell>
          <cell r="C1036" t="str">
            <v>06</v>
          </cell>
          <cell r="D1036" t="str">
            <v>ELNO</v>
          </cell>
          <cell r="E1036" t="str">
            <v>Tumbes Rural</v>
          </cell>
          <cell r="F1036" t="str">
            <v/>
          </cell>
          <cell r="G1036">
            <v>0</v>
          </cell>
          <cell r="H1036">
            <v>0</v>
          </cell>
          <cell r="I1036" t="str">
            <v>270</v>
          </cell>
          <cell r="J1036">
            <v>181</v>
          </cell>
          <cell r="K1036">
            <v>0</v>
          </cell>
          <cell r="L1036">
            <v>0</v>
          </cell>
          <cell r="M1036">
            <v>20.166</v>
          </cell>
          <cell r="N1036">
            <v>0</v>
          </cell>
          <cell r="O1036">
            <v>8309.3700000000008</v>
          </cell>
          <cell r="P1036">
            <v>41.2</v>
          </cell>
          <cell r="Q1036">
            <v>1495.69</v>
          </cell>
          <cell r="R1036">
            <v>107.63</v>
          </cell>
        </row>
        <row r="1037">
          <cell r="A1037" t="str">
            <v>0206Tumbes Rural261</v>
          </cell>
          <cell r="B1037" t="str">
            <v>02</v>
          </cell>
          <cell r="C1037" t="str">
            <v>06</v>
          </cell>
          <cell r="D1037" t="str">
            <v>ELNO</v>
          </cell>
          <cell r="E1037" t="str">
            <v>Tumbes Rural</v>
          </cell>
          <cell r="F1037" t="str">
            <v/>
          </cell>
          <cell r="G1037">
            <v>0</v>
          </cell>
          <cell r="H1037">
            <v>0</v>
          </cell>
          <cell r="I1037" t="str">
            <v>261</v>
          </cell>
          <cell r="J1037">
            <v>951</v>
          </cell>
          <cell r="K1037">
            <v>0</v>
          </cell>
          <cell r="L1037">
            <v>0</v>
          </cell>
          <cell r="M1037">
            <v>14.231</v>
          </cell>
          <cell r="N1037">
            <v>0</v>
          </cell>
          <cell r="O1037">
            <v>5983.13</v>
          </cell>
          <cell r="P1037">
            <v>42.04</v>
          </cell>
          <cell r="Q1037">
            <v>1076.96</v>
          </cell>
          <cell r="R1037">
            <v>556</v>
          </cell>
        </row>
        <row r="1038">
          <cell r="A1038" t="str">
            <v>0206Tumbes Rural262</v>
          </cell>
          <cell r="B1038" t="str">
            <v>02</v>
          </cell>
          <cell r="C1038" t="str">
            <v>06</v>
          </cell>
          <cell r="D1038" t="str">
            <v>ELNO</v>
          </cell>
          <cell r="E1038" t="str">
            <v>Tumbes Rural</v>
          </cell>
          <cell r="F1038" t="str">
            <v/>
          </cell>
          <cell r="G1038">
            <v>0</v>
          </cell>
          <cell r="H1038">
            <v>0</v>
          </cell>
          <cell r="I1038" t="str">
            <v>262</v>
          </cell>
          <cell r="J1038">
            <v>760</v>
          </cell>
          <cell r="K1038">
            <v>0</v>
          </cell>
          <cell r="L1038">
            <v>0</v>
          </cell>
          <cell r="M1038">
            <v>44.584000000000003</v>
          </cell>
          <cell r="N1038">
            <v>0</v>
          </cell>
          <cell r="O1038">
            <v>16871.78</v>
          </cell>
          <cell r="P1038">
            <v>37.840000000000003</v>
          </cell>
          <cell r="Q1038">
            <v>3036.92</v>
          </cell>
          <cell r="R1038">
            <v>444.88</v>
          </cell>
        </row>
        <row r="1039">
          <cell r="A1039" t="str">
            <v>0206Tumbes Rural263</v>
          </cell>
          <cell r="B1039" t="str">
            <v>02</v>
          </cell>
          <cell r="C1039" t="str">
            <v>06</v>
          </cell>
          <cell r="D1039" t="str">
            <v>ELNO</v>
          </cell>
          <cell r="E1039" t="str">
            <v>Tumbes Rural</v>
          </cell>
          <cell r="F1039" t="str">
            <v/>
          </cell>
          <cell r="G1039">
            <v>0</v>
          </cell>
          <cell r="H1039">
            <v>0</v>
          </cell>
          <cell r="I1039" t="str">
            <v>263</v>
          </cell>
          <cell r="J1039">
            <v>99</v>
          </cell>
          <cell r="K1039">
            <v>0</v>
          </cell>
          <cell r="L1039">
            <v>0</v>
          </cell>
          <cell r="M1039">
            <v>12.022</v>
          </cell>
          <cell r="N1039">
            <v>0</v>
          </cell>
          <cell r="O1039">
            <v>5084.29</v>
          </cell>
          <cell r="P1039">
            <v>42.29</v>
          </cell>
          <cell r="Q1039">
            <v>915.17</v>
          </cell>
          <cell r="R1039">
            <v>57.93</v>
          </cell>
        </row>
        <row r="1040">
          <cell r="A1040" t="str">
            <v>0206Tumbes Rural264</v>
          </cell>
          <cell r="B1040" t="str">
            <v>02</v>
          </cell>
          <cell r="C1040" t="str">
            <v>06</v>
          </cell>
          <cell r="D1040" t="str">
            <v>ELNO</v>
          </cell>
          <cell r="E1040" t="str">
            <v>Tumbes Rural</v>
          </cell>
          <cell r="F1040" t="str">
            <v/>
          </cell>
          <cell r="G1040">
            <v>0</v>
          </cell>
          <cell r="H1040">
            <v>0</v>
          </cell>
          <cell r="I1040" t="str">
            <v>264</v>
          </cell>
          <cell r="J1040">
            <v>34</v>
          </cell>
          <cell r="K1040">
            <v>0</v>
          </cell>
          <cell r="L1040">
            <v>0</v>
          </cell>
          <cell r="M1040">
            <v>6.5250000000000004</v>
          </cell>
          <cell r="N1040">
            <v>0</v>
          </cell>
          <cell r="O1040">
            <v>2722.84</v>
          </cell>
          <cell r="P1040">
            <v>41.73</v>
          </cell>
          <cell r="Q1040">
            <v>490.11</v>
          </cell>
          <cell r="R1040">
            <v>20.399999999999999</v>
          </cell>
        </row>
        <row r="1041">
          <cell r="A1041" t="str">
            <v>0206Tumbes Rural265</v>
          </cell>
          <cell r="B1041" t="str">
            <v>02</v>
          </cell>
          <cell r="C1041" t="str">
            <v>06</v>
          </cell>
          <cell r="D1041" t="str">
            <v>ELNO</v>
          </cell>
          <cell r="E1041" t="str">
            <v>Tumbes Rural</v>
          </cell>
          <cell r="F1041" t="str">
            <v/>
          </cell>
          <cell r="G1041">
            <v>0</v>
          </cell>
          <cell r="H1041">
            <v>0</v>
          </cell>
          <cell r="I1041" t="str">
            <v>265</v>
          </cell>
          <cell r="J1041">
            <v>3</v>
          </cell>
          <cell r="K1041">
            <v>0</v>
          </cell>
          <cell r="L1041">
            <v>0</v>
          </cell>
          <cell r="M1041">
            <v>1.159</v>
          </cell>
          <cell r="N1041">
            <v>0</v>
          </cell>
          <cell r="O1041">
            <v>477.99</v>
          </cell>
          <cell r="P1041">
            <v>41.24</v>
          </cell>
          <cell r="Q1041">
            <v>86.04</v>
          </cell>
          <cell r="R1041">
            <v>1.91</v>
          </cell>
        </row>
        <row r="1042">
          <cell r="A1042" t="str">
            <v>0206Tumbes Rural266</v>
          </cell>
          <cell r="B1042" t="str">
            <v>02</v>
          </cell>
          <cell r="C1042" t="str">
            <v>06</v>
          </cell>
          <cell r="D1042" t="str">
            <v>ELNO</v>
          </cell>
          <cell r="E1042" t="str">
            <v>Tumbes Rural</v>
          </cell>
          <cell r="F1042" t="str">
            <v/>
          </cell>
          <cell r="G1042">
            <v>0</v>
          </cell>
          <cell r="H1042">
            <v>0</v>
          </cell>
          <cell r="I1042" t="str">
            <v>266</v>
          </cell>
          <cell r="J1042">
            <v>1</v>
          </cell>
          <cell r="K1042">
            <v>0</v>
          </cell>
          <cell r="L1042">
            <v>0</v>
          </cell>
          <cell r="M1042">
            <v>0.65</v>
          </cell>
          <cell r="N1042">
            <v>0</v>
          </cell>
          <cell r="O1042">
            <v>266.8</v>
          </cell>
          <cell r="P1042">
            <v>41.05</v>
          </cell>
          <cell r="Q1042">
            <v>48.02</v>
          </cell>
          <cell r="R1042">
            <v>0.75</v>
          </cell>
        </row>
        <row r="1043">
          <cell r="A1043" t="str">
            <v>0206Tumbes Rural282</v>
          </cell>
          <cell r="B1043" t="str">
            <v>02</v>
          </cell>
          <cell r="C1043" t="str">
            <v>06</v>
          </cell>
          <cell r="D1043" t="str">
            <v>ELNO</v>
          </cell>
          <cell r="E1043" t="str">
            <v>Tumbes Rural</v>
          </cell>
          <cell r="F1043" t="str">
            <v/>
          </cell>
          <cell r="G1043">
            <v>0</v>
          </cell>
          <cell r="H1043">
            <v>0</v>
          </cell>
          <cell r="I1043" t="str">
            <v>282</v>
          </cell>
          <cell r="J1043">
            <v>5</v>
          </cell>
          <cell r="K1043">
            <v>0</v>
          </cell>
          <cell r="L1043">
            <v>0</v>
          </cell>
          <cell r="M1043">
            <v>0.51200000000000001</v>
          </cell>
          <cell r="N1043">
            <v>1.6</v>
          </cell>
          <cell r="O1043">
            <v>204.8</v>
          </cell>
          <cell r="P1043">
            <v>40</v>
          </cell>
          <cell r="Q1043">
            <v>36.86</v>
          </cell>
          <cell r="R1043">
            <v>2.9</v>
          </cell>
        </row>
        <row r="1044">
          <cell r="A1044" t="str">
            <v>0206Tumbes Rural100</v>
          </cell>
          <cell r="B1044" t="str">
            <v>02</v>
          </cell>
          <cell r="C1044" t="str">
            <v>06</v>
          </cell>
          <cell r="D1044" t="str">
            <v>ELNO</v>
          </cell>
          <cell r="E1044" t="str">
            <v>Tumbes Rural</v>
          </cell>
          <cell r="F1044" t="str">
            <v/>
          </cell>
          <cell r="G1044">
            <v>0</v>
          </cell>
          <cell r="H1044">
            <v>0</v>
          </cell>
          <cell r="I1044" t="str">
            <v>100</v>
          </cell>
          <cell r="J1044">
            <v>2</v>
          </cell>
          <cell r="K1044">
            <v>1.9379999999999999</v>
          </cell>
          <cell r="L1044">
            <v>28.096</v>
          </cell>
          <cell r="M1044">
            <v>30.033999999999999</v>
          </cell>
          <cell r="N1044">
            <v>0.57999999999999996</v>
          </cell>
          <cell r="O1044">
            <v>5751.98</v>
          </cell>
          <cell r="P1044">
            <v>19.149999999999999</v>
          </cell>
          <cell r="Q1044">
            <v>1035.3599999999999</v>
          </cell>
          <cell r="R1044">
            <v>31.26</v>
          </cell>
        </row>
        <row r="1045">
          <cell r="A1045" t="str">
            <v>0206Tumbes Rural122</v>
          </cell>
          <cell r="B1045" t="str">
            <v>02</v>
          </cell>
          <cell r="C1045" t="str">
            <v>06</v>
          </cell>
          <cell r="D1045" t="str">
            <v>ELNO</v>
          </cell>
          <cell r="E1045" t="str">
            <v>Tumbes Rural</v>
          </cell>
          <cell r="F1045" t="str">
            <v/>
          </cell>
          <cell r="G1045">
            <v>0</v>
          </cell>
          <cell r="H1045">
            <v>0</v>
          </cell>
          <cell r="I1045" t="str">
            <v>122</v>
          </cell>
          <cell r="J1045">
            <v>2</v>
          </cell>
          <cell r="K1045">
            <v>3.4350000000000001</v>
          </cell>
          <cell r="L1045">
            <v>41.052999999999997</v>
          </cell>
          <cell r="M1045">
            <v>44.488</v>
          </cell>
          <cell r="N1045">
            <v>0.17100000000000001</v>
          </cell>
          <cell r="O1045">
            <v>8810.92</v>
          </cell>
          <cell r="P1045">
            <v>19.809999999999999</v>
          </cell>
          <cell r="Q1045">
            <v>1585.97</v>
          </cell>
          <cell r="R1045">
            <v>31.26</v>
          </cell>
        </row>
        <row r="1046">
          <cell r="A1046" t="str">
            <v>0206Tumbes Rural132</v>
          </cell>
          <cell r="B1046" t="str">
            <v>02</v>
          </cell>
          <cell r="C1046" t="str">
            <v>06</v>
          </cell>
          <cell r="D1046" t="str">
            <v>ELNO</v>
          </cell>
          <cell r="E1046" t="str">
            <v>Tumbes Rural</v>
          </cell>
          <cell r="F1046" t="str">
            <v/>
          </cell>
          <cell r="G1046">
            <v>0</v>
          </cell>
          <cell r="H1046">
            <v>0</v>
          </cell>
          <cell r="I1046" t="str">
            <v>132</v>
          </cell>
          <cell r="J1046">
            <v>4</v>
          </cell>
          <cell r="K1046">
            <v>0</v>
          </cell>
          <cell r="L1046">
            <v>0</v>
          </cell>
          <cell r="M1046">
            <v>7.5359999999999996</v>
          </cell>
          <cell r="N1046">
            <v>8.5000000000000006E-2</v>
          </cell>
          <cell r="O1046">
            <v>2492.02</v>
          </cell>
          <cell r="P1046">
            <v>33.07</v>
          </cell>
          <cell r="Q1046">
            <v>448.56</v>
          </cell>
          <cell r="R1046">
            <v>58.44</v>
          </cell>
        </row>
        <row r="1047">
          <cell r="A1047" t="str">
            <v>0206Tumbes Rural131</v>
          </cell>
          <cell r="B1047" t="str">
            <v>02</v>
          </cell>
          <cell r="C1047" t="str">
            <v>06</v>
          </cell>
          <cell r="D1047" t="str">
            <v>ELNO</v>
          </cell>
          <cell r="E1047" t="str">
            <v>Tumbes Rural</v>
          </cell>
          <cell r="F1047" t="str">
            <v/>
          </cell>
          <cell r="G1047">
            <v>0</v>
          </cell>
          <cell r="H1047">
            <v>0</v>
          </cell>
          <cell r="I1047" t="str">
            <v>131</v>
          </cell>
          <cell r="J1047">
            <v>4</v>
          </cell>
          <cell r="K1047">
            <v>0</v>
          </cell>
          <cell r="L1047">
            <v>0</v>
          </cell>
          <cell r="M1047">
            <v>3.5350000000000001</v>
          </cell>
          <cell r="N1047">
            <v>2.7E-2</v>
          </cell>
          <cell r="O1047">
            <v>1248.4000000000001</v>
          </cell>
          <cell r="P1047">
            <v>35.32</v>
          </cell>
          <cell r="Q1047">
            <v>224.71</v>
          </cell>
          <cell r="R1047">
            <v>58.44</v>
          </cell>
        </row>
        <row r="1048">
          <cell r="A1048" t="str">
            <v>0206Tumbes Rural240</v>
          </cell>
          <cell r="B1048" t="str">
            <v>02</v>
          </cell>
          <cell r="C1048" t="str">
            <v>06</v>
          </cell>
          <cell r="D1048" t="str">
            <v>ELNO</v>
          </cell>
          <cell r="E1048" t="str">
            <v>Tumbes Rural</v>
          </cell>
          <cell r="F1048" t="str">
            <v/>
          </cell>
          <cell r="G1048">
            <v>0</v>
          </cell>
          <cell r="H1048">
            <v>0</v>
          </cell>
          <cell r="I1048" t="str">
            <v>240</v>
          </cell>
          <cell r="J1048">
            <v>0</v>
          </cell>
          <cell r="K1048">
            <v>0</v>
          </cell>
          <cell r="L1048">
            <v>0</v>
          </cell>
          <cell r="M1048">
            <v>19.616</v>
          </cell>
          <cell r="N1048">
            <v>0</v>
          </cell>
          <cell r="O1048">
            <v>7116.74</v>
          </cell>
          <cell r="P1048">
            <v>36.28</v>
          </cell>
          <cell r="Q1048">
            <v>0</v>
          </cell>
          <cell r="R1048">
            <v>0</v>
          </cell>
        </row>
        <row r="1049">
          <cell r="A1049" t="str">
            <v>0207Piura210</v>
          </cell>
          <cell r="B1049" t="str">
            <v>02</v>
          </cell>
          <cell r="C1049" t="str">
            <v>07</v>
          </cell>
          <cell r="D1049" t="str">
            <v>ELNO</v>
          </cell>
          <cell r="E1049" t="str">
            <v>Piura</v>
          </cell>
          <cell r="F1049" t="str">
            <v/>
          </cell>
          <cell r="G1049">
            <v>7</v>
          </cell>
          <cell r="H1049">
            <v>60</v>
          </cell>
          <cell r="I1049" t="str">
            <v>210</v>
          </cell>
          <cell r="J1049">
            <v>1</v>
          </cell>
          <cell r="K1049">
            <v>3.4000000000000002E-2</v>
          </cell>
          <cell r="L1049">
            <v>0.63600000000000001</v>
          </cell>
          <cell r="M1049">
            <v>0.67</v>
          </cell>
          <cell r="N1049">
            <v>2.5999999999999999E-2</v>
          </cell>
          <cell r="O1049">
            <v>751.03</v>
          </cell>
          <cell r="P1049">
            <v>112.09</v>
          </cell>
          <cell r="Q1049">
            <v>135.19</v>
          </cell>
          <cell r="R1049">
            <v>3.11</v>
          </cell>
        </row>
        <row r="1050">
          <cell r="A1050" t="str">
            <v>0207Piura222</v>
          </cell>
          <cell r="B1050" t="str">
            <v>02</v>
          </cell>
          <cell r="C1050" t="str">
            <v>07</v>
          </cell>
          <cell r="D1050" t="str">
            <v>ELNO</v>
          </cell>
          <cell r="E1050" t="str">
            <v>Piura</v>
          </cell>
          <cell r="F1050" t="str">
            <v/>
          </cell>
          <cell r="G1050">
            <v>7</v>
          </cell>
          <cell r="H1050">
            <v>60</v>
          </cell>
          <cell r="I1050" t="str">
            <v>222</v>
          </cell>
          <cell r="J1050">
            <v>5</v>
          </cell>
          <cell r="K1050">
            <v>3.88</v>
          </cell>
          <cell r="L1050">
            <v>13.472</v>
          </cell>
          <cell r="M1050">
            <v>17.352</v>
          </cell>
          <cell r="N1050">
            <v>0.24099999999999999</v>
          </cell>
          <cell r="O1050">
            <v>10371.11</v>
          </cell>
          <cell r="P1050">
            <v>59.77</v>
          </cell>
          <cell r="Q1050">
            <v>1866.8</v>
          </cell>
          <cell r="R1050">
            <v>19.47</v>
          </cell>
        </row>
        <row r="1051">
          <cell r="A1051" t="str">
            <v>0207Piura221</v>
          </cell>
          <cell r="B1051" t="str">
            <v>02</v>
          </cell>
          <cell r="C1051" t="str">
            <v>07</v>
          </cell>
          <cell r="D1051" t="str">
            <v>ELNO</v>
          </cell>
          <cell r="E1051" t="str">
            <v>Piura</v>
          </cell>
          <cell r="F1051" t="str">
            <v/>
          </cell>
          <cell r="G1051">
            <v>7</v>
          </cell>
          <cell r="H1051">
            <v>60</v>
          </cell>
          <cell r="I1051" t="str">
            <v>221</v>
          </cell>
          <cell r="J1051">
            <v>8</v>
          </cell>
          <cell r="K1051">
            <v>26.352</v>
          </cell>
          <cell r="L1051">
            <v>71.733000000000004</v>
          </cell>
          <cell r="M1051">
            <v>98.084999999999994</v>
          </cell>
          <cell r="N1051">
            <v>0.49</v>
          </cell>
          <cell r="O1051">
            <v>32662.32</v>
          </cell>
          <cell r="P1051">
            <v>33.299999999999997</v>
          </cell>
          <cell r="Q1051">
            <v>5879.22</v>
          </cell>
          <cell r="R1051">
            <v>34.68</v>
          </cell>
        </row>
        <row r="1052">
          <cell r="A1052" t="str">
            <v>0207Piura232</v>
          </cell>
          <cell r="B1052" t="str">
            <v>02</v>
          </cell>
          <cell r="C1052" t="str">
            <v>07</v>
          </cell>
          <cell r="D1052" t="str">
            <v>ELNO</v>
          </cell>
          <cell r="E1052" t="str">
            <v>Piura</v>
          </cell>
          <cell r="F1052" t="str">
            <v/>
          </cell>
          <cell r="G1052">
            <v>7</v>
          </cell>
          <cell r="H1052">
            <v>60</v>
          </cell>
          <cell r="I1052" t="str">
            <v>232</v>
          </cell>
          <cell r="J1052">
            <v>9</v>
          </cell>
          <cell r="K1052">
            <v>0</v>
          </cell>
          <cell r="L1052">
            <v>0</v>
          </cell>
          <cell r="M1052">
            <v>30.146999999999998</v>
          </cell>
          <cell r="N1052">
            <v>0.37</v>
          </cell>
          <cell r="O1052">
            <v>14275.28</v>
          </cell>
          <cell r="P1052">
            <v>47.35</v>
          </cell>
          <cell r="Q1052">
            <v>2569.5500000000002</v>
          </cell>
          <cell r="R1052">
            <v>22.98</v>
          </cell>
        </row>
        <row r="1053">
          <cell r="A1053" t="str">
            <v>0207Piura231</v>
          </cell>
          <cell r="B1053" t="str">
            <v>02</v>
          </cell>
          <cell r="C1053" t="str">
            <v>07</v>
          </cell>
          <cell r="D1053" t="str">
            <v>ELNO</v>
          </cell>
          <cell r="E1053" t="str">
            <v>Piura</v>
          </cell>
          <cell r="F1053" t="str">
            <v/>
          </cell>
          <cell r="G1053">
            <v>7</v>
          </cell>
          <cell r="H1053">
            <v>60</v>
          </cell>
          <cell r="I1053" t="str">
            <v>231</v>
          </cell>
          <cell r="J1053">
            <v>16</v>
          </cell>
          <cell r="K1053">
            <v>0</v>
          </cell>
          <cell r="L1053">
            <v>0</v>
          </cell>
          <cell r="M1053">
            <v>75.424000000000007</v>
          </cell>
          <cell r="N1053">
            <v>0.26100000000000001</v>
          </cell>
          <cell r="O1053">
            <v>22124.86</v>
          </cell>
          <cell r="P1053">
            <v>29.33</v>
          </cell>
          <cell r="Q1053">
            <v>3982.47</v>
          </cell>
          <cell r="R1053">
            <v>35.03</v>
          </cell>
        </row>
        <row r="1054">
          <cell r="A1054" t="str">
            <v>0207Piura270</v>
          </cell>
          <cell r="B1054" t="str">
            <v>02</v>
          </cell>
          <cell r="C1054" t="str">
            <v>07</v>
          </cell>
          <cell r="D1054" t="str">
            <v>ELNO</v>
          </cell>
          <cell r="E1054" t="str">
            <v>Piura</v>
          </cell>
          <cell r="F1054" t="str">
            <v/>
          </cell>
          <cell r="G1054">
            <v>7</v>
          </cell>
          <cell r="H1054">
            <v>60</v>
          </cell>
          <cell r="I1054" t="str">
            <v>270</v>
          </cell>
          <cell r="J1054">
            <v>5529</v>
          </cell>
          <cell r="K1054">
            <v>0</v>
          </cell>
          <cell r="L1054">
            <v>0</v>
          </cell>
          <cell r="M1054">
            <v>1202.9469999999999</v>
          </cell>
          <cell r="N1054">
            <v>0</v>
          </cell>
          <cell r="O1054">
            <v>412650.22</v>
          </cell>
          <cell r="P1054">
            <v>34.299999999999997</v>
          </cell>
          <cell r="Q1054">
            <v>74277.039999999994</v>
          </cell>
          <cell r="R1054">
            <v>3331.48</v>
          </cell>
        </row>
        <row r="1055">
          <cell r="A1055" t="str">
            <v>0207Piura261</v>
          </cell>
          <cell r="B1055" t="str">
            <v>02</v>
          </cell>
          <cell r="C1055" t="str">
            <v>07</v>
          </cell>
          <cell r="D1055" t="str">
            <v>ELNO</v>
          </cell>
          <cell r="E1055" t="str">
            <v>Piura</v>
          </cell>
          <cell r="F1055" t="str">
            <v/>
          </cell>
          <cell r="G1055">
            <v>7</v>
          </cell>
          <cell r="H1055">
            <v>60</v>
          </cell>
          <cell r="I1055" t="str">
            <v>261</v>
          </cell>
          <cell r="J1055">
            <v>21941</v>
          </cell>
          <cell r="K1055">
            <v>0</v>
          </cell>
          <cell r="L1055">
            <v>0</v>
          </cell>
          <cell r="M1055">
            <v>352.66199999999998</v>
          </cell>
          <cell r="N1055">
            <v>0</v>
          </cell>
          <cell r="O1055">
            <v>127800.59</v>
          </cell>
          <cell r="P1055">
            <v>36.24</v>
          </cell>
          <cell r="Q1055">
            <v>23004.11</v>
          </cell>
          <cell r="R1055">
            <v>12809.33</v>
          </cell>
        </row>
        <row r="1056">
          <cell r="A1056" t="str">
            <v>0207Piura262</v>
          </cell>
          <cell r="B1056" t="str">
            <v>02</v>
          </cell>
          <cell r="C1056" t="str">
            <v>07</v>
          </cell>
          <cell r="D1056" t="str">
            <v>ELNO</v>
          </cell>
          <cell r="E1056" t="str">
            <v>Piura</v>
          </cell>
          <cell r="F1056" t="str">
            <v/>
          </cell>
          <cell r="G1056">
            <v>7</v>
          </cell>
          <cell r="H1056">
            <v>60</v>
          </cell>
          <cell r="I1056" t="str">
            <v>262</v>
          </cell>
          <cell r="J1056">
            <v>28183</v>
          </cell>
          <cell r="K1056">
            <v>0</v>
          </cell>
          <cell r="L1056">
            <v>0</v>
          </cell>
          <cell r="M1056">
            <v>1672.326</v>
          </cell>
          <cell r="N1056">
            <v>0</v>
          </cell>
          <cell r="O1056">
            <v>542067.57999999996</v>
          </cell>
          <cell r="P1056">
            <v>32.409999999999997</v>
          </cell>
          <cell r="Q1056">
            <v>97572.160000000003</v>
          </cell>
          <cell r="R1056">
            <v>16463.490000000002</v>
          </cell>
        </row>
        <row r="1057">
          <cell r="A1057" t="str">
            <v>0207Piura263</v>
          </cell>
          <cell r="B1057" t="str">
            <v>02</v>
          </cell>
          <cell r="C1057" t="str">
            <v>07</v>
          </cell>
          <cell r="D1057" t="str">
            <v>ELNO</v>
          </cell>
          <cell r="E1057" t="str">
            <v>Piura</v>
          </cell>
          <cell r="F1057" t="str">
            <v/>
          </cell>
          <cell r="G1057">
            <v>7</v>
          </cell>
          <cell r="H1057">
            <v>60</v>
          </cell>
          <cell r="I1057" t="str">
            <v>263</v>
          </cell>
          <cell r="J1057">
            <v>7831</v>
          </cell>
          <cell r="K1057">
            <v>0</v>
          </cell>
          <cell r="L1057">
            <v>0</v>
          </cell>
          <cell r="M1057">
            <v>955.62199999999996</v>
          </cell>
          <cell r="N1057">
            <v>0</v>
          </cell>
          <cell r="O1057">
            <v>343648.16</v>
          </cell>
          <cell r="P1057">
            <v>35.96</v>
          </cell>
          <cell r="Q1057">
            <v>61856.67</v>
          </cell>
          <cell r="R1057">
            <v>4588.1499999999996</v>
          </cell>
        </row>
        <row r="1058">
          <cell r="A1058" t="str">
            <v>0207Piura264</v>
          </cell>
          <cell r="B1058" t="str">
            <v>02</v>
          </cell>
          <cell r="C1058" t="str">
            <v>07</v>
          </cell>
          <cell r="D1058" t="str">
            <v>ELNO</v>
          </cell>
          <cell r="E1058" t="str">
            <v>Piura</v>
          </cell>
          <cell r="F1058" t="str">
            <v/>
          </cell>
          <cell r="G1058">
            <v>7</v>
          </cell>
          <cell r="H1058">
            <v>60</v>
          </cell>
          <cell r="I1058" t="str">
            <v>264</v>
          </cell>
          <cell r="J1058">
            <v>5464</v>
          </cell>
          <cell r="K1058">
            <v>0</v>
          </cell>
          <cell r="L1058">
            <v>0</v>
          </cell>
          <cell r="M1058">
            <v>1093.172</v>
          </cell>
          <cell r="N1058">
            <v>0</v>
          </cell>
          <cell r="O1058">
            <v>386735.9</v>
          </cell>
          <cell r="P1058">
            <v>35.380000000000003</v>
          </cell>
          <cell r="Q1058">
            <v>69612.460000000006</v>
          </cell>
          <cell r="R1058">
            <v>3216.21</v>
          </cell>
        </row>
        <row r="1059">
          <cell r="A1059" t="str">
            <v>0207Piura265</v>
          </cell>
          <cell r="B1059" t="str">
            <v>02</v>
          </cell>
          <cell r="C1059" t="str">
            <v>07</v>
          </cell>
          <cell r="D1059" t="str">
            <v>ELNO</v>
          </cell>
          <cell r="E1059" t="str">
            <v>Piura</v>
          </cell>
          <cell r="F1059" t="str">
            <v/>
          </cell>
          <cell r="G1059">
            <v>7</v>
          </cell>
          <cell r="H1059">
            <v>60</v>
          </cell>
          <cell r="I1059" t="str">
            <v>265</v>
          </cell>
          <cell r="J1059">
            <v>1120</v>
          </cell>
          <cell r="K1059">
            <v>0</v>
          </cell>
          <cell r="L1059">
            <v>0</v>
          </cell>
          <cell r="M1059">
            <v>416.76900000000001</v>
          </cell>
          <cell r="N1059">
            <v>0</v>
          </cell>
          <cell r="O1059">
            <v>145696.51999999999</v>
          </cell>
          <cell r="P1059">
            <v>34.96</v>
          </cell>
          <cell r="Q1059">
            <v>26225.37</v>
          </cell>
          <cell r="R1059">
            <v>672.05</v>
          </cell>
        </row>
        <row r="1060">
          <cell r="A1060" t="str">
            <v>0207Piura266</v>
          </cell>
          <cell r="B1060" t="str">
            <v>02</v>
          </cell>
          <cell r="C1060" t="str">
            <v>07</v>
          </cell>
          <cell r="D1060" t="str">
            <v>ELNO</v>
          </cell>
          <cell r="E1060" t="str">
            <v>Piura</v>
          </cell>
          <cell r="F1060" t="str">
            <v/>
          </cell>
          <cell r="G1060">
            <v>7</v>
          </cell>
          <cell r="H1060">
            <v>60</v>
          </cell>
          <cell r="I1060" t="str">
            <v>266</v>
          </cell>
          <cell r="J1060">
            <v>247</v>
          </cell>
          <cell r="K1060">
            <v>0</v>
          </cell>
          <cell r="L1060">
            <v>0</v>
          </cell>
          <cell r="M1060">
            <v>145.93600000000001</v>
          </cell>
          <cell r="N1060">
            <v>0</v>
          </cell>
          <cell r="O1060">
            <v>50744.160000000003</v>
          </cell>
          <cell r="P1060">
            <v>34.770000000000003</v>
          </cell>
          <cell r="Q1060">
            <v>9133.9500000000007</v>
          </cell>
          <cell r="R1060">
            <v>153.38</v>
          </cell>
        </row>
        <row r="1061">
          <cell r="A1061" t="str">
            <v>0207Piura267</v>
          </cell>
          <cell r="B1061" t="str">
            <v>02</v>
          </cell>
          <cell r="C1061" t="str">
            <v>07</v>
          </cell>
          <cell r="D1061" t="str">
            <v>ELNO</v>
          </cell>
          <cell r="E1061" t="str">
            <v>Piura</v>
          </cell>
          <cell r="F1061" t="str">
            <v/>
          </cell>
          <cell r="G1061">
            <v>7</v>
          </cell>
          <cell r="H1061">
            <v>60</v>
          </cell>
          <cell r="I1061" t="str">
            <v>267</v>
          </cell>
          <cell r="J1061">
            <v>74</v>
          </cell>
          <cell r="K1061">
            <v>0</v>
          </cell>
          <cell r="L1061">
            <v>0</v>
          </cell>
          <cell r="M1061">
            <v>63.58</v>
          </cell>
          <cell r="N1061">
            <v>0</v>
          </cell>
          <cell r="O1061">
            <v>21946.09</v>
          </cell>
          <cell r="P1061">
            <v>34.520000000000003</v>
          </cell>
          <cell r="Q1061">
            <v>3950.3</v>
          </cell>
          <cell r="R1061">
            <v>46.95</v>
          </cell>
        </row>
        <row r="1062">
          <cell r="A1062" t="str">
            <v>0207Piura268</v>
          </cell>
          <cell r="B1062" t="str">
            <v>02</v>
          </cell>
          <cell r="C1062" t="str">
            <v>07</v>
          </cell>
          <cell r="D1062" t="str">
            <v>ELNO</v>
          </cell>
          <cell r="E1062" t="str">
            <v>Piura</v>
          </cell>
          <cell r="F1062" t="str">
            <v/>
          </cell>
          <cell r="G1062">
            <v>7</v>
          </cell>
          <cell r="H1062">
            <v>60</v>
          </cell>
          <cell r="I1062" t="str">
            <v>268</v>
          </cell>
          <cell r="J1062">
            <v>65</v>
          </cell>
          <cell r="K1062">
            <v>0</v>
          </cell>
          <cell r="L1062">
            <v>0</v>
          </cell>
          <cell r="M1062">
            <v>103.307</v>
          </cell>
          <cell r="N1062">
            <v>0</v>
          </cell>
          <cell r="O1062">
            <v>35640.21</v>
          </cell>
          <cell r="P1062">
            <v>34.5</v>
          </cell>
          <cell r="Q1062">
            <v>6415.24</v>
          </cell>
          <cell r="R1062">
            <v>43.26</v>
          </cell>
        </row>
        <row r="1063">
          <cell r="A1063" t="str">
            <v>0207Piura282</v>
          </cell>
          <cell r="B1063" t="str">
            <v>02</v>
          </cell>
          <cell r="C1063" t="str">
            <v>07</v>
          </cell>
          <cell r="D1063" t="str">
            <v>ELNO</v>
          </cell>
          <cell r="E1063" t="str">
            <v>Piura</v>
          </cell>
          <cell r="F1063" t="str">
            <v/>
          </cell>
          <cell r="G1063">
            <v>7</v>
          </cell>
          <cell r="H1063">
            <v>60</v>
          </cell>
          <cell r="I1063" t="str">
            <v>282</v>
          </cell>
          <cell r="J1063">
            <v>93</v>
          </cell>
          <cell r="K1063">
            <v>0</v>
          </cell>
          <cell r="L1063">
            <v>0</v>
          </cell>
          <cell r="M1063">
            <v>19.079999999999998</v>
          </cell>
          <cell r="N1063">
            <v>59.624000000000002</v>
          </cell>
          <cell r="O1063">
            <v>6953.5</v>
          </cell>
          <cell r="P1063">
            <v>36.44</v>
          </cell>
          <cell r="Q1063">
            <v>1251.6300000000001</v>
          </cell>
          <cell r="R1063">
            <v>54.18</v>
          </cell>
        </row>
        <row r="1064">
          <cell r="A1064" t="str">
            <v>0207Piura100</v>
          </cell>
          <cell r="B1064" t="str">
            <v>02</v>
          </cell>
          <cell r="C1064" t="str">
            <v>07</v>
          </cell>
          <cell r="D1064" t="str">
            <v>ELNO</v>
          </cell>
          <cell r="E1064" t="str">
            <v>Piura</v>
          </cell>
          <cell r="F1064" t="str">
            <v/>
          </cell>
          <cell r="G1064">
            <v>7</v>
          </cell>
          <cell r="H1064">
            <v>60</v>
          </cell>
          <cell r="I1064" t="str">
            <v>100</v>
          </cell>
          <cell r="J1064">
            <v>33</v>
          </cell>
          <cell r="K1064">
            <v>26.093</v>
          </cell>
          <cell r="L1064">
            <v>874.11800000000005</v>
          </cell>
          <cell r="M1064">
            <v>900.21100000000001</v>
          </cell>
          <cell r="N1064">
            <v>5.8339999999999996</v>
          </cell>
          <cell r="O1064">
            <v>145834.97</v>
          </cell>
          <cell r="P1064">
            <v>16.2</v>
          </cell>
          <cell r="Q1064">
            <v>26250.29</v>
          </cell>
          <cell r="R1064">
            <v>515.79</v>
          </cell>
        </row>
        <row r="1065">
          <cell r="A1065" t="str">
            <v>0207Piura122</v>
          </cell>
          <cell r="B1065" t="str">
            <v>02</v>
          </cell>
          <cell r="C1065" t="str">
            <v>07</v>
          </cell>
          <cell r="D1065" t="str">
            <v>ELNO</v>
          </cell>
          <cell r="E1065" t="str">
            <v>Piura</v>
          </cell>
          <cell r="F1065" t="str">
            <v/>
          </cell>
          <cell r="G1065">
            <v>7</v>
          </cell>
          <cell r="H1065">
            <v>60</v>
          </cell>
          <cell r="I1065" t="str">
            <v>122</v>
          </cell>
          <cell r="J1065">
            <v>61</v>
          </cell>
          <cell r="K1065">
            <v>172.91200000000001</v>
          </cell>
          <cell r="L1065">
            <v>1242.8820000000001</v>
          </cell>
          <cell r="M1065">
            <v>1415.7940000000001</v>
          </cell>
          <cell r="N1065">
            <v>5.234</v>
          </cell>
          <cell r="O1065">
            <v>280695.81</v>
          </cell>
          <cell r="P1065">
            <v>19.829999999999998</v>
          </cell>
          <cell r="Q1065">
            <v>50525.25</v>
          </cell>
          <cell r="R1065">
            <v>953.43</v>
          </cell>
        </row>
        <row r="1066">
          <cell r="A1066" t="str">
            <v>0207Piura121</v>
          </cell>
          <cell r="B1066" t="str">
            <v>02</v>
          </cell>
          <cell r="C1066" t="str">
            <v>07</v>
          </cell>
          <cell r="D1066" t="str">
            <v>ELNO</v>
          </cell>
          <cell r="E1066" t="str">
            <v>Piura</v>
          </cell>
          <cell r="F1066" t="str">
            <v/>
          </cell>
          <cell r="G1066">
            <v>7</v>
          </cell>
          <cell r="H1066">
            <v>60</v>
          </cell>
          <cell r="I1066" t="str">
            <v>121</v>
          </cell>
          <cell r="J1066">
            <v>36</v>
          </cell>
          <cell r="K1066">
            <v>262.98599999999999</v>
          </cell>
          <cell r="L1066">
            <v>922.73900000000003</v>
          </cell>
          <cell r="M1066">
            <v>1185.7249999999999</v>
          </cell>
          <cell r="N1066">
            <v>3.4239999999999999</v>
          </cell>
          <cell r="O1066">
            <v>219616.72</v>
          </cell>
          <cell r="P1066">
            <v>18.52</v>
          </cell>
          <cell r="Q1066">
            <v>39531.01</v>
          </cell>
          <cell r="R1066">
            <v>566</v>
          </cell>
        </row>
        <row r="1067">
          <cell r="A1067" t="str">
            <v>0207Piura132</v>
          </cell>
          <cell r="B1067" t="str">
            <v>02</v>
          </cell>
          <cell r="C1067" t="str">
            <v>07</v>
          </cell>
          <cell r="D1067" t="str">
            <v>ELNO</v>
          </cell>
          <cell r="E1067" t="str">
            <v>Piura</v>
          </cell>
          <cell r="F1067" t="str">
            <v/>
          </cell>
          <cell r="G1067">
            <v>7</v>
          </cell>
          <cell r="H1067">
            <v>60</v>
          </cell>
          <cell r="I1067" t="str">
            <v>132</v>
          </cell>
          <cell r="J1067">
            <v>31</v>
          </cell>
          <cell r="K1067">
            <v>0</v>
          </cell>
          <cell r="L1067">
            <v>0</v>
          </cell>
          <cell r="M1067">
            <v>286.17599999999999</v>
          </cell>
          <cell r="N1067">
            <v>1.4950000000000001</v>
          </cell>
          <cell r="O1067">
            <v>66692.92</v>
          </cell>
          <cell r="P1067">
            <v>23.3</v>
          </cell>
          <cell r="Q1067">
            <v>12004.73</v>
          </cell>
          <cell r="R1067">
            <v>452.91</v>
          </cell>
        </row>
        <row r="1068">
          <cell r="A1068" t="str">
            <v>0207Piura131</v>
          </cell>
          <cell r="B1068" t="str">
            <v>02</v>
          </cell>
          <cell r="C1068" t="str">
            <v>07</v>
          </cell>
          <cell r="D1068" t="str">
            <v>ELNO</v>
          </cell>
          <cell r="E1068" t="str">
            <v>Piura</v>
          </cell>
          <cell r="F1068" t="str">
            <v/>
          </cell>
          <cell r="G1068">
            <v>7</v>
          </cell>
          <cell r="H1068">
            <v>60</v>
          </cell>
          <cell r="I1068" t="str">
            <v>131</v>
          </cell>
          <cell r="J1068">
            <v>40</v>
          </cell>
          <cell r="K1068">
            <v>0</v>
          </cell>
          <cell r="L1068">
            <v>0</v>
          </cell>
          <cell r="M1068">
            <v>265.41199999999998</v>
          </cell>
          <cell r="N1068">
            <v>1.2649999999999999</v>
          </cell>
          <cell r="O1068">
            <v>59554.15</v>
          </cell>
          <cell r="P1068">
            <v>22.44</v>
          </cell>
          <cell r="Q1068">
            <v>10719.75</v>
          </cell>
          <cell r="R1068">
            <v>588.22</v>
          </cell>
        </row>
        <row r="1069">
          <cell r="A1069" t="str">
            <v>0207Piura240</v>
          </cell>
          <cell r="B1069" t="str">
            <v>02</v>
          </cell>
          <cell r="C1069" t="str">
            <v>07</v>
          </cell>
          <cell r="D1069" t="str">
            <v>ELNO</v>
          </cell>
          <cell r="E1069" t="str">
            <v>Piura</v>
          </cell>
          <cell r="F1069" t="str">
            <v/>
          </cell>
          <cell r="G1069">
            <v>7</v>
          </cell>
          <cell r="H1069">
            <v>60</v>
          </cell>
          <cell r="I1069" t="str">
            <v>240</v>
          </cell>
          <cell r="J1069">
            <v>0</v>
          </cell>
          <cell r="K1069">
            <v>0</v>
          </cell>
          <cell r="L1069">
            <v>0</v>
          </cell>
          <cell r="M1069">
            <v>873.84900000000005</v>
          </cell>
          <cell r="N1069">
            <v>0</v>
          </cell>
          <cell r="O1069">
            <v>276744.61</v>
          </cell>
          <cell r="P1069">
            <v>31.67</v>
          </cell>
          <cell r="Q1069">
            <v>0</v>
          </cell>
          <cell r="R1069">
            <v>0</v>
          </cell>
        </row>
        <row r="1070">
          <cell r="A1070" t="str">
            <v>0207Sullana-Paita222</v>
          </cell>
          <cell r="B1070" t="str">
            <v>02</v>
          </cell>
          <cell r="C1070" t="str">
            <v>07</v>
          </cell>
          <cell r="D1070" t="str">
            <v>ELNO</v>
          </cell>
          <cell r="E1070" t="str">
            <v>Sullana-Paita</v>
          </cell>
          <cell r="F1070" t="str">
            <v/>
          </cell>
          <cell r="G1070">
            <v>76.44</v>
          </cell>
          <cell r="H1070">
            <v>60</v>
          </cell>
          <cell r="I1070" t="str">
            <v>222</v>
          </cell>
          <cell r="J1070">
            <v>2</v>
          </cell>
          <cell r="K1070">
            <v>0.69399999999999995</v>
          </cell>
          <cell r="L1070">
            <v>2.7120000000000002</v>
          </cell>
          <cell r="M1070">
            <v>3.4060000000000001</v>
          </cell>
          <cell r="N1070">
            <v>3.5999999999999997E-2</v>
          </cell>
          <cell r="O1070">
            <v>1311.05</v>
          </cell>
          <cell r="P1070">
            <v>38.49</v>
          </cell>
          <cell r="Q1070">
            <v>235.99</v>
          </cell>
          <cell r="R1070">
            <v>6.56</v>
          </cell>
        </row>
        <row r="1071">
          <cell r="A1071" t="str">
            <v>0207Sullana-Paita221</v>
          </cell>
          <cell r="B1071" t="str">
            <v>02</v>
          </cell>
          <cell r="C1071" t="str">
            <v>07</v>
          </cell>
          <cell r="D1071" t="str">
            <v>ELNO</v>
          </cell>
          <cell r="E1071" t="str">
            <v>Sullana-Paita</v>
          </cell>
          <cell r="F1071" t="str">
            <v/>
          </cell>
          <cell r="G1071">
            <v>76.44</v>
          </cell>
          <cell r="H1071">
            <v>60</v>
          </cell>
          <cell r="I1071" t="str">
            <v>221</v>
          </cell>
          <cell r="J1071">
            <v>1</v>
          </cell>
          <cell r="K1071">
            <v>0.91</v>
          </cell>
          <cell r="L1071">
            <v>1.6850000000000001</v>
          </cell>
          <cell r="M1071">
            <v>2.5950000000000002</v>
          </cell>
          <cell r="N1071">
            <v>8.0000000000000002E-3</v>
          </cell>
          <cell r="O1071">
            <v>793.05</v>
          </cell>
          <cell r="P1071">
            <v>30.56</v>
          </cell>
          <cell r="Q1071">
            <v>142.75</v>
          </cell>
          <cell r="R1071">
            <v>3.11</v>
          </cell>
        </row>
        <row r="1072">
          <cell r="A1072" t="str">
            <v>0207Sullana-Paita232</v>
          </cell>
          <cell r="B1072" t="str">
            <v>02</v>
          </cell>
          <cell r="C1072" t="str">
            <v>07</v>
          </cell>
          <cell r="D1072" t="str">
            <v>ELNO</v>
          </cell>
          <cell r="E1072" t="str">
            <v>Sullana-Paita</v>
          </cell>
          <cell r="F1072" t="str">
            <v/>
          </cell>
          <cell r="G1072">
            <v>76.44</v>
          </cell>
          <cell r="H1072">
            <v>60</v>
          </cell>
          <cell r="I1072" t="str">
            <v>232</v>
          </cell>
          <cell r="J1072">
            <v>2</v>
          </cell>
          <cell r="K1072">
            <v>0</v>
          </cell>
          <cell r="L1072">
            <v>0</v>
          </cell>
          <cell r="M1072">
            <v>4.1920000000000002</v>
          </cell>
          <cell r="N1072">
            <v>4.9000000000000002E-2</v>
          </cell>
          <cell r="O1072">
            <v>2860.08</v>
          </cell>
          <cell r="P1072">
            <v>68.23</v>
          </cell>
          <cell r="Q1072">
            <v>514.80999999999995</v>
          </cell>
          <cell r="R1072">
            <v>4.68</v>
          </cell>
        </row>
        <row r="1073">
          <cell r="A1073" t="str">
            <v>0207Sullana-Paita231</v>
          </cell>
          <cell r="B1073" t="str">
            <v>02</v>
          </cell>
          <cell r="C1073" t="str">
            <v>07</v>
          </cell>
          <cell r="D1073" t="str">
            <v>ELNO</v>
          </cell>
          <cell r="E1073" t="str">
            <v>Sullana-Paita</v>
          </cell>
          <cell r="F1073" t="str">
            <v/>
          </cell>
          <cell r="G1073">
            <v>76.44</v>
          </cell>
          <cell r="H1073">
            <v>60</v>
          </cell>
          <cell r="I1073" t="str">
            <v>231</v>
          </cell>
          <cell r="J1073">
            <v>4</v>
          </cell>
          <cell r="K1073">
            <v>0</v>
          </cell>
          <cell r="L1073">
            <v>0</v>
          </cell>
          <cell r="M1073">
            <v>9.7059999999999995</v>
          </cell>
          <cell r="N1073">
            <v>6.5000000000000002E-2</v>
          </cell>
          <cell r="O1073">
            <v>3894.61</v>
          </cell>
          <cell r="P1073">
            <v>40.130000000000003</v>
          </cell>
          <cell r="Q1073">
            <v>701.03</v>
          </cell>
          <cell r="R1073">
            <v>8.7799999999999994</v>
          </cell>
        </row>
        <row r="1074">
          <cell r="A1074" t="str">
            <v>0207Sullana-Paita270</v>
          </cell>
          <cell r="B1074" t="str">
            <v>02</v>
          </cell>
          <cell r="C1074" t="str">
            <v>07</v>
          </cell>
          <cell r="D1074" t="str">
            <v>ELNO</v>
          </cell>
          <cell r="E1074" t="str">
            <v>Sullana-Paita</v>
          </cell>
          <cell r="F1074" t="str">
            <v/>
          </cell>
          <cell r="G1074">
            <v>76.44</v>
          </cell>
          <cell r="H1074">
            <v>60</v>
          </cell>
          <cell r="I1074" t="str">
            <v>270</v>
          </cell>
          <cell r="J1074">
            <v>3474</v>
          </cell>
          <cell r="K1074">
            <v>0</v>
          </cell>
          <cell r="L1074">
            <v>0</v>
          </cell>
          <cell r="M1074">
            <v>532.90099999999995</v>
          </cell>
          <cell r="N1074">
            <v>0</v>
          </cell>
          <cell r="O1074">
            <v>192616.55</v>
          </cell>
          <cell r="P1074">
            <v>36.14</v>
          </cell>
          <cell r="Q1074">
            <v>34670.980000000003</v>
          </cell>
          <cell r="R1074">
            <v>1849.48</v>
          </cell>
        </row>
        <row r="1075">
          <cell r="A1075" t="str">
            <v>0207Sullana-Paita261</v>
          </cell>
          <cell r="B1075" t="str">
            <v>02</v>
          </cell>
          <cell r="C1075" t="str">
            <v>07</v>
          </cell>
          <cell r="D1075" t="str">
            <v>ELNO</v>
          </cell>
          <cell r="E1075" t="str">
            <v>Sullana-Paita</v>
          </cell>
          <cell r="F1075" t="str">
            <v/>
          </cell>
          <cell r="G1075">
            <v>76.44</v>
          </cell>
          <cell r="H1075">
            <v>60</v>
          </cell>
          <cell r="I1075" t="str">
            <v>261</v>
          </cell>
          <cell r="J1075">
            <v>20075</v>
          </cell>
          <cell r="K1075">
            <v>0</v>
          </cell>
          <cell r="L1075">
            <v>0</v>
          </cell>
          <cell r="M1075">
            <v>333.96800000000002</v>
          </cell>
          <cell r="N1075">
            <v>0</v>
          </cell>
          <cell r="O1075">
            <v>123950.78</v>
          </cell>
          <cell r="P1075">
            <v>37.11</v>
          </cell>
          <cell r="Q1075">
            <v>22311.14</v>
          </cell>
          <cell r="R1075">
            <v>11664.57</v>
          </cell>
        </row>
        <row r="1076">
          <cell r="A1076" t="str">
            <v>0207Sullana-Paita262</v>
          </cell>
          <cell r="B1076" t="str">
            <v>02</v>
          </cell>
          <cell r="C1076" t="str">
            <v>07</v>
          </cell>
          <cell r="D1076" t="str">
            <v>ELNO</v>
          </cell>
          <cell r="E1076" t="str">
            <v>Sullana-Paita</v>
          </cell>
          <cell r="F1076" t="str">
            <v/>
          </cell>
          <cell r="G1076">
            <v>76.44</v>
          </cell>
          <cell r="H1076">
            <v>60</v>
          </cell>
          <cell r="I1076" t="str">
            <v>262</v>
          </cell>
          <cell r="J1076">
            <v>20156</v>
          </cell>
          <cell r="K1076">
            <v>0</v>
          </cell>
          <cell r="L1076">
            <v>0</v>
          </cell>
          <cell r="M1076">
            <v>1129.047</v>
          </cell>
          <cell r="N1076">
            <v>0</v>
          </cell>
          <cell r="O1076">
            <v>381453.92</v>
          </cell>
          <cell r="P1076">
            <v>33.79</v>
          </cell>
          <cell r="Q1076">
            <v>68661.710000000006</v>
          </cell>
          <cell r="R1076">
            <v>11714.8</v>
          </cell>
        </row>
        <row r="1077">
          <cell r="A1077" t="str">
            <v>0207Sullana-Paita263</v>
          </cell>
          <cell r="B1077" t="str">
            <v>02</v>
          </cell>
          <cell r="C1077" t="str">
            <v>07</v>
          </cell>
          <cell r="D1077" t="str">
            <v>ELNO</v>
          </cell>
          <cell r="E1077" t="str">
            <v>Sullana-Paita</v>
          </cell>
          <cell r="F1077" t="str">
            <v/>
          </cell>
          <cell r="G1077">
            <v>76.44</v>
          </cell>
          <cell r="H1077">
            <v>60</v>
          </cell>
          <cell r="I1077" t="str">
            <v>263</v>
          </cell>
          <cell r="J1077">
            <v>3287</v>
          </cell>
          <cell r="K1077">
            <v>0</v>
          </cell>
          <cell r="L1077">
            <v>0</v>
          </cell>
          <cell r="M1077">
            <v>396.30399999999997</v>
          </cell>
          <cell r="N1077">
            <v>0</v>
          </cell>
          <cell r="O1077">
            <v>149299.1</v>
          </cell>
          <cell r="P1077">
            <v>37.67</v>
          </cell>
          <cell r="Q1077">
            <v>26873.84</v>
          </cell>
          <cell r="R1077">
            <v>1909.62</v>
          </cell>
        </row>
        <row r="1078">
          <cell r="A1078" t="str">
            <v>0207Sullana-Paita264</v>
          </cell>
          <cell r="B1078" t="str">
            <v>02</v>
          </cell>
          <cell r="C1078" t="str">
            <v>07</v>
          </cell>
          <cell r="D1078" t="str">
            <v>ELNO</v>
          </cell>
          <cell r="E1078" t="str">
            <v>Sullana-Paita</v>
          </cell>
          <cell r="F1078" t="str">
            <v/>
          </cell>
          <cell r="G1078">
            <v>76.44</v>
          </cell>
          <cell r="H1078">
            <v>60</v>
          </cell>
          <cell r="I1078" t="str">
            <v>264</v>
          </cell>
          <cell r="J1078">
            <v>1552</v>
          </cell>
          <cell r="K1078">
            <v>0</v>
          </cell>
          <cell r="L1078">
            <v>0</v>
          </cell>
          <cell r="M1078">
            <v>306.17899999999997</v>
          </cell>
          <cell r="N1078">
            <v>0</v>
          </cell>
          <cell r="O1078">
            <v>113439.32</v>
          </cell>
          <cell r="P1078">
            <v>37.049999999999997</v>
          </cell>
          <cell r="Q1078">
            <v>20419.080000000002</v>
          </cell>
          <cell r="R1078">
            <v>906.14</v>
          </cell>
        </row>
        <row r="1079">
          <cell r="A1079" t="str">
            <v>0207Sullana-Paita265</v>
          </cell>
          <cell r="B1079" t="str">
            <v>02</v>
          </cell>
          <cell r="C1079" t="str">
            <v>07</v>
          </cell>
          <cell r="D1079" t="str">
            <v>ELNO</v>
          </cell>
          <cell r="E1079" t="str">
            <v>Sullana-Paita</v>
          </cell>
          <cell r="F1079" t="str">
            <v/>
          </cell>
          <cell r="G1079">
            <v>76.44</v>
          </cell>
          <cell r="H1079">
            <v>60</v>
          </cell>
          <cell r="I1079" t="str">
            <v>265</v>
          </cell>
          <cell r="J1079">
            <v>198</v>
          </cell>
          <cell r="K1079">
            <v>0</v>
          </cell>
          <cell r="L1079">
            <v>0</v>
          </cell>
          <cell r="M1079">
            <v>73.314999999999998</v>
          </cell>
          <cell r="N1079">
            <v>0</v>
          </cell>
          <cell r="O1079">
            <v>26700.2</v>
          </cell>
          <cell r="P1079">
            <v>36.42</v>
          </cell>
          <cell r="Q1079">
            <v>4806.04</v>
          </cell>
          <cell r="R1079">
            <v>116.6</v>
          </cell>
        </row>
        <row r="1080">
          <cell r="A1080" t="str">
            <v>0207Sullana-Paita266</v>
          </cell>
          <cell r="B1080" t="str">
            <v>02</v>
          </cell>
          <cell r="C1080" t="str">
            <v>07</v>
          </cell>
          <cell r="D1080" t="str">
            <v>ELNO</v>
          </cell>
          <cell r="E1080" t="str">
            <v>Sullana-Paita</v>
          </cell>
          <cell r="F1080" t="str">
            <v/>
          </cell>
          <cell r="G1080">
            <v>76.44</v>
          </cell>
          <cell r="H1080">
            <v>60</v>
          </cell>
          <cell r="I1080" t="str">
            <v>266</v>
          </cell>
          <cell r="J1080">
            <v>70</v>
          </cell>
          <cell r="K1080">
            <v>0</v>
          </cell>
          <cell r="L1080">
            <v>0</v>
          </cell>
          <cell r="M1080">
            <v>42.231000000000002</v>
          </cell>
          <cell r="N1080">
            <v>0</v>
          </cell>
          <cell r="O1080">
            <v>15058.37</v>
          </cell>
          <cell r="P1080">
            <v>35.659999999999997</v>
          </cell>
          <cell r="Q1080">
            <v>2710.51</v>
          </cell>
          <cell r="R1080">
            <v>42.13</v>
          </cell>
        </row>
        <row r="1081">
          <cell r="A1081" t="str">
            <v>0207Sullana-Paita267</v>
          </cell>
          <cell r="B1081" t="str">
            <v>02</v>
          </cell>
          <cell r="C1081" t="str">
            <v>07</v>
          </cell>
          <cell r="D1081" t="str">
            <v>ELNO</v>
          </cell>
          <cell r="E1081" t="str">
            <v>Sullana-Paita</v>
          </cell>
          <cell r="F1081" t="str">
            <v/>
          </cell>
          <cell r="G1081">
            <v>76.44</v>
          </cell>
          <cell r="H1081">
            <v>60</v>
          </cell>
          <cell r="I1081" t="str">
            <v>267</v>
          </cell>
          <cell r="J1081">
            <v>15</v>
          </cell>
          <cell r="K1081">
            <v>0</v>
          </cell>
          <cell r="L1081">
            <v>0</v>
          </cell>
          <cell r="M1081">
            <v>12.984999999999999</v>
          </cell>
          <cell r="N1081">
            <v>0</v>
          </cell>
          <cell r="O1081">
            <v>4651.6899999999996</v>
          </cell>
          <cell r="P1081">
            <v>35.82</v>
          </cell>
          <cell r="Q1081">
            <v>837.3</v>
          </cell>
          <cell r="R1081">
            <v>8.6999999999999993</v>
          </cell>
        </row>
        <row r="1082">
          <cell r="A1082" t="str">
            <v>0207Sullana-Paita268</v>
          </cell>
          <cell r="B1082" t="str">
            <v>02</v>
          </cell>
          <cell r="C1082" t="str">
            <v>07</v>
          </cell>
          <cell r="D1082" t="str">
            <v>ELNO</v>
          </cell>
          <cell r="E1082" t="str">
            <v>Sullana-Paita</v>
          </cell>
          <cell r="F1082" t="str">
            <v/>
          </cell>
          <cell r="G1082">
            <v>76.44</v>
          </cell>
          <cell r="H1082">
            <v>60</v>
          </cell>
          <cell r="I1082" t="str">
            <v>268</v>
          </cell>
          <cell r="J1082">
            <v>23</v>
          </cell>
          <cell r="K1082">
            <v>0</v>
          </cell>
          <cell r="L1082">
            <v>0</v>
          </cell>
          <cell r="M1082">
            <v>38.235999999999997</v>
          </cell>
          <cell r="N1082">
            <v>0</v>
          </cell>
          <cell r="O1082">
            <v>13806.68</v>
          </cell>
          <cell r="P1082">
            <v>36.11</v>
          </cell>
          <cell r="Q1082">
            <v>2485.1999999999998</v>
          </cell>
          <cell r="R1082">
            <v>14.36</v>
          </cell>
        </row>
        <row r="1083">
          <cell r="A1083" t="str">
            <v>0207Sullana-Paita282</v>
          </cell>
          <cell r="B1083" t="str">
            <v>02</v>
          </cell>
          <cell r="C1083" t="str">
            <v>07</v>
          </cell>
          <cell r="D1083" t="str">
            <v>ELNO</v>
          </cell>
          <cell r="E1083" t="str">
            <v>Sullana-Paita</v>
          </cell>
          <cell r="F1083" t="str">
            <v/>
          </cell>
          <cell r="G1083">
            <v>76.44</v>
          </cell>
          <cell r="H1083">
            <v>60</v>
          </cell>
          <cell r="I1083" t="str">
            <v>282</v>
          </cell>
          <cell r="J1083">
            <v>18</v>
          </cell>
          <cell r="K1083">
            <v>0</v>
          </cell>
          <cell r="L1083">
            <v>0</v>
          </cell>
          <cell r="M1083">
            <v>1.4219999999999999</v>
          </cell>
          <cell r="N1083">
            <v>4.4450000000000003</v>
          </cell>
          <cell r="O1083">
            <v>563.42999999999995</v>
          </cell>
          <cell r="P1083">
            <v>39.619999999999997</v>
          </cell>
          <cell r="Q1083">
            <v>101.42</v>
          </cell>
          <cell r="R1083">
            <v>10.46</v>
          </cell>
        </row>
        <row r="1084">
          <cell r="A1084" t="str">
            <v>0207Sullana-Paita100</v>
          </cell>
          <cell r="B1084" t="str">
            <v>02</v>
          </cell>
          <cell r="C1084" t="str">
            <v>07</v>
          </cell>
          <cell r="D1084" t="str">
            <v>ELNO</v>
          </cell>
          <cell r="E1084" t="str">
            <v>Sullana-Paita</v>
          </cell>
          <cell r="F1084" t="str">
            <v/>
          </cell>
          <cell r="G1084">
            <v>76.44</v>
          </cell>
          <cell r="H1084">
            <v>60</v>
          </cell>
          <cell r="I1084" t="str">
            <v>100</v>
          </cell>
          <cell r="J1084">
            <v>41</v>
          </cell>
          <cell r="K1084">
            <v>132.51</v>
          </cell>
          <cell r="L1084">
            <v>995.28800000000001</v>
          </cell>
          <cell r="M1084">
            <v>1127.798</v>
          </cell>
          <cell r="N1084">
            <v>6.4290000000000003</v>
          </cell>
          <cell r="O1084">
            <v>198150.9</v>
          </cell>
          <cell r="P1084">
            <v>17.57</v>
          </cell>
          <cell r="Q1084">
            <v>35667.160000000003</v>
          </cell>
          <cell r="R1084">
            <v>640.83000000000004</v>
          </cell>
        </row>
        <row r="1085">
          <cell r="A1085" t="str">
            <v>0207Sullana-Paita122</v>
          </cell>
          <cell r="B1085" t="str">
            <v>02</v>
          </cell>
          <cell r="C1085" t="str">
            <v>07</v>
          </cell>
          <cell r="D1085" t="str">
            <v>ELNO</v>
          </cell>
          <cell r="E1085" t="str">
            <v>Sullana-Paita</v>
          </cell>
          <cell r="F1085" t="str">
            <v/>
          </cell>
          <cell r="G1085">
            <v>76.44</v>
          </cell>
          <cell r="H1085">
            <v>60</v>
          </cell>
          <cell r="I1085" t="str">
            <v>122</v>
          </cell>
          <cell r="J1085">
            <v>64</v>
          </cell>
          <cell r="K1085">
            <v>594.14700000000005</v>
          </cell>
          <cell r="L1085">
            <v>3021.7179999999998</v>
          </cell>
          <cell r="M1085">
            <v>3615.8649999999998</v>
          </cell>
          <cell r="N1085">
            <v>18.946000000000002</v>
          </cell>
          <cell r="O1085">
            <v>762240.51</v>
          </cell>
          <cell r="P1085">
            <v>21.08</v>
          </cell>
          <cell r="Q1085">
            <v>137203.29</v>
          </cell>
          <cell r="R1085">
            <v>1000.32</v>
          </cell>
        </row>
        <row r="1086">
          <cell r="A1086" t="str">
            <v>0207Sullana-Paita121</v>
          </cell>
          <cell r="B1086" t="str">
            <v>02</v>
          </cell>
          <cell r="C1086" t="str">
            <v>07</v>
          </cell>
          <cell r="D1086" t="str">
            <v>ELNO</v>
          </cell>
          <cell r="E1086" t="str">
            <v>Sullana-Paita</v>
          </cell>
          <cell r="F1086" t="str">
            <v/>
          </cell>
          <cell r="G1086">
            <v>76.44</v>
          </cell>
          <cell r="H1086">
            <v>60</v>
          </cell>
          <cell r="I1086" t="str">
            <v>121</v>
          </cell>
          <cell r="J1086">
            <v>19</v>
          </cell>
          <cell r="K1086">
            <v>314.63200000000001</v>
          </cell>
          <cell r="L1086">
            <v>1181.7239999999999</v>
          </cell>
          <cell r="M1086">
            <v>1496.356</v>
          </cell>
          <cell r="N1086">
            <v>6.1539999999999999</v>
          </cell>
          <cell r="O1086">
            <v>341892.13</v>
          </cell>
          <cell r="P1086">
            <v>22.85</v>
          </cell>
          <cell r="Q1086">
            <v>61540.58</v>
          </cell>
          <cell r="R1086">
            <v>296.97000000000003</v>
          </cell>
        </row>
        <row r="1087">
          <cell r="A1087" t="str">
            <v>0207Sullana-Paita132</v>
          </cell>
          <cell r="B1087" t="str">
            <v>02</v>
          </cell>
          <cell r="C1087" t="str">
            <v>07</v>
          </cell>
          <cell r="D1087" t="str">
            <v>ELNO</v>
          </cell>
          <cell r="E1087" t="str">
            <v>Sullana-Paita</v>
          </cell>
          <cell r="F1087" t="str">
            <v/>
          </cell>
          <cell r="G1087">
            <v>76.44</v>
          </cell>
          <cell r="H1087">
            <v>60</v>
          </cell>
          <cell r="I1087" t="str">
            <v>132</v>
          </cell>
          <cell r="J1087">
            <v>36</v>
          </cell>
          <cell r="K1087">
            <v>0</v>
          </cell>
          <cell r="L1087">
            <v>0</v>
          </cell>
          <cell r="M1087">
            <v>285.52100000000002</v>
          </cell>
          <cell r="N1087">
            <v>1.958</v>
          </cell>
          <cell r="O1087">
            <v>82630.47</v>
          </cell>
          <cell r="P1087">
            <v>28.94</v>
          </cell>
          <cell r="Q1087">
            <v>14873.48</v>
          </cell>
          <cell r="R1087">
            <v>525.96</v>
          </cell>
        </row>
        <row r="1088">
          <cell r="A1088" t="str">
            <v>0207Sullana-Paita131</v>
          </cell>
          <cell r="B1088" t="str">
            <v>02</v>
          </cell>
          <cell r="C1088" t="str">
            <v>07</v>
          </cell>
          <cell r="D1088" t="str">
            <v>ELNO</v>
          </cell>
          <cell r="E1088" t="str">
            <v>Sullana-Paita</v>
          </cell>
          <cell r="F1088" t="str">
            <v/>
          </cell>
          <cell r="G1088">
            <v>76.44</v>
          </cell>
          <cell r="H1088">
            <v>60</v>
          </cell>
          <cell r="I1088" t="str">
            <v>131</v>
          </cell>
          <cell r="J1088">
            <v>28</v>
          </cell>
          <cell r="K1088">
            <v>0</v>
          </cell>
          <cell r="L1088">
            <v>0</v>
          </cell>
          <cell r="M1088">
            <v>272.61</v>
          </cell>
          <cell r="N1088">
            <v>1.8029999999999999</v>
          </cell>
          <cell r="O1088">
            <v>77658.62</v>
          </cell>
          <cell r="P1088">
            <v>28.49</v>
          </cell>
          <cell r="Q1088">
            <v>13978.55</v>
          </cell>
          <cell r="R1088">
            <v>409.08</v>
          </cell>
        </row>
        <row r="1089">
          <cell r="A1089" t="str">
            <v>0207Sullana-Paita240</v>
          </cell>
          <cell r="B1089" t="str">
            <v>02</v>
          </cell>
          <cell r="C1089" t="str">
            <v>07</v>
          </cell>
          <cell r="D1089" t="str">
            <v>ELNO</v>
          </cell>
          <cell r="E1089" t="str">
            <v>Sullana-Paita</v>
          </cell>
          <cell r="F1089" t="str">
            <v/>
          </cell>
          <cell r="G1089">
            <v>76.44</v>
          </cell>
          <cell r="H1089">
            <v>60</v>
          </cell>
          <cell r="I1089" t="str">
            <v>240</v>
          </cell>
          <cell r="J1089">
            <v>0</v>
          </cell>
          <cell r="K1089">
            <v>0</v>
          </cell>
          <cell r="L1089">
            <v>0</v>
          </cell>
          <cell r="M1089">
            <v>444.30700000000002</v>
          </cell>
          <cell r="N1089">
            <v>0</v>
          </cell>
          <cell r="O1089">
            <v>148115.57999999999</v>
          </cell>
          <cell r="P1089">
            <v>33.340000000000003</v>
          </cell>
          <cell r="Q1089">
            <v>0</v>
          </cell>
          <cell r="R1089">
            <v>0</v>
          </cell>
        </row>
        <row r="1090">
          <cell r="A1090" t="str">
            <v>0207Chulucanas210</v>
          </cell>
          <cell r="B1090" t="str">
            <v>02</v>
          </cell>
          <cell r="C1090" t="str">
            <v>07</v>
          </cell>
          <cell r="D1090" t="str">
            <v>ELNO</v>
          </cell>
          <cell r="E1090" t="str">
            <v>Chulucanas</v>
          </cell>
          <cell r="F1090" t="str">
            <v/>
          </cell>
          <cell r="G1090">
            <v>0</v>
          </cell>
          <cell r="H1090">
            <v>0</v>
          </cell>
          <cell r="I1090" t="str">
            <v>210</v>
          </cell>
          <cell r="J1090">
            <v>3</v>
          </cell>
          <cell r="K1090">
            <v>0</v>
          </cell>
          <cell r="L1090">
            <v>9.7729999999999997</v>
          </cell>
          <cell r="M1090">
            <v>9.7729999999999997</v>
          </cell>
          <cell r="N1090">
            <v>7.3999999999999996E-2</v>
          </cell>
          <cell r="O1090">
            <v>2681.28</v>
          </cell>
          <cell r="P1090">
            <v>27.44</v>
          </cell>
          <cell r="Q1090">
            <v>482.63</v>
          </cell>
          <cell r="R1090">
            <v>9.33</v>
          </cell>
        </row>
        <row r="1091">
          <cell r="A1091" t="str">
            <v>0207Chulucanas222</v>
          </cell>
          <cell r="B1091" t="str">
            <v>02</v>
          </cell>
          <cell r="C1091" t="str">
            <v>07</v>
          </cell>
          <cell r="D1091" t="str">
            <v>ELNO</v>
          </cell>
          <cell r="E1091" t="str">
            <v>Chulucanas</v>
          </cell>
          <cell r="F1091" t="str">
            <v/>
          </cell>
          <cell r="G1091">
            <v>0</v>
          </cell>
          <cell r="H1091">
            <v>0</v>
          </cell>
          <cell r="I1091" t="str">
            <v>222</v>
          </cell>
          <cell r="J1091">
            <v>1</v>
          </cell>
          <cell r="K1091">
            <v>0.44700000000000001</v>
          </cell>
          <cell r="L1091">
            <v>0.73899999999999999</v>
          </cell>
          <cell r="M1091">
            <v>1.1859999999999999</v>
          </cell>
          <cell r="N1091">
            <v>2.5000000000000001E-2</v>
          </cell>
          <cell r="O1091">
            <v>405.69</v>
          </cell>
          <cell r="P1091">
            <v>34.21</v>
          </cell>
          <cell r="Q1091">
            <v>73.02</v>
          </cell>
          <cell r="R1091">
            <v>3.11</v>
          </cell>
        </row>
        <row r="1092">
          <cell r="A1092" t="str">
            <v>0207Chulucanas231</v>
          </cell>
          <cell r="B1092" t="str">
            <v>02</v>
          </cell>
          <cell r="C1092" t="str">
            <v>07</v>
          </cell>
          <cell r="D1092" t="str">
            <v>ELNO</v>
          </cell>
          <cell r="E1092" t="str">
            <v>Chulucanas</v>
          </cell>
          <cell r="F1092" t="str">
            <v/>
          </cell>
          <cell r="G1092">
            <v>0</v>
          </cell>
          <cell r="H1092">
            <v>0</v>
          </cell>
          <cell r="I1092" t="str">
            <v>231</v>
          </cell>
          <cell r="J1092">
            <v>3</v>
          </cell>
          <cell r="K1092">
            <v>0</v>
          </cell>
          <cell r="L1092">
            <v>0</v>
          </cell>
          <cell r="M1092">
            <v>1.181</v>
          </cell>
          <cell r="N1092">
            <v>7.0000000000000001E-3</v>
          </cell>
          <cell r="O1092">
            <v>746.23</v>
          </cell>
          <cell r="P1092">
            <v>63.19</v>
          </cell>
          <cell r="Q1092">
            <v>134.32</v>
          </cell>
          <cell r="R1092">
            <v>6.15</v>
          </cell>
        </row>
        <row r="1093">
          <cell r="A1093" t="str">
            <v>0207Chulucanas270</v>
          </cell>
          <cell r="B1093" t="str">
            <v>02</v>
          </cell>
          <cell r="C1093" t="str">
            <v>07</v>
          </cell>
          <cell r="D1093" t="str">
            <v>ELNO</v>
          </cell>
          <cell r="E1093" t="str">
            <v>Chulucanas</v>
          </cell>
          <cell r="F1093" t="str">
            <v/>
          </cell>
          <cell r="G1093">
            <v>0</v>
          </cell>
          <cell r="H1093">
            <v>0</v>
          </cell>
          <cell r="I1093" t="str">
            <v>270</v>
          </cell>
          <cell r="J1093">
            <v>6603</v>
          </cell>
          <cell r="K1093">
            <v>0</v>
          </cell>
          <cell r="L1093">
            <v>0</v>
          </cell>
          <cell r="M1093">
            <v>273.33100000000002</v>
          </cell>
          <cell r="N1093">
            <v>0</v>
          </cell>
          <cell r="O1093">
            <v>103909.49</v>
          </cell>
          <cell r="P1093">
            <v>38.020000000000003</v>
          </cell>
          <cell r="Q1093">
            <v>18703.71</v>
          </cell>
          <cell r="R1093">
            <v>3850.7</v>
          </cell>
        </row>
        <row r="1094">
          <cell r="A1094" t="str">
            <v>0207Chulucanas261</v>
          </cell>
          <cell r="B1094" t="str">
            <v>02</v>
          </cell>
          <cell r="C1094" t="str">
            <v>07</v>
          </cell>
          <cell r="D1094" t="str">
            <v>ELNO</v>
          </cell>
          <cell r="E1094" t="str">
            <v>Chulucanas</v>
          </cell>
          <cell r="F1094" t="str">
            <v/>
          </cell>
          <cell r="G1094">
            <v>0</v>
          </cell>
          <cell r="H1094">
            <v>0</v>
          </cell>
          <cell r="I1094" t="str">
            <v>261</v>
          </cell>
          <cell r="J1094">
            <v>10269</v>
          </cell>
          <cell r="K1094">
            <v>0</v>
          </cell>
          <cell r="L1094">
            <v>0</v>
          </cell>
          <cell r="M1094">
            <v>153.614</v>
          </cell>
          <cell r="N1094">
            <v>0</v>
          </cell>
          <cell r="O1094">
            <v>70078.38</v>
          </cell>
          <cell r="P1094">
            <v>45.62</v>
          </cell>
          <cell r="Q1094">
            <v>12614.11</v>
          </cell>
          <cell r="R1094">
            <v>5977.91</v>
          </cell>
        </row>
        <row r="1095">
          <cell r="A1095" t="str">
            <v>0207Chulucanas262</v>
          </cell>
          <cell r="B1095" t="str">
            <v>02</v>
          </cell>
          <cell r="C1095" t="str">
            <v>07</v>
          </cell>
          <cell r="D1095" t="str">
            <v>ELNO</v>
          </cell>
          <cell r="E1095" t="str">
            <v>Chulucanas</v>
          </cell>
          <cell r="F1095" t="str">
            <v/>
          </cell>
          <cell r="G1095">
            <v>0</v>
          </cell>
          <cell r="H1095">
            <v>0</v>
          </cell>
          <cell r="I1095" t="str">
            <v>262</v>
          </cell>
          <cell r="J1095">
            <v>4559</v>
          </cell>
          <cell r="K1095">
            <v>0</v>
          </cell>
          <cell r="L1095">
            <v>0</v>
          </cell>
          <cell r="M1095">
            <v>235.11799999999999</v>
          </cell>
          <cell r="N1095">
            <v>0</v>
          </cell>
          <cell r="O1095">
            <v>88784.639999999999</v>
          </cell>
          <cell r="P1095">
            <v>37.76</v>
          </cell>
          <cell r="Q1095">
            <v>15981.24</v>
          </cell>
          <cell r="R1095">
            <v>2655.5</v>
          </cell>
        </row>
        <row r="1096">
          <cell r="A1096" t="str">
            <v>0207Chulucanas263</v>
          </cell>
          <cell r="B1096" t="str">
            <v>02</v>
          </cell>
          <cell r="C1096" t="str">
            <v>07</v>
          </cell>
          <cell r="D1096" t="str">
            <v>ELNO</v>
          </cell>
          <cell r="E1096" t="str">
            <v>Chulucanas</v>
          </cell>
          <cell r="F1096" t="str">
            <v/>
          </cell>
          <cell r="G1096">
            <v>0</v>
          </cell>
          <cell r="H1096">
            <v>0</v>
          </cell>
          <cell r="I1096" t="str">
            <v>263</v>
          </cell>
          <cell r="J1096">
            <v>327</v>
          </cell>
          <cell r="K1096">
            <v>0</v>
          </cell>
          <cell r="L1096">
            <v>0</v>
          </cell>
          <cell r="M1096">
            <v>38.924999999999997</v>
          </cell>
          <cell r="N1096">
            <v>0</v>
          </cell>
          <cell r="O1096">
            <v>16393.560000000001</v>
          </cell>
          <cell r="P1096">
            <v>42.12</v>
          </cell>
          <cell r="Q1096">
            <v>2950.84</v>
          </cell>
          <cell r="R1096">
            <v>190.68</v>
          </cell>
        </row>
        <row r="1097">
          <cell r="A1097" t="str">
            <v>0207Chulucanas264</v>
          </cell>
          <cell r="B1097" t="str">
            <v>02</v>
          </cell>
          <cell r="C1097" t="str">
            <v>07</v>
          </cell>
          <cell r="D1097" t="str">
            <v>ELNO</v>
          </cell>
          <cell r="E1097" t="str">
            <v>Chulucanas</v>
          </cell>
          <cell r="F1097" t="str">
            <v/>
          </cell>
          <cell r="G1097">
            <v>0</v>
          </cell>
          <cell r="H1097">
            <v>0</v>
          </cell>
          <cell r="I1097" t="str">
            <v>264</v>
          </cell>
          <cell r="J1097">
            <v>132</v>
          </cell>
          <cell r="K1097">
            <v>0</v>
          </cell>
          <cell r="L1097">
            <v>0</v>
          </cell>
          <cell r="M1097">
            <v>26.266999999999999</v>
          </cell>
          <cell r="N1097">
            <v>0</v>
          </cell>
          <cell r="O1097">
            <v>10891.11</v>
          </cell>
          <cell r="P1097">
            <v>41.46</v>
          </cell>
          <cell r="Q1097">
            <v>1960.4</v>
          </cell>
          <cell r="R1097">
            <v>77.92</v>
          </cell>
        </row>
        <row r="1098">
          <cell r="A1098" t="str">
            <v>0207Chulucanas265</v>
          </cell>
          <cell r="B1098" t="str">
            <v>02</v>
          </cell>
          <cell r="C1098" t="str">
            <v>07</v>
          </cell>
          <cell r="D1098" t="str">
            <v>ELNO</v>
          </cell>
          <cell r="E1098" t="str">
            <v>Chulucanas</v>
          </cell>
          <cell r="F1098" t="str">
            <v/>
          </cell>
          <cell r="G1098">
            <v>0</v>
          </cell>
          <cell r="H1098">
            <v>0</v>
          </cell>
          <cell r="I1098" t="str">
            <v>265</v>
          </cell>
          <cell r="J1098">
            <v>16</v>
          </cell>
          <cell r="K1098">
            <v>0</v>
          </cell>
          <cell r="L1098">
            <v>0</v>
          </cell>
          <cell r="M1098">
            <v>5.8</v>
          </cell>
          <cell r="N1098">
            <v>0</v>
          </cell>
          <cell r="O1098">
            <v>2377.0300000000002</v>
          </cell>
          <cell r="P1098">
            <v>40.98</v>
          </cell>
          <cell r="Q1098">
            <v>427.87</v>
          </cell>
          <cell r="R1098">
            <v>9.4499999999999993</v>
          </cell>
        </row>
        <row r="1099">
          <cell r="A1099" t="str">
            <v>0207Chulucanas266</v>
          </cell>
          <cell r="B1099" t="str">
            <v>02</v>
          </cell>
          <cell r="C1099" t="str">
            <v>07</v>
          </cell>
          <cell r="D1099" t="str">
            <v>ELNO</v>
          </cell>
          <cell r="E1099" t="str">
            <v>Chulucanas</v>
          </cell>
          <cell r="F1099" t="str">
            <v/>
          </cell>
          <cell r="G1099">
            <v>0</v>
          </cell>
          <cell r="H1099">
            <v>0</v>
          </cell>
          <cell r="I1099" t="str">
            <v>266</v>
          </cell>
          <cell r="J1099">
            <v>8</v>
          </cell>
          <cell r="K1099">
            <v>0</v>
          </cell>
          <cell r="L1099">
            <v>0</v>
          </cell>
          <cell r="M1099">
            <v>4.8890000000000002</v>
          </cell>
          <cell r="N1099">
            <v>0</v>
          </cell>
          <cell r="O1099">
            <v>1993.47</v>
          </cell>
          <cell r="P1099">
            <v>40.770000000000003</v>
          </cell>
          <cell r="Q1099">
            <v>358.82</v>
          </cell>
          <cell r="R1099">
            <v>4.6399999999999997</v>
          </cell>
        </row>
        <row r="1100">
          <cell r="A1100" t="str">
            <v>0207Chulucanas267</v>
          </cell>
          <cell r="B1100" t="str">
            <v>02</v>
          </cell>
          <cell r="C1100" t="str">
            <v>07</v>
          </cell>
          <cell r="D1100" t="str">
            <v>ELNO</v>
          </cell>
          <cell r="E1100" t="str">
            <v>Chulucanas</v>
          </cell>
          <cell r="F1100" t="str">
            <v/>
          </cell>
          <cell r="G1100">
            <v>0</v>
          </cell>
          <cell r="H1100">
            <v>0</v>
          </cell>
          <cell r="I1100" t="str">
            <v>267</v>
          </cell>
          <cell r="J1100">
            <v>5</v>
          </cell>
          <cell r="K1100">
            <v>0</v>
          </cell>
          <cell r="L1100">
            <v>0</v>
          </cell>
          <cell r="M1100">
            <v>4.468</v>
          </cell>
          <cell r="N1100">
            <v>0</v>
          </cell>
          <cell r="O1100">
            <v>1817.5</v>
          </cell>
          <cell r="P1100">
            <v>40.68</v>
          </cell>
          <cell r="Q1100">
            <v>327.14999999999998</v>
          </cell>
          <cell r="R1100">
            <v>2.9</v>
          </cell>
        </row>
        <row r="1101">
          <cell r="A1101" t="str">
            <v>0207Chulucanas268</v>
          </cell>
          <cell r="B1101" t="str">
            <v>02</v>
          </cell>
          <cell r="C1101" t="str">
            <v>07</v>
          </cell>
          <cell r="D1101" t="str">
            <v>ELNO</v>
          </cell>
          <cell r="E1101" t="str">
            <v>Chulucanas</v>
          </cell>
          <cell r="F1101" t="str">
            <v/>
          </cell>
          <cell r="G1101">
            <v>0</v>
          </cell>
          <cell r="H1101">
            <v>0</v>
          </cell>
          <cell r="I1101" t="str">
            <v>268</v>
          </cell>
          <cell r="J1101">
            <v>1</v>
          </cell>
          <cell r="K1101">
            <v>0</v>
          </cell>
          <cell r="L1101">
            <v>0</v>
          </cell>
          <cell r="M1101">
            <v>1.2789999999999999</v>
          </cell>
          <cell r="N1101">
            <v>0</v>
          </cell>
          <cell r="O1101">
            <v>519.47</v>
          </cell>
          <cell r="P1101">
            <v>40.619999999999997</v>
          </cell>
          <cell r="Q1101">
            <v>93.5</v>
          </cell>
          <cell r="R1101">
            <v>0.75</v>
          </cell>
        </row>
        <row r="1102">
          <cell r="A1102" t="str">
            <v>0207Chulucanas282</v>
          </cell>
          <cell r="B1102" t="str">
            <v>02</v>
          </cell>
          <cell r="C1102" t="str">
            <v>07</v>
          </cell>
          <cell r="D1102" t="str">
            <v>ELNO</v>
          </cell>
          <cell r="E1102" t="str">
            <v>Chulucanas</v>
          </cell>
          <cell r="F1102" t="str">
            <v/>
          </cell>
          <cell r="G1102">
            <v>0</v>
          </cell>
          <cell r="H1102">
            <v>0</v>
          </cell>
          <cell r="I1102" t="str">
            <v>282</v>
          </cell>
          <cell r="J1102">
            <v>3</v>
          </cell>
          <cell r="K1102">
            <v>0</v>
          </cell>
          <cell r="L1102">
            <v>0</v>
          </cell>
          <cell r="M1102">
            <v>0.14399999999999999</v>
          </cell>
          <cell r="N1102">
            <v>0.45</v>
          </cell>
          <cell r="O1102">
            <v>60.21</v>
          </cell>
          <cell r="P1102">
            <v>41.81</v>
          </cell>
          <cell r="Q1102">
            <v>10.84</v>
          </cell>
          <cell r="R1102">
            <v>1.74</v>
          </cell>
        </row>
        <row r="1103">
          <cell r="A1103" t="str">
            <v>0207Chulucanas281</v>
          </cell>
          <cell r="B1103" t="str">
            <v>02</v>
          </cell>
          <cell r="C1103" t="str">
            <v>07</v>
          </cell>
          <cell r="D1103" t="str">
            <v>ELNO</v>
          </cell>
          <cell r="E1103" t="str">
            <v>Chulucanas</v>
          </cell>
          <cell r="F1103" t="str">
            <v/>
          </cell>
          <cell r="G1103">
            <v>0</v>
          </cell>
          <cell r="H1103">
            <v>0</v>
          </cell>
          <cell r="I1103" t="str">
            <v>281</v>
          </cell>
          <cell r="J1103">
            <v>1</v>
          </cell>
          <cell r="K1103">
            <v>0</v>
          </cell>
          <cell r="L1103">
            <v>0</v>
          </cell>
          <cell r="M1103">
            <v>3.2000000000000001E-2</v>
          </cell>
          <cell r="N1103">
            <v>0.1</v>
          </cell>
          <cell r="O1103">
            <v>14</v>
          </cell>
          <cell r="P1103">
            <v>43.75</v>
          </cell>
          <cell r="Q1103">
            <v>2.52</v>
          </cell>
          <cell r="R1103">
            <v>0.57999999999999996</v>
          </cell>
        </row>
        <row r="1104">
          <cell r="A1104" t="str">
            <v>0207Chulucanas100</v>
          </cell>
          <cell r="B1104" t="str">
            <v>02</v>
          </cell>
          <cell r="C1104" t="str">
            <v>07</v>
          </cell>
          <cell r="D1104" t="str">
            <v>ELNO</v>
          </cell>
          <cell r="E1104" t="str">
            <v>Chulucanas</v>
          </cell>
          <cell r="F1104" t="str">
            <v/>
          </cell>
          <cell r="G1104">
            <v>0</v>
          </cell>
          <cell r="H1104">
            <v>0</v>
          </cell>
          <cell r="I1104" t="str">
            <v>100</v>
          </cell>
          <cell r="J1104">
            <v>17</v>
          </cell>
          <cell r="K1104">
            <v>13.004</v>
          </cell>
          <cell r="L1104">
            <v>162.066</v>
          </cell>
          <cell r="M1104">
            <v>175.07</v>
          </cell>
          <cell r="N1104">
            <v>1.411</v>
          </cell>
          <cell r="O1104">
            <v>47757.03</v>
          </cell>
          <cell r="P1104">
            <v>27.28</v>
          </cell>
          <cell r="Q1104">
            <v>8596.27</v>
          </cell>
          <cell r="R1104">
            <v>265.70999999999998</v>
          </cell>
        </row>
        <row r="1105">
          <cell r="A1105" t="str">
            <v>0207Chulucanas122</v>
          </cell>
          <cell r="B1105" t="str">
            <v>02</v>
          </cell>
          <cell r="C1105" t="str">
            <v>07</v>
          </cell>
          <cell r="D1105" t="str">
            <v>ELNO</v>
          </cell>
          <cell r="E1105" t="str">
            <v>Chulucanas</v>
          </cell>
          <cell r="F1105" t="str">
            <v/>
          </cell>
          <cell r="G1105">
            <v>0</v>
          </cell>
          <cell r="H1105">
            <v>0</v>
          </cell>
          <cell r="I1105" t="str">
            <v>122</v>
          </cell>
          <cell r="J1105">
            <v>9</v>
          </cell>
          <cell r="K1105">
            <v>5.31</v>
          </cell>
          <cell r="L1105">
            <v>28.265000000000001</v>
          </cell>
          <cell r="M1105">
            <v>33.575000000000003</v>
          </cell>
          <cell r="N1105">
            <v>0.33300000000000002</v>
          </cell>
          <cell r="O1105">
            <v>7351.34</v>
          </cell>
          <cell r="P1105">
            <v>21.9</v>
          </cell>
          <cell r="Q1105">
            <v>1323.24</v>
          </cell>
          <cell r="R1105">
            <v>140.66999999999999</v>
          </cell>
        </row>
        <row r="1106">
          <cell r="A1106" t="str">
            <v>0207Chulucanas121</v>
          </cell>
          <cell r="B1106" t="str">
            <v>02</v>
          </cell>
          <cell r="C1106" t="str">
            <v>07</v>
          </cell>
          <cell r="D1106" t="str">
            <v>ELNO</v>
          </cell>
          <cell r="E1106" t="str">
            <v>Chulucanas</v>
          </cell>
          <cell r="F1106" t="str">
            <v/>
          </cell>
          <cell r="G1106">
            <v>0</v>
          </cell>
          <cell r="H1106">
            <v>0</v>
          </cell>
          <cell r="I1106" t="str">
            <v>121</v>
          </cell>
          <cell r="J1106">
            <v>4</v>
          </cell>
          <cell r="K1106">
            <v>4.7990000000000004</v>
          </cell>
          <cell r="L1106">
            <v>14.476000000000001</v>
          </cell>
          <cell r="M1106">
            <v>19.274999999999999</v>
          </cell>
          <cell r="N1106">
            <v>0.32600000000000001</v>
          </cell>
          <cell r="O1106">
            <v>4617.12</v>
          </cell>
          <cell r="P1106">
            <v>23.95</v>
          </cell>
          <cell r="Q1106">
            <v>831.08</v>
          </cell>
          <cell r="R1106">
            <v>62.52</v>
          </cell>
        </row>
        <row r="1107">
          <cell r="A1107" t="str">
            <v>0207Chulucanas132</v>
          </cell>
          <cell r="B1107" t="str">
            <v>02</v>
          </cell>
          <cell r="C1107" t="str">
            <v>07</v>
          </cell>
          <cell r="D1107" t="str">
            <v>ELNO</v>
          </cell>
          <cell r="E1107" t="str">
            <v>Chulucanas</v>
          </cell>
          <cell r="F1107" t="str">
            <v/>
          </cell>
          <cell r="G1107">
            <v>0</v>
          </cell>
          <cell r="H1107">
            <v>0</v>
          </cell>
          <cell r="I1107" t="str">
            <v>132</v>
          </cell>
          <cell r="J1107">
            <v>5</v>
          </cell>
          <cell r="K1107">
            <v>0</v>
          </cell>
          <cell r="L1107">
            <v>0</v>
          </cell>
          <cell r="M1107">
            <v>12.143000000000001</v>
          </cell>
          <cell r="N1107">
            <v>0.13300000000000001</v>
          </cell>
          <cell r="O1107">
            <v>3420.45</v>
          </cell>
          <cell r="P1107">
            <v>28.17</v>
          </cell>
          <cell r="Q1107">
            <v>615.67999999999995</v>
          </cell>
          <cell r="R1107">
            <v>73.05</v>
          </cell>
        </row>
        <row r="1108">
          <cell r="A1108" t="str">
            <v>0207Chulucanas131</v>
          </cell>
          <cell r="B1108" t="str">
            <v>02</v>
          </cell>
          <cell r="C1108" t="str">
            <v>07</v>
          </cell>
          <cell r="D1108" t="str">
            <v>ELNO</v>
          </cell>
          <cell r="E1108" t="str">
            <v>Chulucanas</v>
          </cell>
          <cell r="F1108" t="str">
            <v/>
          </cell>
          <cell r="G1108">
            <v>0</v>
          </cell>
          <cell r="H1108">
            <v>0</v>
          </cell>
          <cell r="I1108" t="str">
            <v>131</v>
          </cell>
          <cell r="J1108">
            <v>15</v>
          </cell>
          <cell r="K1108">
            <v>0</v>
          </cell>
          <cell r="L1108">
            <v>0</v>
          </cell>
          <cell r="M1108">
            <v>51.429000000000002</v>
          </cell>
          <cell r="N1108">
            <v>0.30099999999999999</v>
          </cell>
          <cell r="O1108">
            <v>13784.42</v>
          </cell>
          <cell r="P1108">
            <v>26.8</v>
          </cell>
          <cell r="Q1108">
            <v>2481.1999999999998</v>
          </cell>
          <cell r="R1108">
            <v>219.15</v>
          </cell>
        </row>
        <row r="1109">
          <cell r="A1109" t="str">
            <v>0207Chulucanas240</v>
          </cell>
          <cell r="B1109" t="str">
            <v>02</v>
          </cell>
          <cell r="C1109" t="str">
            <v>07</v>
          </cell>
          <cell r="D1109" t="str">
            <v>ELNO</v>
          </cell>
          <cell r="E1109" t="str">
            <v>Chulucanas</v>
          </cell>
          <cell r="F1109" t="str">
            <v/>
          </cell>
          <cell r="G1109">
            <v>0</v>
          </cell>
          <cell r="H1109">
            <v>0</v>
          </cell>
          <cell r="I1109" t="str">
            <v>240</v>
          </cell>
          <cell r="J1109">
            <v>0</v>
          </cell>
          <cell r="K1109">
            <v>0</v>
          </cell>
          <cell r="L1109">
            <v>0</v>
          </cell>
          <cell r="M1109">
            <v>196.494</v>
          </cell>
          <cell r="N1109">
            <v>0</v>
          </cell>
          <cell r="O1109">
            <v>39784.78</v>
          </cell>
          <cell r="P1109">
            <v>20.25</v>
          </cell>
          <cell r="Q1109">
            <v>0</v>
          </cell>
          <cell r="R1109">
            <v>0</v>
          </cell>
        </row>
        <row r="1110">
          <cell r="A1110" t="str">
            <v>0207Talara222</v>
          </cell>
          <cell r="B1110" t="str">
            <v>02</v>
          </cell>
          <cell r="C1110" t="str">
            <v>07</v>
          </cell>
          <cell r="D1110" t="str">
            <v>ELNO</v>
          </cell>
          <cell r="E1110" t="str">
            <v>Talara</v>
          </cell>
          <cell r="F1110" t="str">
            <v/>
          </cell>
          <cell r="G1110">
            <v>0</v>
          </cell>
          <cell r="H1110">
            <v>0</v>
          </cell>
          <cell r="I1110" t="str">
            <v>222</v>
          </cell>
          <cell r="J1110">
            <v>10</v>
          </cell>
          <cell r="K1110">
            <v>11.201000000000001</v>
          </cell>
          <cell r="L1110">
            <v>67.037000000000006</v>
          </cell>
          <cell r="M1110">
            <v>78.238</v>
          </cell>
          <cell r="N1110">
            <v>0.45800000000000002</v>
          </cell>
          <cell r="O1110">
            <v>30973.33</v>
          </cell>
          <cell r="P1110">
            <v>39.590000000000003</v>
          </cell>
          <cell r="Q1110">
            <v>5575.2</v>
          </cell>
          <cell r="R1110">
            <v>36.979999999999997</v>
          </cell>
        </row>
        <row r="1111">
          <cell r="A1111" t="str">
            <v>0207Talara232</v>
          </cell>
          <cell r="B1111" t="str">
            <v>02</v>
          </cell>
          <cell r="C1111" t="str">
            <v>07</v>
          </cell>
          <cell r="D1111" t="str">
            <v>ELNO</v>
          </cell>
          <cell r="E1111" t="str">
            <v>Talara</v>
          </cell>
          <cell r="F1111" t="str">
            <v/>
          </cell>
          <cell r="G1111">
            <v>0</v>
          </cell>
          <cell r="H1111">
            <v>0</v>
          </cell>
          <cell r="I1111" t="str">
            <v>232</v>
          </cell>
          <cell r="J1111">
            <v>11</v>
          </cell>
          <cell r="K1111">
            <v>0</v>
          </cell>
          <cell r="L1111">
            <v>0</v>
          </cell>
          <cell r="M1111">
            <v>60.396000000000001</v>
          </cell>
          <cell r="N1111">
            <v>0.59699999999999998</v>
          </cell>
          <cell r="O1111">
            <v>28389.72</v>
          </cell>
          <cell r="P1111">
            <v>47.01</v>
          </cell>
          <cell r="Q1111">
            <v>5110.1499999999996</v>
          </cell>
          <cell r="R1111">
            <v>37.590000000000003</v>
          </cell>
        </row>
        <row r="1112">
          <cell r="A1112" t="str">
            <v>0207Talara231</v>
          </cell>
          <cell r="B1112" t="str">
            <v>02</v>
          </cell>
          <cell r="C1112" t="str">
            <v>07</v>
          </cell>
          <cell r="D1112" t="str">
            <v>ELNO</v>
          </cell>
          <cell r="E1112" t="str">
            <v>Talara</v>
          </cell>
          <cell r="F1112" t="str">
            <v/>
          </cell>
          <cell r="G1112">
            <v>0</v>
          </cell>
          <cell r="H1112">
            <v>0</v>
          </cell>
          <cell r="I1112" t="str">
            <v>231</v>
          </cell>
          <cell r="J1112">
            <v>11</v>
          </cell>
          <cell r="K1112">
            <v>0</v>
          </cell>
          <cell r="L1112">
            <v>0</v>
          </cell>
          <cell r="M1112">
            <v>42.604999999999997</v>
          </cell>
          <cell r="N1112">
            <v>0.158</v>
          </cell>
          <cell r="O1112">
            <v>14820.1</v>
          </cell>
          <cell r="P1112">
            <v>34.78</v>
          </cell>
          <cell r="Q1112">
            <v>2667.62</v>
          </cell>
          <cell r="R1112">
            <v>23.76</v>
          </cell>
        </row>
        <row r="1113">
          <cell r="A1113" t="str">
            <v>0207Talara270</v>
          </cell>
          <cell r="B1113" t="str">
            <v>02</v>
          </cell>
          <cell r="C1113" t="str">
            <v>07</v>
          </cell>
          <cell r="D1113" t="str">
            <v>ELNO</v>
          </cell>
          <cell r="E1113" t="str">
            <v>Talara</v>
          </cell>
          <cell r="F1113" t="str">
            <v/>
          </cell>
          <cell r="G1113">
            <v>0</v>
          </cell>
          <cell r="H1113">
            <v>0</v>
          </cell>
          <cell r="I1113" t="str">
            <v>270</v>
          </cell>
          <cell r="J1113">
            <v>2240</v>
          </cell>
          <cell r="K1113">
            <v>0</v>
          </cell>
          <cell r="L1113">
            <v>0</v>
          </cell>
          <cell r="M1113">
            <v>332.82499999999999</v>
          </cell>
          <cell r="N1113">
            <v>0</v>
          </cell>
          <cell r="O1113">
            <v>116402.58</v>
          </cell>
          <cell r="P1113">
            <v>34.97</v>
          </cell>
          <cell r="Q1113">
            <v>20952.46</v>
          </cell>
          <cell r="R1113">
            <v>1329.28</v>
          </cell>
        </row>
        <row r="1114">
          <cell r="A1114" t="str">
            <v>0207Talara261</v>
          </cell>
          <cell r="B1114" t="str">
            <v>02</v>
          </cell>
          <cell r="C1114" t="str">
            <v>07</v>
          </cell>
          <cell r="D1114" t="str">
            <v>ELNO</v>
          </cell>
          <cell r="E1114" t="str">
            <v>Talara</v>
          </cell>
          <cell r="F1114" t="str">
            <v/>
          </cell>
          <cell r="G1114">
            <v>0</v>
          </cell>
          <cell r="H1114">
            <v>0</v>
          </cell>
          <cell r="I1114" t="str">
            <v>261</v>
          </cell>
          <cell r="J1114">
            <v>6428</v>
          </cell>
          <cell r="K1114">
            <v>0</v>
          </cell>
          <cell r="L1114">
            <v>0</v>
          </cell>
          <cell r="M1114">
            <v>107.691</v>
          </cell>
          <cell r="N1114">
            <v>0</v>
          </cell>
          <cell r="O1114">
            <v>38741.65</v>
          </cell>
          <cell r="P1114">
            <v>35.97</v>
          </cell>
          <cell r="Q1114">
            <v>6973.5</v>
          </cell>
          <cell r="R1114">
            <v>3732.12</v>
          </cell>
        </row>
        <row r="1115">
          <cell r="A1115" t="str">
            <v>0207Talara262</v>
          </cell>
          <cell r="B1115" t="str">
            <v>02</v>
          </cell>
          <cell r="C1115" t="str">
            <v>07</v>
          </cell>
          <cell r="D1115" t="str">
            <v>ELNO</v>
          </cell>
          <cell r="E1115" t="str">
            <v>Talara</v>
          </cell>
          <cell r="F1115" t="str">
            <v/>
          </cell>
          <cell r="G1115">
            <v>0</v>
          </cell>
          <cell r="H1115">
            <v>0</v>
          </cell>
          <cell r="I1115" t="str">
            <v>262</v>
          </cell>
          <cell r="J1115">
            <v>9421</v>
          </cell>
          <cell r="K1115">
            <v>0</v>
          </cell>
          <cell r="L1115">
            <v>0</v>
          </cell>
          <cell r="M1115">
            <v>548.73</v>
          </cell>
          <cell r="N1115">
            <v>0</v>
          </cell>
          <cell r="O1115">
            <v>178927.35999999999</v>
          </cell>
          <cell r="P1115">
            <v>32.61</v>
          </cell>
          <cell r="Q1115">
            <v>32206.92</v>
          </cell>
          <cell r="R1115">
            <v>5470.25</v>
          </cell>
        </row>
        <row r="1116">
          <cell r="A1116" t="str">
            <v>0207Talara263</v>
          </cell>
          <cell r="B1116" t="str">
            <v>02</v>
          </cell>
          <cell r="C1116" t="str">
            <v>07</v>
          </cell>
          <cell r="D1116" t="str">
            <v>ELNO</v>
          </cell>
          <cell r="E1116" t="str">
            <v>Talara</v>
          </cell>
          <cell r="F1116" t="str">
            <v/>
          </cell>
          <cell r="G1116">
            <v>0</v>
          </cell>
          <cell r="H1116">
            <v>0</v>
          </cell>
          <cell r="I1116" t="str">
            <v>263</v>
          </cell>
          <cell r="J1116">
            <v>2198</v>
          </cell>
          <cell r="K1116">
            <v>0</v>
          </cell>
          <cell r="L1116">
            <v>0</v>
          </cell>
          <cell r="M1116">
            <v>266.49200000000002</v>
          </cell>
          <cell r="N1116">
            <v>0</v>
          </cell>
          <cell r="O1116">
            <v>96535.41</v>
          </cell>
          <cell r="P1116">
            <v>36.22</v>
          </cell>
          <cell r="Q1116">
            <v>17376.37</v>
          </cell>
          <cell r="R1116">
            <v>1277.31</v>
          </cell>
        </row>
        <row r="1117">
          <cell r="A1117" t="str">
            <v>0207Talara264</v>
          </cell>
          <cell r="B1117" t="str">
            <v>02</v>
          </cell>
          <cell r="C1117" t="str">
            <v>07</v>
          </cell>
          <cell r="D1117" t="str">
            <v>ELNO</v>
          </cell>
          <cell r="E1117" t="str">
            <v>Talara</v>
          </cell>
          <cell r="F1117" t="str">
            <v/>
          </cell>
          <cell r="G1117">
            <v>0</v>
          </cell>
          <cell r="H1117">
            <v>0</v>
          </cell>
          <cell r="I1117" t="str">
            <v>264</v>
          </cell>
          <cell r="J1117">
            <v>1117</v>
          </cell>
          <cell r="K1117">
            <v>0</v>
          </cell>
          <cell r="L1117">
            <v>0</v>
          </cell>
          <cell r="M1117">
            <v>223.245</v>
          </cell>
          <cell r="N1117">
            <v>0</v>
          </cell>
          <cell r="O1117">
            <v>79551.5</v>
          </cell>
          <cell r="P1117">
            <v>35.630000000000003</v>
          </cell>
          <cell r="Q1117">
            <v>14319.27</v>
          </cell>
          <cell r="R1117">
            <v>648.59</v>
          </cell>
        </row>
        <row r="1118">
          <cell r="A1118" t="str">
            <v>0207Talara265</v>
          </cell>
          <cell r="B1118" t="str">
            <v>02</v>
          </cell>
          <cell r="C1118" t="str">
            <v>07</v>
          </cell>
          <cell r="D1118" t="str">
            <v>ELNO</v>
          </cell>
          <cell r="E1118" t="str">
            <v>Talara</v>
          </cell>
          <cell r="F1118" t="str">
            <v/>
          </cell>
          <cell r="G1118">
            <v>0</v>
          </cell>
          <cell r="H1118">
            <v>0</v>
          </cell>
          <cell r="I1118" t="str">
            <v>265</v>
          </cell>
          <cell r="J1118">
            <v>176</v>
          </cell>
          <cell r="K1118">
            <v>0</v>
          </cell>
          <cell r="L1118">
            <v>0</v>
          </cell>
          <cell r="M1118">
            <v>65.051000000000002</v>
          </cell>
          <cell r="N1118">
            <v>0</v>
          </cell>
          <cell r="O1118">
            <v>22915.51</v>
          </cell>
          <cell r="P1118">
            <v>35.229999999999997</v>
          </cell>
          <cell r="Q1118">
            <v>4124.79</v>
          </cell>
          <cell r="R1118">
            <v>102.79</v>
          </cell>
        </row>
        <row r="1119">
          <cell r="A1119" t="str">
            <v>0207Talara266</v>
          </cell>
          <cell r="B1119" t="str">
            <v>02</v>
          </cell>
          <cell r="C1119" t="str">
            <v>07</v>
          </cell>
          <cell r="D1119" t="str">
            <v>ELNO</v>
          </cell>
          <cell r="E1119" t="str">
            <v>Talara</v>
          </cell>
          <cell r="F1119" t="str">
            <v/>
          </cell>
          <cell r="G1119">
            <v>0</v>
          </cell>
          <cell r="H1119">
            <v>0</v>
          </cell>
          <cell r="I1119" t="str">
            <v>266</v>
          </cell>
          <cell r="J1119">
            <v>34</v>
          </cell>
          <cell r="K1119">
            <v>0</v>
          </cell>
          <cell r="L1119">
            <v>0</v>
          </cell>
          <cell r="M1119">
            <v>20.414999999999999</v>
          </cell>
          <cell r="N1119">
            <v>0</v>
          </cell>
          <cell r="O1119">
            <v>7075.01</v>
          </cell>
          <cell r="P1119">
            <v>34.659999999999997</v>
          </cell>
          <cell r="Q1119">
            <v>1273.5</v>
          </cell>
          <cell r="R1119">
            <v>19.739999999999998</v>
          </cell>
        </row>
        <row r="1120">
          <cell r="A1120" t="str">
            <v>0207Talara267</v>
          </cell>
          <cell r="B1120" t="str">
            <v>02</v>
          </cell>
          <cell r="C1120" t="str">
            <v>07</v>
          </cell>
          <cell r="D1120" t="str">
            <v>ELNO</v>
          </cell>
          <cell r="E1120" t="str">
            <v>Talara</v>
          </cell>
          <cell r="F1120" t="str">
            <v/>
          </cell>
          <cell r="G1120">
            <v>0</v>
          </cell>
          <cell r="H1120">
            <v>0</v>
          </cell>
          <cell r="I1120" t="str">
            <v>267</v>
          </cell>
          <cell r="J1120">
            <v>12</v>
          </cell>
          <cell r="K1120">
            <v>0</v>
          </cell>
          <cell r="L1120">
            <v>0</v>
          </cell>
          <cell r="M1120">
            <v>9.8079999999999998</v>
          </cell>
          <cell r="N1120">
            <v>0</v>
          </cell>
          <cell r="O1120">
            <v>3381.94</v>
          </cell>
          <cell r="P1120">
            <v>34.479999999999997</v>
          </cell>
          <cell r="Q1120">
            <v>608.75</v>
          </cell>
          <cell r="R1120">
            <v>7.13</v>
          </cell>
        </row>
        <row r="1121">
          <cell r="A1121" t="str">
            <v>0207Talara268</v>
          </cell>
          <cell r="B1121" t="str">
            <v>02</v>
          </cell>
          <cell r="C1121" t="str">
            <v>07</v>
          </cell>
          <cell r="D1121" t="str">
            <v>ELNO</v>
          </cell>
          <cell r="E1121" t="str">
            <v>Talara</v>
          </cell>
          <cell r="F1121" t="str">
            <v/>
          </cell>
          <cell r="G1121">
            <v>0</v>
          </cell>
          <cell r="H1121">
            <v>0</v>
          </cell>
          <cell r="I1121" t="str">
            <v>268</v>
          </cell>
          <cell r="J1121">
            <v>8</v>
          </cell>
          <cell r="K1121">
            <v>0</v>
          </cell>
          <cell r="L1121">
            <v>0</v>
          </cell>
          <cell r="M1121">
            <v>11.746</v>
          </cell>
          <cell r="N1121">
            <v>0</v>
          </cell>
          <cell r="O1121">
            <v>4094.95</v>
          </cell>
          <cell r="P1121">
            <v>34.86</v>
          </cell>
          <cell r="Q1121">
            <v>737.09</v>
          </cell>
          <cell r="R1121">
            <v>5.15</v>
          </cell>
        </row>
        <row r="1122">
          <cell r="A1122" t="str">
            <v>0207Talara282</v>
          </cell>
          <cell r="B1122" t="str">
            <v>02</v>
          </cell>
          <cell r="C1122" t="str">
            <v>07</v>
          </cell>
          <cell r="D1122" t="str">
            <v>ELNO</v>
          </cell>
          <cell r="E1122" t="str">
            <v>Talara</v>
          </cell>
          <cell r="F1122" t="str">
            <v/>
          </cell>
          <cell r="G1122">
            <v>0</v>
          </cell>
          <cell r="H1122">
            <v>0</v>
          </cell>
          <cell r="I1122" t="str">
            <v>282</v>
          </cell>
          <cell r="J1122">
            <v>21</v>
          </cell>
          <cell r="K1122">
            <v>0</v>
          </cell>
          <cell r="L1122">
            <v>0</v>
          </cell>
          <cell r="M1122">
            <v>1.835</v>
          </cell>
          <cell r="N1122">
            <v>5.7350000000000003</v>
          </cell>
          <cell r="O1122">
            <v>695.55</v>
          </cell>
          <cell r="P1122">
            <v>37.9</v>
          </cell>
          <cell r="Q1122">
            <v>125.2</v>
          </cell>
          <cell r="R1122">
            <v>12.18</v>
          </cell>
        </row>
        <row r="1123">
          <cell r="A1123" t="str">
            <v>0207Talara281</v>
          </cell>
          <cell r="B1123" t="str">
            <v>02</v>
          </cell>
          <cell r="C1123" t="str">
            <v>07</v>
          </cell>
          <cell r="D1123" t="str">
            <v>ELNO</v>
          </cell>
          <cell r="E1123" t="str">
            <v>Talara</v>
          </cell>
          <cell r="F1123" t="str">
            <v/>
          </cell>
          <cell r="G1123">
            <v>0</v>
          </cell>
          <cell r="H1123">
            <v>0</v>
          </cell>
          <cell r="I1123" t="str">
            <v>281</v>
          </cell>
          <cell r="J1123">
            <v>1</v>
          </cell>
          <cell r="K1123">
            <v>0</v>
          </cell>
          <cell r="L1123">
            <v>0</v>
          </cell>
          <cell r="M1123">
            <v>9.6000000000000002E-2</v>
          </cell>
          <cell r="N1123">
            <v>0.3</v>
          </cell>
          <cell r="O1123">
            <v>36.21</v>
          </cell>
          <cell r="P1123">
            <v>37.72</v>
          </cell>
          <cell r="Q1123">
            <v>6.52</v>
          </cell>
          <cell r="R1123">
            <v>0.57999999999999996</v>
          </cell>
        </row>
        <row r="1124">
          <cell r="A1124" t="str">
            <v>0207Talara122</v>
          </cell>
          <cell r="B1124" t="str">
            <v>02</v>
          </cell>
          <cell r="C1124" t="str">
            <v>07</v>
          </cell>
          <cell r="D1124" t="str">
            <v>ELNO</v>
          </cell>
          <cell r="E1124" t="str">
            <v>Talara</v>
          </cell>
          <cell r="F1124" t="str">
            <v/>
          </cell>
          <cell r="G1124">
            <v>0</v>
          </cell>
          <cell r="H1124">
            <v>0</v>
          </cell>
          <cell r="I1124" t="str">
            <v>122</v>
          </cell>
          <cell r="J1124">
            <v>10</v>
          </cell>
          <cell r="K1124">
            <v>32.673000000000002</v>
          </cell>
          <cell r="L1124">
            <v>140.691</v>
          </cell>
          <cell r="M1124">
            <v>173.364</v>
          </cell>
          <cell r="N1124">
            <v>0.748</v>
          </cell>
          <cell r="O1124">
            <v>39112.199999999997</v>
          </cell>
          <cell r="P1124">
            <v>22.56</v>
          </cell>
          <cell r="Q1124">
            <v>7040.2</v>
          </cell>
          <cell r="R1124">
            <v>156.30000000000001</v>
          </cell>
        </row>
        <row r="1125">
          <cell r="A1125" t="str">
            <v>0207Talara121</v>
          </cell>
          <cell r="B1125" t="str">
            <v>02</v>
          </cell>
          <cell r="C1125" t="str">
            <v>07</v>
          </cell>
          <cell r="D1125" t="str">
            <v>ELNO</v>
          </cell>
          <cell r="E1125" t="str">
            <v>Talara</v>
          </cell>
          <cell r="F1125" t="str">
            <v/>
          </cell>
          <cell r="G1125">
            <v>0</v>
          </cell>
          <cell r="H1125">
            <v>0</v>
          </cell>
          <cell r="I1125" t="str">
            <v>121</v>
          </cell>
          <cell r="J1125">
            <v>7</v>
          </cell>
          <cell r="K1125">
            <v>11.340999999999999</v>
          </cell>
          <cell r="L1125">
            <v>35.56</v>
          </cell>
          <cell r="M1125">
            <v>46.901000000000003</v>
          </cell>
          <cell r="N1125">
            <v>0.20300000000000001</v>
          </cell>
          <cell r="O1125">
            <v>9949.36</v>
          </cell>
          <cell r="P1125">
            <v>21.21</v>
          </cell>
          <cell r="Q1125">
            <v>1790.88</v>
          </cell>
          <cell r="R1125">
            <v>109.41</v>
          </cell>
        </row>
        <row r="1126">
          <cell r="A1126" t="str">
            <v>0207Talara132</v>
          </cell>
          <cell r="B1126" t="str">
            <v>02</v>
          </cell>
          <cell r="C1126" t="str">
            <v>07</v>
          </cell>
          <cell r="D1126" t="str">
            <v>ELNO</v>
          </cell>
          <cell r="E1126" t="str">
            <v>Talara</v>
          </cell>
          <cell r="F1126" t="str">
            <v/>
          </cell>
          <cell r="G1126">
            <v>0</v>
          </cell>
          <cell r="H1126">
            <v>0</v>
          </cell>
          <cell r="I1126" t="str">
            <v>132</v>
          </cell>
          <cell r="J1126">
            <v>15</v>
          </cell>
          <cell r="K1126">
            <v>0</v>
          </cell>
          <cell r="L1126">
            <v>0</v>
          </cell>
          <cell r="M1126">
            <v>56.061</v>
          </cell>
          <cell r="N1126">
            <v>0.54100000000000004</v>
          </cell>
          <cell r="O1126">
            <v>15370.55</v>
          </cell>
          <cell r="P1126">
            <v>27.42</v>
          </cell>
          <cell r="Q1126">
            <v>2766.7</v>
          </cell>
          <cell r="R1126">
            <v>221.06</v>
          </cell>
        </row>
        <row r="1127">
          <cell r="A1127" t="str">
            <v>0207Talara131</v>
          </cell>
          <cell r="B1127" t="str">
            <v>02</v>
          </cell>
          <cell r="C1127" t="str">
            <v>07</v>
          </cell>
          <cell r="D1127" t="str">
            <v>ELNO</v>
          </cell>
          <cell r="E1127" t="str">
            <v>Talara</v>
          </cell>
          <cell r="F1127" t="str">
            <v/>
          </cell>
          <cell r="G1127">
            <v>0</v>
          </cell>
          <cell r="H1127">
            <v>0</v>
          </cell>
          <cell r="I1127" t="str">
            <v>131</v>
          </cell>
          <cell r="J1127">
            <v>12</v>
          </cell>
          <cell r="K1127">
            <v>0</v>
          </cell>
          <cell r="L1127">
            <v>0</v>
          </cell>
          <cell r="M1127">
            <v>205.69</v>
          </cell>
          <cell r="N1127">
            <v>0.93300000000000005</v>
          </cell>
          <cell r="O1127">
            <v>44828.67</v>
          </cell>
          <cell r="P1127">
            <v>21.79</v>
          </cell>
          <cell r="Q1127">
            <v>8069.16</v>
          </cell>
          <cell r="R1127">
            <v>175.32</v>
          </cell>
        </row>
        <row r="1128">
          <cell r="A1128" t="str">
            <v>0207Talara240</v>
          </cell>
          <cell r="B1128" t="str">
            <v>02</v>
          </cell>
          <cell r="C1128" t="str">
            <v>07</v>
          </cell>
          <cell r="D1128" t="str">
            <v>ELNO</v>
          </cell>
          <cell r="E1128" t="str">
            <v>Talara</v>
          </cell>
          <cell r="F1128" t="str">
            <v/>
          </cell>
          <cell r="G1128">
            <v>0</v>
          </cell>
          <cell r="H1128">
            <v>0</v>
          </cell>
          <cell r="I1128" t="str">
            <v>240</v>
          </cell>
          <cell r="J1128">
            <v>0</v>
          </cell>
          <cell r="K1128">
            <v>0</v>
          </cell>
          <cell r="L1128">
            <v>0</v>
          </cell>
          <cell r="M1128">
            <v>291.11399999999998</v>
          </cell>
          <cell r="N1128">
            <v>0</v>
          </cell>
          <cell r="O1128">
            <v>74565.09</v>
          </cell>
          <cell r="P1128">
            <v>25.61</v>
          </cell>
          <cell r="Q1128">
            <v>0</v>
          </cell>
          <cell r="R1128">
            <v>0</v>
          </cell>
        </row>
        <row r="1129">
          <cell r="A1129" t="str">
            <v>0207Bajo Piura231</v>
          </cell>
          <cell r="B1129" t="str">
            <v>02</v>
          </cell>
          <cell r="C1129" t="str">
            <v>07</v>
          </cell>
          <cell r="D1129" t="str">
            <v>ELNO</v>
          </cell>
          <cell r="E1129" t="str">
            <v>Bajo Piura</v>
          </cell>
          <cell r="F1129" t="str">
            <v/>
          </cell>
          <cell r="G1129">
            <v>0</v>
          </cell>
          <cell r="H1129">
            <v>60</v>
          </cell>
          <cell r="I1129" t="str">
            <v>231</v>
          </cell>
          <cell r="J1129">
            <v>1</v>
          </cell>
          <cell r="K1129">
            <v>0</v>
          </cell>
          <cell r="L1129">
            <v>0</v>
          </cell>
          <cell r="M1129">
            <v>0</v>
          </cell>
          <cell r="N1129">
            <v>3.0000000000000001E-3</v>
          </cell>
          <cell r="O1129">
            <v>3.11</v>
          </cell>
          <cell r="P1129">
            <v>0</v>
          </cell>
          <cell r="Q1129">
            <v>0.56000000000000005</v>
          </cell>
          <cell r="R1129">
            <v>2.0499999999999998</v>
          </cell>
        </row>
        <row r="1130">
          <cell r="A1130" t="str">
            <v>0207Bajo Piura270</v>
          </cell>
          <cell r="B1130" t="str">
            <v>02</v>
          </cell>
          <cell r="C1130" t="str">
            <v>07</v>
          </cell>
          <cell r="D1130" t="str">
            <v>ELNO</v>
          </cell>
          <cell r="E1130" t="str">
            <v>Bajo Piura</v>
          </cell>
          <cell r="F1130" t="str">
            <v/>
          </cell>
          <cell r="G1130">
            <v>0</v>
          </cell>
          <cell r="H1130">
            <v>60</v>
          </cell>
          <cell r="I1130" t="str">
            <v>270</v>
          </cell>
          <cell r="J1130">
            <v>631</v>
          </cell>
          <cell r="K1130">
            <v>0</v>
          </cell>
          <cell r="L1130">
            <v>0</v>
          </cell>
          <cell r="M1130">
            <v>82.146000000000001</v>
          </cell>
          <cell r="N1130">
            <v>0</v>
          </cell>
          <cell r="O1130">
            <v>33845.78</v>
          </cell>
          <cell r="P1130">
            <v>41.2</v>
          </cell>
          <cell r="Q1130">
            <v>6092.24</v>
          </cell>
          <cell r="R1130">
            <v>377.62</v>
          </cell>
        </row>
        <row r="1131">
          <cell r="A1131" t="str">
            <v>0207Bajo Piura261</v>
          </cell>
          <cell r="B1131" t="str">
            <v>02</v>
          </cell>
          <cell r="C1131" t="str">
            <v>07</v>
          </cell>
          <cell r="D1131" t="str">
            <v>ELNO</v>
          </cell>
          <cell r="E1131" t="str">
            <v>Bajo Piura</v>
          </cell>
          <cell r="F1131" t="str">
            <v/>
          </cell>
          <cell r="G1131">
            <v>0</v>
          </cell>
          <cell r="H1131">
            <v>60</v>
          </cell>
          <cell r="I1131" t="str">
            <v>261</v>
          </cell>
          <cell r="J1131">
            <v>6498</v>
          </cell>
          <cell r="K1131">
            <v>0</v>
          </cell>
          <cell r="L1131">
            <v>0</v>
          </cell>
          <cell r="M1131">
            <v>96.614000000000004</v>
          </cell>
          <cell r="N1131">
            <v>0</v>
          </cell>
          <cell r="O1131">
            <v>43151.15</v>
          </cell>
          <cell r="P1131">
            <v>44.66</v>
          </cell>
          <cell r="Q1131">
            <v>7767.21</v>
          </cell>
          <cell r="R1131">
            <v>3777.08</v>
          </cell>
        </row>
        <row r="1132">
          <cell r="A1132" t="str">
            <v>0207Bajo Piura262</v>
          </cell>
          <cell r="B1132" t="str">
            <v>02</v>
          </cell>
          <cell r="C1132" t="str">
            <v>07</v>
          </cell>
          <cell r="D1132" t="str">
            <v>ELNO</v>
          </cell>
          <cell r="E1132" t="str">
            <v>Bajo Piura</v>
          </cell>
          <cell r="F1132" t="str">
            <v/>
          </cell>
          <cell r="G1132">
            <v>0</v>
          </cell>
          <cell r="H1132">
            <v>60</v>
          </cell>
          <cell r="I1132" t="str">
            <v>262</v>
          </cell>
          <cell r="J1132">
            <v>3725</v>
          </cell>
          <cell r="K1132">
            <v>0</v>
          </cell>
          <cell r="L1132">
            <v>0</v>
          </cell>
          <cell r="M1132">
            <v>195.816</v>
          </cell>
          <cell r="N1132">
            <v>0</v>
          </cell>
          <cell r="O1132">
            <v>73639.81</v>
          </cell>
          <cell r="P1132">
            <v>37.61</v>
          </cell>
          <cell r="Q1132">
            <v>13255.17</v>
          </cell>
          <cell r="R1132">
            <v>2165.14</v>
          </cell>
        </row>
        <row r="1133">
          <cell r="A1133" t="str">
            <v>0207Bajo Piura263</v>
          </cell>
          <cell r="B1133" t="str">
            <v>02</v>
          </cell>
          <cell r="C1133" t="str">
            <v>07</v>
          </cell>
          <cell r="D1133" t="str">
            <v>ELNO</v>
          </cell>
          <cell r="E1133" t="str">
            <v>Bajo Piura</v>
          </cell>
          <cell r="F1133" t="str">
            <v/>
          </cell>
          <cell r="G1133">
            <v>0</v>
          </cell>
          <cell r="H1133">
            <v>60</v>
          </cell>
          <cell r="I1133" t="str">
            <v>263</v>
          </cell>
          <cell r="J1133">
            <v>350</v>
          </cell>
          <cell r="K1133">
            <v>0</v>
          </cell>
          <cell r="L1133">
            <v>0</v>
          </cell>
          <cell r="M1133">
            <v>41.965000000000003</v>
          </cell>
          <cell r="N1133">
            <v>0</v>
          </cell>
          <cell r="O1133">
            <v>17508.57</v>
          </cell>
          <cell r="P1133">
            <v>41.72</v>
          </cell>
          <cell r="Q1133">
            <v>3151.54</v>
          </cell>
          <cell r="R1133">
            <v>204.19</v>
          </cell>
        </row>
        <row r="1134">
          <cell r="A1134" t="str">
            <v>0207Bajo Piura264</v>
          </cell>
          <cell r="B1134" t="str">
            <v>02</v>
          </cell>
          <cell r="C1134" t="str">
            <v>07</v>
          </cell>
          <cell r="D1134" t="str">
            <v>ELNO</v>
          </cell>
          <cell r="E1134" t="str">
            <v>Bajo Piura</v>
          </cell>
          <cell r="F1134" t="str">
            <v/>
          </cell>
          <cell r="G1134">
            <v>0</v>
          </cell>
          <cell r="H1134">
            <v>60</v>
          </cell>
          <cell r="I1134" t="str">
            <v>264</v>
          </cell>
          <cell r="J1134">
            <v>136</v>
          </cell>
          <cell r="K1134">
            <v>0</v>
          </cell>
          <cell r="L1134">
            <v>0</v>
          </cell>
          <cell r="M1134">
            <v>26.673999999999999</v>
          </cell>
          <cell r="N1134">
            <v>0</v>
          </cell>
          <cell r="O1134">
            <v>10961.24</v>
          </cell>
          <cell r="P1134">
            <v>41.09</v>
          </cell>
          <cell r="Q1134">
            <v>1973.02</v>
          </cell>
          <cell r="R1134">
            <v>81.34</v>
          </cell>
        </row>
        <row r="1135">
          <cell r="A1135" t="str">
            <v>0207Bajo Piura265</v>
          </cell>
          <cell r="B1135" t="str">
            <v>02</v>
          </cell>
          <cell r="C1135" t="str">
            <v>07</v>
          </cell>
          <cell r="D1135" t="str">
            <v>ELNO</v>
          </cell>
          <cell r="E1135" t="str">
            <v>Bajo Piura</v>
          </cell>
          <cell r="F1135" t="str">
            <v/>
          </cell>
          <cell r="G1135">
            <v>0</v>
          </cell>
          <cell r="H1135">
            <v>60</v>
          </cell>
          <cell r="I1135" t="str">
            <v>265</v>
          </cell>
          <cell r="J1135">
            <v>31</v>
          </cell>
          <cell r="K1135">
            <v>0</v>
          </cell>
          <cell r="L1135">
            <v>0</v>
          </cell>
          <cell r="M1135">
            <v>11.417999999999999</v>
          </cell>
          <cell r="N1135">
            <v>0</v>
          </cell>
          <cell r="O1135">
            <v>4642.18</v>
          </cell>
          <cell r="P1135">
            <v>40.659999999999997</v>
          </cell>
          <cell r="Q1135">
            <v>835.59</v>
          </cell>
          <cell r="R1135">
            <v>18.66</v>
          </cell>
        </row>
        <row r="1136">
          <cell r="A1136" t="str">
            <v>0207Bajo Piura266</v>
          </cell>
          <cell r="B1136" t="str">
            <v>02</v>
          </cell>
          <cell r="C1136" t="str">
            <v>07</v>
          </cell>
          <cell r="D1136" t="str">
            <v>ELNO</v>
          </cell>
          <cell r="E1136" t="str">
            <v>Bajo Piura</v>
          </cell>
          <cell r="F1136" t="str">
            <v/>
          </cell>
          <cell r="G1136">
            <v>0</v>
          </cell>
          <cell r="H1136">
            <v>60</v>
          </cell>
          <cell r="I1136" t="str">
            <v>266</v>
          </cell>
          <cell r="J1136">
            <v>10</v>
          </cell>
          <cell r="K1136">
            <v>0</v>
          </cell>
          <cell r="L1136">
            <v>0</v>
          </cell>
          <cell r="M1136">
            <v>6.2690000000000001</v>
          </cell>
          <cell r="N1136">
            <v>0</v>
          </cell>
          <cell r="O1136">
            <v>2533.09</v>
          </cell>
          <cell r="P1136">
            <v>40.409999999999997</v>
          </cell>
          <cell r="Q1136">
            <v>455.96</v>
          </cell>
          <cell r="R1136">
            <v>6.69</v>
          </cell>
        </row>
        <row r="1137">
          <cell r="A1137" t="str">
            <v>0207Bajo Piura267</v>
          </cell>
          <cell r="B1137" t="str">
            <v>02</v>
          </cell>
          <cell r="C1137" t="str">
            <v>07</v>
          </cell>
          <cell r="D1137" t="str">
            <v>ELNO</v>
          </cell>
          <cell r="E1137" t="str">
            <v>Bajo Piura</v>
          </cell>
          <cell r="F1137" t="str">
            <v/>
          </cell>
          <cell r="G1137">
            <v>0</v>
          </cell>
          <cell r="H1137">
            <v>60</v>
          </cell>
          <cell r="I1137" t="str">
            <v>267</v>
          </cell>
          <cell r="J1137">
            <v>5</v>
          </cell>
          <cell r="K1137">
            <v>0</v>
          </cell>
          <cell r="L1137">
            <v>0</v>
          </cell>
          <cell r="M1137">
            <v>4.117</v>
          </cell>
          <cell r="N1137">
            <v>0</v>
          </cell>
          <cell r="O1137">
            <v>1660.63</v>
          </cell>
          <cell r="P1137">
            <v>40.340000000000003</v>
          </cell>
          <cell r="Q1137">
            <v>298.91000000000003</v>
          </cell>
          <cell r="R1137">
            <v>3.24</v>
          </cell>
        </row>
        <row r="1138">
          <cell r="A1138" t="str">
            <v>0207Bajo Piura268</v>
          </cell>
          <cell r="B1138" t="str">
            <v>02</v>
          </cell>
          <cell r="C1138" t="str">
            <v>07</v>
          </cell>
          <cell r="D1138" t="str">
            <v>ELNO</v>
          </cell>
          <cell r="E1138" t="str">
            <v>Bajo Piura</v>
          </cell>
          <cell r="F1138" t="str">
            <v/>
          </cell>
          <cell r="G1138">
            <v>0</v>
          </cell>
          <cell r="H1138">
            <v>60</v>
          </cell>
          <cell r="I1138" t="str">
            <v>268</v>
          </cell>
          <cell r="J1138">
            <v>5</v>
          </cell>
          <cell r="K1138">
            <v>0</v>
          </cell>
          <cell r="L1138">
            <v>0</v>
          </cell>
          <cell r="M1138">
            <v>7.2779999999999996</v>
          </cell>
          <cell r="N1138">
            <v>0</v>
          </cell>
          <cell r="O1138">
            <v>2928.5</v>
          </cell>
          <cell r="P1138">
            <v>40.24</v>
          </cell>
          <cell r="Q1138">
            <v>527.13</v>
          </cell>
          <cell r="R1138">
            <v>3.41</v>
          </cell>
        </row>
        <row r="1139">
          <cell r="A1139" t="str">
            <v>0207Bajo Piura282</v>
          </cell>
          <cell r="B1139" t="str">
            <v>02</v>
          </cell>
          <cell r="C1139" t="str">
            <v>07</v>
          </cell>
          <cell r="D1139" t="str">
            <v>ELNO</v>
          </cell>
          <cell r="E1139" t="str">
            <v>Bajo Piura</v>
          </cell>
          <cell r="F1139" t="str">
            <v/>
          </cell>
          <cell r="G1139">
            <v>0</v>
          </cell>
          <cell r="H1139">
            <v>60</v>
          </cell>
          <cell r="I1139" t="str">
            <v>282</v>
          </cell>
          <cell r="J1139">
            <v>2</v>
          </cell>
          <cell r="K1139">
            <v>0</v>
          </cell>
          <cell r="L1139">
            <v>0</v>
          </cell>
          <cell r="M1139">
            <v>6.4000000000000001E-2</v>
          </cell>
          <cell r="N1139">
            <v>0.2</v>
          </cell>
          <cell r="O1139">
            <v>27.78</v>
          </cell>
          <cell r="P1139">
            <v>43.41</v>
          </cell>
          <cell r="Q1139">
            <v>5</v>
          </cell>
          <cell r="R1139">
            <v>1.1599999999999999</v>
          </cell>
        </row>
        <row r="1140">
          <cell r="A1140" t="str">
            <v>0207Bajo Piura100</v>
          </cell>
          <cell r="B1140" t="str">
            <v>02</v>
          </cell>
          <cell r="C1140" t="str">
            <v>07</v>
          </cell>
          <cell r="D1140" t="str">
            <v>ELNO</v>
          </cell>
          <cell r="E1140" t="str">
            <v>Bajo Piura</v>
          </cell>
          <cell r="F1140" t="str">
            <v/>
          </cell>
          <cell r="G1140">
            <v>0</v>
          </cell>
          <cell r="H1140">
            <v>60</v>
          </cell>
          <cell r="I1140" t="str">
            <v>100</v>
          </cell>
          <cell r="J1140">
            <v>21</v>
          </cell>
          <cell r="K1140">
            <v>28.748999999999999</v>
          </cell>
          <cell r="L1140">
            <v>276.07499999999999</v>
          </cell>
          <cell r="M1140">
            <v>304.82400000000001</v>
          </cell>
          <cell r="N1140">
            <v>2.5470000000000002</v>
          </cell>
          <cell r="O1140">
            <v>62564.66</v>
          </cell>
          <cell r="P1140">
            <v>20.52</v>
          </cell>
          <cell r="Q1140">
            <v>11261.64</v>
          </cell>
          <cell r="R1140">
            <v>328.23</v>
          </cell>
        </row>
        <row r="1141">
          <cell r="A1141" t="str">
            <v>0207Bajo Piura122</v>
          </cell>
          <cell r="B1141" t="str">
            <v>02</v>
          </cell>
          <cell r="C1141" t="str">
            <v>07</v>
          </cell>
          <cell r="D1141" t="str">
            <v>ELNO</v>
          </cell>
          <cell r="E1141" t="str">
            <v>Bajo Piura</v>
          </cell>
          <cell r="F1141" t="str">
            <v/>
          </cell>
          <cell r="G1141">
            <v>0</v>
          </cell>
          <cell r="H1141">
            <v>60</v>
          </cell>
          <cell r="I1141" t="str">
            <v>122</v>
          </cell>
          <cell r="J1141">
            <v>5</v>
          </cell>
          <cell r="K1141">
            <v>63.085999999999999</v>
          </cell>
          <cell r="L1141">
            <v>251.852</v>
          </cell>
          <cell r="M1141">
            <v>314.93799999999999</v>
          </cell>
          <cell r="N1141">
            <v>1.135</v>
          </cell>
          <cell r="O1141">
            <v>66626.8</v>
          </cell>
          <cell r="P1141">
            <v>21.16</v>
          </cell>
          <cell r="Q1141">
            <v>11992.82</v>
          </cell>
          <cell r="R1141">
            <v>78.150000000000006</v>
          </cell>
        </row>
        <row r="1142">
          <cell r="A1142" t="str">
            <v>0207Bajo Piura121</v>
          </cell>
          <cell r="B1142" t="str">
            <v>02</v>
          </cell>
          <cell r="C1142" t="str">
            <v>07</v>
          </cell>
          <cell r="D1142" t="str">
            <v>ELNO</v>
          </cell>
          <cell r="E1142" t="str">
            <v>Bajo Piura</v>
          </cell>
          <cell r="F1142" t="str">
            <v/>
          </cell>
          <cell r="G1142">
            <v>0</v>
          </cell>
          <cell r="H1142">
            <v>60</v>
          </cell>
          <cell r="I1142" t="str">
            <v>121</v>
          </cell>
          <cell r="J1142">
            <v>6</v>
          </cell>
          <cell r="K1142">
            <v>15.929</v>
          </cell>
          <cell r="L1142">
            <v>56.191000000000003</v>
          </cell>
          <cell r="M1142">
            <v>72.12</v>
          </cell>
          <cell r="N1142">
            <v>0.32200000000000001</v>
          </cell>
          <cell r="O1142">
            <v>15257.02</v>
          </cell>
          <cell r="P1142">
            <v>21.16</v>
          </cell>
          <cell r="Q1142">
            <v>2746.26</v>
          </cell>
          <cell r="R1142">
            <v>93.78</v>
          </cell>
        </row>
        <row r="1143">
          <cell r="A1143" t="str">
            <v>0207Bajo Piura132</v>
          </cell>
          <cell r="B1143" t="str">
            <v>02</v>
          </cell>
          <cell r="C1143" t="str">
            <v>07</v>
          </cell>
          <cell r="D1143" t="str">
            <v>ELNO</v>
          </cell>
          <cell r="E1143" t="str">
            <v>Bajo Piura</v>
          </cell>
          <cell r="F1143" t="str">
            <v/>
          </cell>
          <cell r="G1143">
            <v>0</v>
          </cell>
          <cell r="H1143">
            <v>60</v>
          </cell>
          <cell r="I1143" t="str">
            <v>132</v>
          </cell>
          <cell r="J1143">
            <v>4</v>
          </cell>
          <cell r="K1143">
            <v>0</v>
          </cell>
          <cell r="L1143">
            <v>0</v>
          </cell>
          <cell r="M1143">
            <v>3.4929999999999999</v>
          </cell>
          <cell r="N1143">
            <v>7.8E-2</v>
          </cell>
          <cell r="O1143">
            <v>1356.15</v>
          </cell>
          <cell r="P1143">
            <v>38.82</v>
          </cell>
          <cell r="Q1143">
            <v>244.11</v>
          </cell>
          <cell r="R1143">
            <v>60.35</v>
          </cell>
        </row>
        <row r="1144">
          <cell r="A1144" t="str">
            <v>0207Bajo Piura131</v>
          </cell>
          <cell r="B1144" t="str">
            <v>02</v>
          </cell>
          <cell r="C1144" t="str">
            <v>07</v>
          </cell>
          <cell r="D1144" t="str">
            <v>ELNO</v>
          </cell>
          <cell r="E1144" t="str">
            <v>Bajo Piura</v>
          </cell>
          <cell r="F1144" t="str">
            <v/>
          </cell>
          <cell r="G1144">
            <v>0</v>
          </cell>
          <cell r="H1144">
            <v>60</v>
          </cell>
          <cell r="I1144" t="str">
            <v>131</v>
          </cell>
          <cell r="J1144">
            <v>13</v>
          </cell>
          <cell r="K1144">
            <v>0</v>
          </cell>
          <cell r="L1144">
            <v>0</v>
          </cell>
          <cell r="M1144">
            <v>22.088999999999999</v>
          </cell>
          <cell r="N1144">
            <v>0.10100000000000001</v>
          </cell>
          <cell r="O1144">
            <v>6464.62</v>
          </cell>
          <cell r="P1144">
            <v>29.27</v>
          </cell>
          <cell r="Q1144">
            <v>1163.6300000000001</v>
          </cell>
          <cell r="R1144">
            <v>189.93</v>
          </cell>
        </row>
        <row r="1145">
          <cell r="A1145" t="str">
            <v>0207Bajo Piura240</v>
          </cell>
          <cell r="B1145" t="str">
            <v>02</v>
          </cell>
          <cell r="C1145" t="str">
            <v>07</v>
          </cell>
          <cell r="D1145" t="str">
            <v>ELNO</v>
          </cell>
          <cell r="E1145" t="str">
            <v>Bajo Piura</v>
          </cell>
          <cell r="F1145" t="str">
            <v/>
          </cell>
          <cell r="G1145">
            <v>0</v>
          </cell>
          <cell r="H1145">
            <v>60</v>
          </cell>
          <cell r="I1145" t="str">
            <v>240</v>
          </cell>
          <cell r="J1145">
            <v>0</v>
          </cell>
          <cell r="K1145">
            <v>0</v>
          </cell>
          <cell r="L1145">
            <v>0</v>
          </cell>
          <cell r="M1145">
            <v>110.50700000000001</v>
          </cell>
          <cell r="N1145">
            <v>0</v>
          </cell>
          <cell r="O1145">
            <v>27265.15</v>
          </cell>
          <cell r="P1145">
            <v>24.67</v>
          </cell>
          <cell r="Q1145">
            <v>0</v>
          </cell>
          <cell r="R1145">
            <v>0</v>
          </cell>
        </row>
        <row r="1146">
          <cell r="A1146" t="str">
            <v>0207Tumbes222</v>
          </cell>
          <cell r="B1146" t="str">
            <v>02</v>
          </cell>
          <cell r="C1146" t="str">
            <v>07</v>
          </cell>
          <cell r="D1146" t="str">
            <v>ELNO</v>
          </cell>
          <cell r="E1146" t="str">
            <v>Tumbes</v>
          </cell>
          <cell r="F1146" t="str">
            <v/>
          </cell>
          <cell r="G1146">
            <v>0</v>
          </cell>
          <cell r="H1146">
            <v>0</v>
          </cell>
          <cell r="I1146" t="str">
            <v>222</v>
          </cell>
          <cell r="J1146">
            <v>1</v>
          </cell>
          <cell r="K1146">
            <v>2.298</v>
          </cell>
          <cell r="L1146">
            <v>16.638000000000002</v>
          </cell>
          <cell r="M1146">
            <v>18.936</v>
          </cell>
          <cell r="N1146">
            <v>0.12</v>
          </cell>
          <cell r="O1146">
            <v>6452.41</v>
          </cell>
          <cell r="P1146">
            <v>34.07</v>
          </cell>
          <cell r="Q1146">
            <v>1161.43</v>
          </cell>
          <cell r="R1146">
            <v>5.07</v>
          </cell>
        </row>
        <row r="1147">
          <cell r="A1147" t="str">
            <v>0207Tumbes231</v>
          </cell>
          <cell r="B1147" t="str">
            <v>02</v>
          </cell>
          <cell r="C1147" t="str">
            <v>07</v>
          </cell>
          <cell r="D1147" t="str">
            <v>ELNO</v>
          </cell>
          <cell r="E1147" t="str">
            <v>Tumbes</v>
          </cell>
          <cell r="F1147" t="str">
            <v/>
          </cell>
          <cell r="G1147">
            <v>0</v>
          </cell>
          <cell r="H1147">
            <v>0</v>
          </cell>
          <cell r="I1147" t="str">
            <v>231</v>
          </cell>
          <cell r="J1147">
            <v>2</v>
          </cell>
          <cell r="K1147">
            <v>0</v>
          </cell>
          <cell r="L1147">
            <v>0</v>
          </cell>
          <cell r="M1147">
            <v>0.192</v>
          </cell>
          <cell r="N1147">
            <v>1.2E-2</v>
          </cell>
          <cell r="O1147">
            <v>748.49</v>
          </cell>
          <cell r="P1147">
            <v>389.84</v>
          </cell>
          <cell r="Q1147">
            <v>134.72999999999999</v>
          </cell>
          <cell r="R1147">
            <v>4.0999999999999996</v>
          </cell>
        </row>
        <row r="1148">
          <cell r="A1148" t="str">
            <v>0207Tumbes270</v>
          </cell>
          <cell r="B1148" t="str">
            <v>02</v>
          </cell>
          <cell r="C1148" t="str">
            <v>07</v>
          </cell>
          <cell r="D1148" t="str">
            <v>ELNO</v>
          </cell>
          <cell r="E1148" t="str">
            <v>Tumbes</v>
          </cell>
          <cell r="F1148" t="str">
            <v/>
          </cell>
          <cell r="G1148">
            <v>0</v>
          </cell>
          <cell r="H1148">
            <v>0</v>
          </cell>
          <cell r="I1148" t="str">
            <v>270</v>
          </cell>
          <cell r="J1148">
            <v>2573</v>
          </cell>
          <cell r="K1148">
            <v>0</v>
          </cell>
          <cell r="L1148">
            <v>0</v>
          </cell>
          <cell r="M1148">
            <v>481.21300000000002</v>
          </cell>
          <cell r="N1148">
            <v>0</v>
          </cell>
          <cell r="O1148">
            <v>182629.9</v>
          </cell>
          <cell r="P1148">
            <v>37.950000000000003</v>
          </cell>
          <cell r="Q1148">
            <v>32873.379999999997</v>
          </cell>
          <cell r="R1148">
            <v>1511.26</v>
          </cell>
        </row>
        <row r="1149">
          <cell r="A1149" t="str">
            <v>0207Tumbes261</v>
          </cell>
          <cell r="B1149" t="str">
            <v>02</v>
          </cell>
          <cell r="C1149" t="str">
            <v>07</v>
          </cell>
          <cell r="D1149" t="str">
            <v>ELNO</v>
          </cell>
          <cell r="E1149" t="str">
            <v>Tumbes</v>
          </cell>
          <cell r="F1149" t="str">
            <v/>
          </cell>
          <cell r="G1149">
            <v>0</v>
          </cell>
          <cell r="H1149">
            <v>0</v>
          </cell>
          <cell r="I1149" t="str">
            <v>261</v>
          </cell>
          <cell r="J1149">
            <v>9901</v>
          </cell>
          <cell r="K1149">
            <v>0</v>
          </cell>
          <cell r="L1149">
            <v>0</v>
          </cell>
          <cell r="M1149">
            <v>161.85499999999999</v>
          </cell>
          <cell r="N1149">
            <v>0</v>
          </cell>
          <cell r="O1149">
            <v>65302.68</v>
          </cell>
          <cell r="P1149">
            <v>40.35</v>
          </cell>
          <cell r="Q1149">
            <v>11754.48</v>
          </cell>
          <cell r="R1149">
            <v>5750.74</v>
          </cell>
        </row>
        <row r="1150">
          <cell r="A1150" t="str">
            <v>0207Tumbes262</v>
          </cell>
          <cell r="B1150" t="str">
            <v>02</v>
          </cell>
          <cell r="C1150" t="str">
            <v>07</v>
          </cell>
          <cell r="D1150" t="str">
            <v>ELNO</v>
          </cell>
          <cell r="E1150" t="str">
            <v>Tumbes</v>
          </cell>
          <cell r="F1150" t="str">
            <v/>
          </cell>
          <cell r="G1150">
            <v>0</v>
          </cell>
          <cell r="H1150">
            <v>0</v>
          </cell>
          <cell r="I1150" t="str">
            <v>262</v>
          </cell>
          <cell r="J1150">
            <v>10994</v>
          </cell>
          <cell r="K1150">
            <v>0</v>
          </cell>
          <cell r="L1150">
            <v>0</v>
          </cell>
          <cell r="M1150">
            <v>638.75</v>
          </cell>
          <cell r="N1150">
            <v>0</v>
          </cell>
          <cell r="O1150">
            <v>225350.34</v>
          </cell>
          <cell r="P1150">
            <v>35.28</v>
          </cell>
          <cell r="Q1150">
            <v>40563.06</v>
          </cell>
          <cell r="R1150">
            <v>6388.71</v>
          </cell>
        </row>
        <row r="1151">
          <cell r="A1151" t="str">
            <v>0207Tumbes263</v>
          </cell>
          <cell r="B1151" t="str">
            <v>02</v>
          </cell>
          <cell r="C1151" t="str">
            <v>07</v>
          </cell>
          <cell r="D1151" t="str">
            <v>ELNO</v>
          </cell>
          <cell r="E1151" t="str">
            <v>Tumbes</v>
          </cell>
          <cell r="F1151" t="str">
            <v/>
          </cell>
          <cell r="G1151">
            <v>0</v>
          </cell>
          <cell r="H1151">
            <v>0</v>
          </cell>
          <cell r="I1151" t="str">
            <v>263</v>
          </cell>
          <cell r="J1151">
            <v>2206</v>
          </cell>
          <cell r="K1151">
            <v>0</v>
          </cell>
          <cell r="L1151">
            <v>0</v>
          </cell>
          <cell r="M1151">
            <v>266.05</v>
          </cell>
          <cell r="N1151">
            <v>0</v>
          </cell>
          <cell r="O1151">
            <v>103805.13</v>
          </cell>
          <cell r="P1151">
            <v>39.020000000000003</v>
          </cell>
          <cell r="Q1151">
            <v>18684.919999999998</v>
          </cell>
          <cell r="R1151">
            <v>1282.69</v>
          </cell>
        </row>
        <row r="1152">
          <cell r="A1152" t="str">
            <v>0207Tumbes264</v>
          </cell>
          <cell r="B1152" t="str">
            <v>02</v>
          </cell>
          <cell r="C1152" t="str">
            <v>07</v>
          </cell>
          <cell r="D1152" t="str">
            <v>ELNO</v>
          </cell>
          <cell r="E1152" t="str">
            <v>Tumbes</v>
          </cell>
          <cell r="F1152" t="str">
            <v/>
          </cell>
          <cell r="G1152">
            <v>0</v>
          </cell>
          <cell r="H1152">
            <v>0</v>
          </cell>
          <cell r="I1152" t="str">
            <v>264</v>
          </cell>
          <cell r="J1152">
            <v>1022</v>
          </cell>
          <cell r="K1152">
            <v>0</v>
          </cell>
          <cell r="L1152">
            <v>0</v>
          </cell>
          <cell r="M1152">
            <v>202.113</v>
          </cell>
          <cell r="N1152">
            <v>0</v>
          </cell>
          <cell r="O1152">
            <v>77281.7</v>
          </cell>
          <cell r="P1152">
            <v>38.24</v>
          </cell>
          <cell r="Q1152">
            <v>13910.71</v>
          </cell>
          <cell r="R1152">
            <v>595.61</v>
          </cell>
        </row>
        <row r="1153">
          <cell r="A1153" t="str">
            <v>0207Tumbes265</v>
          </cell>
          <cell r="B1153" t="str">
            <v>02</v>
          </cell>
          <cell r="C1153" t="str">
            <v>07</v>
          </cell>
          <cell r="D1153" t="str">
            <v>ELNO</v>
          </cell>
          <cell r="E1153" t="str">
            <v>Tumbes</v>
          </cell>
          <cell r="F1153" t="str">
            <v/>
          </cell>
          <cell r="G1153">
            <v>0</v>
          </cell>
          <cell r="H1153">
            <v>0</v>
          </cell>
          <cell r="I1153" t="str">
            <v>265</v>
          </cell>
          <cell r="J1153">
            <v>154</v>
          </cell>
          <cell r="K1153">
            <v>0</v>
          </cell>
          <cell r="L1153">
            <v>0</v>
          </cell>
          <cell r="M1153">
            <v>56.762</v>
          </cell>
          <cell r="N1153">
            <v>0</v>
          </cell>
          <cell r="O1153">
            <v>21108.54</v>
          </cell>
          <cell r="P1153">
            <v>37.19</v>
          </cell>
          <cell r="Q1153">
            <v>3799.54</v>
          </cell>
          <cell r="R1153">
            <v>90.21</v>
          </cell>
        </row>
        <row r="1154">
          <cell r="A1154" t="str">
            <v>0207Tumbes266</v>
          </cell>
          <cell r="B1154" t="str">
            <v>02</v>
          </cell>
          <cell r="C1154" t="str">
            <v>07</v>
          </cell>
          <cell r="D1154" t="str">
            <v>ELNO</v>
          </cell>
          <cell r="E1154" t="str">
            <v>Tumbes</v>
          </cell>
          <cell r="F1154" t="str">
            <v/>
          </cell>
          <cell r="G1154">
            <v>0</v>
          </cell>
          <cell r="H1154">
            <v>0</v>
          </cell>
          <cell r="I1154" t="str">
            <v>266</v>
          </cell>
          <cell r="J1154">
            <v>35</v>
          </cell>
          <cell r="K1154">
            <v>0</v>
          </cell>
          <cell r="L1154">
            <v>0</v>
          </cell>
          <cell r="M1154">
            <v>20.949000000000002</v>
          </cell>
          <cell r="N1154">
            <v>0</v>
          </cell>
          <cell r="O1154">
            <v>7555.95</v>
          </cell>
          <cell r="P1154">
            <v>36.07</v>
          </cell>
          <cell r="Q1154">
            <v>1360.07</v>
          </cell>
          <cell r="R1154">
            <v>20.49</v>
          </cell>
        </row>
        <row r="1155">
          <cell r="A1155" t="str">
            <v>0207Tumbes267</v>
          </cell>
          <cell r="B1155" t="str">
            <v>02</v>
          </cell>
          <cell r="C1155" t="str">
            <v>07</v>
          </cell>
          <cell r="D1155" t="str">
            <v>ELNO</v>
          </cell>
          <cell r="E1155" t="str">
            <v>Tumbes</v>
          </cell>
          <cell r="F1155" t="str">
            <v/>
          </cell>
          <cell r="G1155">
            <v>0</v>
          </cell>
          <cell r="H1155">
            <v>0</v>
          </cell>
          <cell r="I1155" t="str">
            <v>267</v>
          </cell>
          <cell r="J1155">
            <v>16</v>
          </cell>
          <cell r="K1155">
            <v>0</v>
          </cell>
          <cell r="L1155">
            <v>0</v>
          </cell>
          <cell r="M1155">
            <v>13.569000000000001</v>
          </cell>
          <cell r="N1155">
            <v>0</v>
          </cell>
          <cell r="O1155">
            <v>4863.8900000000003</v>
          </cell>
          <cell r="P1155">
            <v>35.85</v>
          </cell>
          <cell r="Q1155">
            <v>875.5</v>
          </cell>
          <cell r="R1155">
            <v>9.4499999999999993</v>
          </cell>
        </row>
        <row r="1156">
          <cell r="A1156" t="str">
            <v>0207Tumbes268</v>
          </cell>
          <cell r="B1156" t="str">
            <v>02</v>
          </cell>
          <cell r="C1156" t="str">
            <v>07</v>
          </cell>
          <cell r="D1156" t="str">
            <v>ELNO</v>
          </cell>
          <cell r="E1156" t="str">
            <v>Tumbes</v>
          </cell>
          <cell r="F1156" t="str">
            <v/>
          </cell>
          <cell r="G1156">
            <v>0</v>
          </cell>
          <cell r="H1156">
            <v>0</v>
          </cell>
          <cell r="I1156" t="str">
            <v>268</v>
          </cell>
          <cell r="J1156">
            <v>19</v>
          </cell>
          <cell r="K1156">
            <v>0</v>
          </cell>
          <cell r="L1156">
            <v>0</v>
          </cell>
          <cell r="M1156">
            <v>27.878</v>
          </cell>
          <cell r="N1156">
            <v>0</v>
          </cell>
          <cell r="O1156">
            <v>9836.8700000000008</v>
          </cell>
          <cell r="P1156">
            <v>35.29</v>
          </cell>
          <cell r="Q1156">
            <v>1770.64</v>
          </cell>
          <cell r="R1156">
            <v>12.04</v>
          </cell>
        </row>
        <row r="1157">
          <cell r="A1157" t="str">
            <v>0207Tumbes282</v>
          </cell>
          <cell r="B1157" t="str">
            <v>02</v>
          </cell>
          <cell r="C1157" t="str">
            <v>07</v>
          </cell>
          <cell r="D1157" t="str">
            <v>ELNO</v>
          </cell>
          <cell r="E1157" t="str">
            <v>Tumbes</v>
          </cell>
          <cell r="F1157" t="str">
            <v/>
          </cell>
          <cell r="G1157">
            <v>0</v>
          </cell>
          <cell r="H1157">
            <v>0</v>
          </cell>
          <cell r="I1157" t="str">
            <v>282</v>
          </cell>
          <cell r="J1157">
            <v>52</v>
          </cell>
          <cell r="K1157">
            <v>0</v>
          </cell>
          <cell r="L1157">
            <v>0</v>
          </cell>
          <cell r="M1157">
            <v>3.7890000000000001</v>
          </cell>
          <cell r="N1157">
            <v>11.04</v>
          </cell>
          <cell r="O1157">
            <v>1474.15</v>
          </cell>
          <cell r="P1157">
            <v>38.909999999999997</v>
          </cell>
          <cell r="Q1157">
            <v>265.35000000000002</v>
          </cell>
          <cell r="R1157">
            <v>30.22</v>
          </cell>
        </row>
        <row r="1158">
          <cell r="A1158" t="str">
            <v>0207Tumbes281</v>
          </cell>
          <cell r="B1158" t="str">
            <v>02</v>
          </cell>
          <cell r="C1158" t="str">
            <v>07</v>
          </cell>
          <cell r="D1158" t="str">
            <v>ELNO</v>
          </cell>
          <cell r="E1158" t="str">
            <v>Tumbes</v>
          </cell>
          <cell r="F1158" t="str">
            <v/>
          </cell>
          <cell r="G1158">
            <v>0</v>
          </cell>
          <cell r="H1158">
            <v>0</v>
          </cell>
          <cell r="I1158" t="str">
            <v>281</v>
          </cell>
          <cell r="J1158">
            <v>2</v>
          </cell>
          <cell r="K1158">
            <v>0</v>
          </cell>
          <cell r="L1158">
            <v>0</v>
          </cell>
          <cell r="M1158">
            <v>9.7000000000000003E-2</v>
          </cell>
          <cell r="N1158">
            <v>0.30299999999999999</v>
          </cell>
          <cell r="O1158">
            <v>41.08</v>
          </cell>
          <cell r="P1158">
            <v>42.35</v>
          </cell>
          <cell r="Q1158">
            <v>7.39</v>
          </cell>
          <cell r="R1158">
            <v>1.1599999999999999</v>
          </cell>
        </row>
        <row r="1159">
          <cell r="A1159" t="str">
            <v>0207Tumbes100</v>
          </cell>
          <cell r="B1159" t="str">
            <v>02</v>
          </cell>
          <cell r="C1159" t="str">
            <v>07</v>
          </cell>
          <cell r="D1159" t="str">
            <v>ELNO</v>
          </cell>
          <cell r="E1159" t="str">
            <v>Tumbes</v>
          </cell>
          <cell r="F1159" t="str">
            <v/>
          </cell>
          <cell r="G1159">
            <v>0</v>
          </cell>
          <cell r="H1159">
            <v>0</v>
          </cell>
          <cell r="I1159" t="str">
            <v>100</v>
          </cell>
          <cell r="J1159">
            <v>25</v>
          </cell>
          <cell r="K1159">
            <v>9.9740000000000002</v>
          </cell>
          <cell r="L1159">
            <v>661.56600000000003</v>
          </cell>
          <cell r="M1159">
            <v>671.54</v>
          </cell>
          <cell r="N1159">
            <v>3.2519999999999998</v>
          </cell>
          <cell r="O1159">
            <v>115648.61</v>
          </cell>
          <cell r="P1159">
            <v>17.22</v>
          </cell>
          <cell r="Q1159">
            <v>20816.75</v>
          </cell>
          <cell r="R1159">
            <v>390.75</v>
          </cell>
        </row>
        <row r="1160">
          <cell r="A1160" t="str">
            <v>0207Tumbes122</v>
          </cell>
          <cell r="B1160" t="str">
            <v>02</v>
          </cell>
          <cell r="C1160" t="str">
            <v>07</v>
          </cell>
          <cell r="D1160" t="str">
            <v>ELNO</v>
          </cell>
          <cell r="E1160" t="str">
            <v>Tumbes</v>
          </cell>
          <cell r="F1160" t="str">
            <v/>
          </cell>
          <cell r="G1160">
            <v>0</v>
          </cell>
          <cell r="H1160">
            <v>0</v>
          </cell>
          <cell r="I1160" t="str">
            <v>122</v>
          </cell>
          <cell r="J1160">
            <v>16</v>
          </cell>
          <cell r="K1160">
            <v>117.931</v>
          </cell>
          <cell r="L1160">
            <v>507.93</v>
          </cell>
          <cell r="M1160">
            <v>625.86099999999999</v>
          </cell>
          <cell r="N1160">
            <v>3.28</v>
          </cell>
          <cell r="O1160">
            <v>132567.53</v>
          </cell>
          <cell r="P1160">
            <v>21.18</v>
          </cell>
          <cell r="Q1160">
            <v>23862.16</v>
          </cell>
          <cell r="R1160">
            <v>250.08</v>
          </cell>
        </row>
        <row r="1161">
          <cell r="A1161" t="str">
            <v>0207Tumbes121</v>
          </cell>
          <cell r="B1161" t="str">
            <v>02</v>
          </cell>
          <cell r="C1161" t="str">
            <v>07</v>
          </cell>
          <cell r="D1161" t="str">
            <v>ELNO</v>
          </cell>
          <cell r="E1161" t="str">
            <v>Tumbes</v>
          </cell>
          <cell r="F1161" t="str">
            <v/>
          </cell>
          <cell r="G1161">
            <v>0</v>
          </cell>
          <cell r="H1161">
            <v>0</v>
          </cell>
          <cell r="I1161" t="str">
            <v>121</v>
          </cell>
          <cell r="J1161">
            <v>13</v>
          </cell>
          <cell r="K1161">
            <v>151.34299999999999</v>
          </cell>
          <cell r="L1161">
            <v>550.24800000000005</v>
          </cell>
          <cell r="M1161">
            <v>701.59100000000001</v>
          </cell>
          <cell r="N1161">
            <v>2.198</v>
          </cell>
          <cell r="O1161">
            <v>145982.84</v>
          </cell>
          <cell r="P1161">
            <v>20.81</v>
          </cell>
          <cell r="Q1161">
            <v>26276.91</v>
          </cell>
          <cell r="R1161">
            <v>203.19</v>
          </cell>
        </row>
        <row r="1162">
          <cell r="A1162" t="str">
            <v>0207Tumbes132</v>
          </cell>
          <cell r="B1162" t="str">
            <v>02</v>
          </cell>
          <cell r="C1162" t="str">
            <v>07</v>
          </cell>
          <cell r="D1162" t="str">
            <v>ELNO</v>
          </cell>
          <cell r="E1162" t="str">
            <v>Tumbes</v>
          </cell>
          <cell r="F1162" t="str">
            <v/>
          </cell>
          <cell r="G1162">
            <v>0</v>
          </cell>
          <cell r="H1162">
            <v>0</v>
          </cell>
          <cell r="I1162" t="str">
            <v>132</v>
          </cell>
          <cell r="J1162">
            <v>23</v>
          </cell>
          <cell r="K1162">
            <v>0</v>
          </cell>
          <cell r="L1162">
            <v>0</v>
          </cell>
          <cell r="M1162">
            <v>134.995</v>
          </cell>
          <cell r="N1162">
            <v>0.57099999999999995</v>
          </cell>
          <cell r="O1162">
            <v>30850</v>
          </cell>
          <cell r="P1162">
            <v>22.85</v>
          </cell>
          <cell r="Q1162">
            <v>5553</v>
          </cell>
          <cell r="R1162">
            <v>336.03</v>
          </cell>
        </row>
        <row r="1163">
          <cell r="A1163" t="str">
            <v>0207Tumbes131</v>
          </cell>
          <cell r="B1163" t="str">
            <v>02</v>
          </cell>
          <cell r="C1163" t="str">
            <v>07</v>
          </cell>
          <cell r="D1163" t="str">
            <v>ELNO</v>
          </cell>
          <cell r="E1163" t="str">
            <v>Tumbes</v>
          </cell>
          <cell r="F1163" t="str">
            <v/>
          </cell>
          <cell r="G1163">
            <v>0</v>
          </cell>
          <cell r="H1163">
            <v>0</v>
          </cell>
          <cell r="I1163" t="str">
            <v>131</v>
          </cell>
          <cell r="J1163">
            <v>21</v>
          </cell>
          <cell r="K1163">
            <v>0</v>
          </cell>
          <cell r="L1163">
            <v>0</v>
          </cell>
          <cell r="M1163">
            <v>128.768</v>
          </cell>
          <cell r="N1163">
            <v>0.746</v>
          </cell>
          <cell r="O1163">
            <v>31515.07</v>
          </cell>
          <cell r="P1163">
            <v>24.47</v>
          </cell>
          <cell r="Q1163">
            <v>5672.71</v>
          </cell>
          <cell r="R1163">
            <v>306.81</v>
          </cell>
        </row>
        <row r="1164">
          <cell r="A1164" t="str">
            <v>0207Tumbes240</v>
          </cell>
          <cell r="B1164" t="str">
            <v>02</v>
          </cell>
          <cell r="C1164" t="str">
            <v>07</v>
          </cell>
          <cell r="D1164" t="str">
            <v>ELNO</v>
          </cell>
          <cell r="E1164" t="str">
            <v>Tumbes</v>
          </cell>
          <cell r="F1164" t="str">
            <v/>
          </cell>
          <cell r="G1164">
            <v>0</v>
          </cell>
          <cell r="H1164">
            <v>0</v>
          </cell>
          <cell r="I1164" t="str">
            <v>240</v>
          </cell>
          <cell r="J1164">
            <v>0</v>
          </cell>
          <cell r="K1164">
            <v>0</v>
          </cell>
          <cell r="L1164">
            <v>0</v>
          </cell>
          <cell r="M1164">
            <v>261.29199999999997</v>
          </cell>
          <cell r="N1164">
            <v>0</v>
          </cell>
          <cell r="O1164">
            <v>91824.86</v>
          </cell>
          <cell r="P1164">
            <v>35.14</v>
          </cell>
          <cell r="Q1164">
            <v>0</v>
          </cell>
          <cell r="R1164">
            <v>0</v>
          </cell>
        </row>
        <row r="1165">
          <cell r="A1165" t="str">
            <v>0207Canchaque231</v>
          </cell>
          <cell r="B1165" t="str">
            <v>02</v>
          </cell>
          <cell r="C1165" t="str">
            <v>07</v>
          </cell>
          <cell r="D1165" t="str">
            <v>ELNO</v>
          </cell>
          <cell r="E1165" t="str">
            <v>Canchaque</v>
          </cell>
          <cell r="F1165" t="str">
            <v/>
          </cell>
          <cell r="G1165">
            <v>0</v>
          </cell>
          <cell r="H1165">
            <v>0</v>
          </cell>
          <cell r="I1165" t="str">
            <v>231</v>
          </cell>
          <cell r="J1165">
            <v>2</v>
          </cell>
          <cell r="K1165">
            <v>0</v>
          </cell>
          <cell r="L1165">
            <v>0</v>
          </cell>
          <cell r="M1165">
            <v>0.214</v>
          </cell>
          <cell r="N1165">
            <v>2E-3</v>
          </cell>
          <cell r="O1165">
            <v>213.54</v>
          </cell>
          <cell r="P1165">
            <v>99.79</v>
          </cell>
          <cell r="Q1165">
            <v>38.44</v>
          </cell>
          <cell r="R1165">
            <v>4.0999999999999996</v>
          </cell>
        </row>
        <row r="1166">
          <cell r="A1166" t="str">
            <v>0207Canchaque270</v>
          </cell>
          <cell r="B1166" t="str">
            <v>02</v>
          </cell>
          <cell r="C1166" t="str">
            <v>07</v>
          </cell>
          <cell r="D1166" t="str">
            <v>ELNO</v>
          </cell>
          <cell r="E1166" t="str">
            <v>Canchaque</v>
          </cell>
          <cell r="F1166" t="str">
            <v/>
          </cell>
          <cell r="G1166">
            <v>0</v>
          </cell>
          <cell r="H1166">
            <v>0</v>
          </cell>
          <cell r="I1166" t="str">
            <v>270</v>
          </cell>
          <cell r="J1166">
            <v>41</v>
          </cell>
          <cell r="K1166">
            <v>0</v>
          </cell>
          <cell r="L1166">
            <v>0</v>
          </cell>
          <cell r="M1166">
            <v>3.3929999999999998</v>
          </cell>
          <cell r="N1166">
            <v>0</v>
          </cell>
          <cell r="O1166">
            <v>1744.59</v>
          </cell>
          <cell r="P1166">
            <v>51.42</v>
          </cell>
          <cell r="Q1166">
            <v>314.02999999999997</v>
          </cell>
          <cell r="R1166">
            <v>23.54</v>
          </cell>
        </row>
        <row r="1167">
          <cell r="A1167" t="str">
            <v>0207Canchaque261</v>
          </cell>
          <cell r="B1167" t="str">
            <v>02</v>
          </cell>
          <cell r="C1167" t="str">
            <v>07</v>
          </cell>
          <cell r="D1167" t="str">
            <v>ELNO</v>
          </cell>
          <cell r="E1167" t="str">
            <v>Canchaque</v>
          </cell>
          <cell r="F1167" t="str">
            <v/>
          </cell>
          <cell r="G1167">
            <v>0</v>
          </cell>
          <cell r="H1167">
            <v>0</v>
          </cell>
          <cell r="I1167" t="str">
            <v>261</v>
          </cell>
          <cell r="J1167">
            <v>367</v>
          </cell>
          <cell r="K1167">
            <v>0</v>
          </cell>
          <cell r="L1167">
            <v>0</v>
          </cell>
          <cell r="M1167">
            <v>4.8289999999999997</v>
          </cell>
          <cell r="N1167">
            <v>0</v>
          </cell>
          <cell r="O1167">
            <v>2012.37</v>
          </cell>
          <cell r="P1167">
            <v>41.67</v>
          </cell>
          <cell r="Q1167">
            <v>362.23</v>
          </cell>
          <cell r="R1167">
            <v>213.88</v>
          </cell>
        </row>
        <row r="1168">
          <cell r="A1168" t="str">
            <v>0207Canchaque262</v>
          </cell>
          <cell r="B1168" t="str">
            <v>02</v>
          </cell>
          <cell r="C1168" t="str">
            <v>07</v>
          </cell>
          <cell r="D1168" t="str">
            <v>ELNO</v>
          </cell>
          <cell r="E1168" t="str">
            <v>Canchaque</v>
          </cell>
          <cell r="F1168" t="str">
            <v/>
          </cell>
          <cell r="G1168">
            <v>0</v>
          </cell>
          <cell r="H1168">
            <v>0</v>
          </cell>
          <cell r="I1168" t="str">
            <v>262</v>
          </cell>
          <cell r="J1168">
            <v>149</v>
          </cell>
          <cell r="K1168">
            <v>0</v>
          </cell>
          <cell r="L1168">
            <v>0</v>
          </cell>
          <cell r="M1168">
            <v>8.0909999999999993</v>
          </cell>
          <cell r="N1168">
            <v>0</v>
          </cell>
          <cell r="O1168">
            <v>3531.5</v>
          </cell>
          <cell r="P1168">
            <v>43.65</v>
          </cell>
          <cell r="Q1168">
            <v>635.66999999999996</v>
          </cell>
          <cell r="R1168">
            <v>86.76</v>
          </cell>
        </row>
        <row r="1169">
          <cell r="A1169" t="str">
            <v>0207Canchaque263</v>
          </cell>
          <cell r="B1169" t="str">
            <v>02</v>
          </cell>
          <cell r="C1169" t="str">
            <v>07</v>
          </cell>
          <cell r="D1169" t="str">
            <v>ELNO</v>
          </cell>
          <cell r="E1169" t="str">
            <v>Canchaque</v>
          </cell>
          <cell r="F1169" t="str">
            <v/>
          </cell>
          <cell r="G1169">
            <v>0</v>
          </cell>
          <cell r="H1169">
            <v>0</v>
          </cell>
          <cell r="I1169" t="str">
            <v>263</v>
          </cell>
          <cell r="J1169">
            <v>11</v>
          </cell>
          <cell r="K1169">
            <v>0</v>
          </cell>
          <cell r="L1169">
            <v>0</v>
          </cell>
          <cell r="M1169">
            <v>1.4</v>
          </cell>
          <cell r="N1169">
            <v>0</v>
          </cell>
          <cell r="O1169">
            <v>799.54</v>
          </cell>
          <cell r="P1169">
            <v>57.11</v>
          </cell>
          <cell r="Q1169">
            <v>143.91999999999999</v>
          </cell>
          <cell r="R1169">
            <v>6.38</v>
          </cell>
        </row>
        <row r="1170">
          <cell r="A1170" t="str">
            <v>0207Canchaque264</v>
          </cell>
          <cell r="B1170" t="str">
            <v>02</v>
          </cell>
          <cell r="C1170" t="str">
            <v>07</v>
          </cell>
          <cell r="D1170" t="str">
            <v>ELNO</v>
          </cell>
          <cell r="E1170" t="str">
            <v>Canchaque</v>
          </cell>
          <cell r="F1170" t="str">
            <v/>
          </cell>
          <cell r="G1170">
            <v>0</v>
          </cell>
          <cell r="H1170">
            <v>0</v>
          </cell>
          <cell r="I1170" t="str">
            <v>264</v>
          </cell>
          <cell r="J1170">
            <v>4</v>
          </cell>
          <cell r="K1170">
            <v>0</v>
          </cell>
          <cell r="L1170">
            <v>0</v>
          </cell>
          <cell r="M1170">
            <v>0.84599999999999997</v>
          </cell>
          <cell r="N1170">
            <v>0</v>
          </cell>
          <cell r="O1170">
            <v>478.34</v>
          </cell>
          <cell r="P1170">
            <v>56.54</v>
          </cell>
          <cell r="Q1170">
            <v>86.1</v>
          </cell>
          <cell r="R1170">
            <v>2.3199999999999998</v>
          </cell>
        </row>
        <row r="1171">
          <cell r="A1171" t="str">
            <v>0207Canchaque240</v>
          </cell>
          <cell r="B1171" t="str">
            <v>02</v>
          </cell>
          <cell r="C1171" t="str">
            <v>07</v>
          </cell>
          <cell r="D1171" t="str">
            <v>ELNO</v>
          </cell>
          <cell r="E1171" t="str">
            <v>Canchaque</v>
          </cell>
          <cell r="F1171" t="str">
            <v/>
          </cell>
          <cell r="G1171">
            <v>0</v>
          </cell>
          <cell r="H1171">
            <v>0</v>
          </cell>
          <cell r="I1171" t="str">
            <v>240</v>
          </cell>
          <cell r="J1171">
            <v>0</v>
          </cell>
          <cell r="K1171">
            <v>0</v>
          </cell>
          <cell r="L1171">
            <v>0</v>
          </cell>
          <cell r="M1171">
            <v>8.1229999999999993</v>
          </cell>
          <cell r="N1171">
            <v>0</v>
          </cell>
          <cell r="O1171">
            <v>948.74</v>
          </cell>
          <cell r="P1171">
            <v>11.68</v>
          </cell>
          <cell r="Q1171">
            <v>0</v>
          </cell>
          <cell r="R1171">
            <v>0</v>
          </cell>
        </row>
        <row r="1172">
          <cell r="A1172" t="str">
            <v>0207Chalaco270</v>
          </cell>
          <cell r="B1172" t="str">
            <v>02</v>
          </cell>
          <cell r="C1172" t="str">
            <v>07</v>
          </cell>
          <cell r="D1172" t="str">
            <v>ELNO</v>
          </cell>
          <cell r="E1172" t="str">
            <v>Chalaco</v>
          </cell>
          <cell r="F1172" t="str">
            <v/>
          </cell>
          <cell r="G1172">
            <v>0</v>
          </cell>
          <cell r="H1172">
            <v>0</v>
          </cell>
          <cell r="I1172" t="str">
            <v>270</v>
          </cell>
          <cell r="J1172">
            <v>146</v>
          </cell>
          <cell r="K1172">
            <v>0</v>
          </cell>
          <cell r="L1172">
            <v>0</v>
          </cell>
          <cell r="M1172">
            <v>6.4720000000000004</v>
          </cell>
          <cell r="N1172">
            <v>0</v>
          </cell>
          <cell r="O1172">
            <v>3614.07</v>
          </cell>
          <cell r="P1172">
            <v>55.84</v>
          </cell>
          <cell r="Q1172">
            <v>650.53</v>
          </cell>
          <cell r="R1172">
            <v>85.19</v>
          </cell>
        </row>
        <row r="1173">
          <cell r="A1173" t="str">
            <v>0207Chalaco261</v>
          </cell>
          <cell r="B1173" t="str">
            <v>02</v>
          </cell>
          <cell r="C1173" t="str">
            <v>07</v>
          </cell>
          <cell r="D1173" t="str">
            <v>ELNO</v>
          </cell>
          <cell r="E1173" t="str">
            <v>Chalaco</v>
          </cell>
          <cell r="F1173" t="str">
            <v/>
          </cell>
          <cell r="G1173">
            <v>0</v>
          </cell>
          <cell r="H1173">
            <v>0</v>
          </cell>
          <cell r="I1173" t="str">
            <v>261</v>
          </cell>
          <cell r="J1173">
            <v>189</v>
          </cell>
          <cell r="K1173">
            <v>0</v>
          </cell>
          <cell r="L1173">
            <v>0</v>
          </cell>
          <cell r="M1173">
            <v>2.419</v>
          </cell>
          <cell r="N1173">
            <v>0</v>
          </cell>
          <cell r="O1173">
            <v>913.66</v>
          </cell>
          <cell r="P1173">
            <v>37.770000000000003</v>
          </cell>
          <cell r="Q1173">
            <v>164.46</v>
          </cell>
          <cell r="R1173">
            <v>109.62</v>
          </cell>
        </row>
        <row r="1174">
          <cell r="A1174" t="str">
            <v>0207Chalaco262</v>
          </cell>
          <cell r="B1174" t="str">
            <v>02</v>
          </cell>
          <cell r="C1174" t="str">
            <v>07</v>
          </cell>
          <cell r="D1174" t="str">
            <v>ELNO</v>
          </cell>
          <cell r="E1174" t="str">
            <v>Chalaco</v>
          </cell>
          <cell r="F1174" t="str">
            <v/>
          </cell>
          <cell r="G1174">
            <v>0</v>
          </cell>
          <cell r="H1174">
            <v>0</v>
          </cell>
          <cell r="I1174" t="str">
            <v>262</v>
          </cell>
          <cell r="J1174">
            <v>66</v>
          </cell>
          <cell r="K1174">
            <v>0</v>
          </cell>
          <cell r="L1174">
            <v>0</v>
          </cell>
          <cell r="M1174">
            <v>3.2530000000000001</v>
          </cell>
          <cell r="N1174">
            <v>0</v>
          </cell>
          <cell r="O1174">
            <v>1186.33</v>
          </cell>
          <cell r="P1174">
            <v>36.47</v>
          </cell>
          <cell r="Q1174">
            <v>213.54</v>
          </cell>
          <cell r="R1174">
            <v>38.28</v>
          </cell>
        </row>
        <row r="1175">
          <cell r="A1175" t="str">
            <v>0207Chalaco263</v>
          </cell>
          <cell r="B1175" t="str">
            <v>02</v>
          </cell>
          <cell r="C1175" t="str">
            <v>07</v>
          </cell>
          <cell r="D1175" t="str">
            <v>ELNO</v>
          </cell>
          <cell r="E1175" t="str">
            <v>Chalaco</v>
          </cell>
          <cell r="F1175" t="str">
            <v/>
          </cell>
          <cell r="G1175">
            <v>0</v>
          </cell>
          <cell r="H1175">
            <v>0</v>
          </cell>
          <cell r="I1175" t="str">
            <v>263</v>
          </cell>
          <cell r="J1175">
            <v>2</v>
          </cell>
          <cell r="K1175">
            <v>0</v>
          </cell>
          <cell r="L1175">
            <v>0</v>
          </cell>
          <cell r="M1175">
            <v>0.23499999999999999</v>
          </cell>
          <cell r="N1175">
            <v>0</v>
          </cell>
          <cell r="O1175">
            <v>114.32</v>
          </cell>
          <cell r="P1175">
            <v>48.65</v>
          </cell>
          <cell r="Q1175">
            <v>20.58</v>
          </cell>
          <cell r="R1175">
            <v>1.1599999999999999</v>
          </cell>
        </row>
        <row r="1176">
          <cell r="A1176" t="str">
            <v>0207Chalaco264</v>
          </cell>
          <cell r="B1176" t="str">
            <v>02</v>
          </cell>
          <cell r="C1176" t="str">
            <v>07</v>
          </cell>
          <cell r="D1176" t="str">
            <v>ELNO</v>
          </cell>
          <cell r="E1176" t="str">
            <v>Chalaco</v>
          </cell>
          <cell r="F1176" t="str">
            <v/>
          </cell>
          <cell r="G1176">
            <v>0</v>
          </cell>
          <cell r="H1176">
            <v>0</v>
          </cell>
          <cell r="I1176" t="str">
            <v>264</v>
          </cell>
          <cell r="J1176">
            <v>1</v>
          </cell>
          <cell r="K1176">
            <v>0</v>
          </cell>
          <cell r="L1176">
            <v>0</v>
          </cell>
          <cell r="M1176">
            <v>0.17</v>
          </cell>
          <cell r="N1176">
            <v>0</v>
          </cell>
          <cell r="O1176">
            <v>81.89</v>
          </cell>
          <cell r="P1176">
            <v>48.17</v>
          </cell>
          <cell r="Q1176">
            <v>14.74</v>
          </cell>
          <cell r="R1176">
            <v>0.57999999999999996</v>
          </cell>
        </row>
        <row r="1177">
          <cell r="A1177" t="str">
            <v>0207Chalaco265</v>
          </cell>
          <cell r="B1177" t="str">
            <v>02</v>
          </cell>
          <cell r="C1177" t="str">
            <v>07</v>
          </cell>
          <cell r="D1177" t="str">
            <v>ELNO</v>
          </cell>
          <cell r="E1177" t="str">
            <v>Chalaco</v>
          </cell>
          <cell r="F1177" t="str">
            <v/>
          </cell>
          <cell r="G1177">
            <v>0</v>
          </cell>
          <cell r="H1177">
            <v>0</v>
          </cell>
          <cell r="I1177" t="str">
            <v>265</v>
          </cell>
          <cell r="J1177">
            <v>1</v>
          </cell>
          <cell r="K1177">
            <v>0</v>
          </cell>
          <cell r="L1177">
            <v>0</v>
          </cell>
          <cell r="M1177">
            <v>0.38200000000000001</v>
          </cell>
          <cell r="N1177">
            <v>0</v>
          </cell>
          <cell r="O1177">
            <v>181.74</v>
          </cell>
          <cell r="P1177">
            <v>47.58</v>
          </cell>
          <cell r="Q1177">
            <v>32.71</v>
          </cell>
          <cell r="R1177">
            <v>0.57999999999999996</v>
          </cell>
        </row>
        <row r="1178">
          <cell r="A1178" t="str">
            <v>0207Chalaco240</v>
          </cell>
          <cell r="B1178" t="str">
            <v>02</v>
          </cell>
          <cell r="C1178" t="str">
            <v>07</v>
          </cell>
          <cell r="D1178" t="str">
            <v>ELNO</v>
          </cell>
          <cell r="E1178" t="str">
            <v>Chalaco</v>
          </cell>
          <cell r="F1178" t="str">
            <v/>
          </cell>
          <cell r="G1178">
            <v>0</v>
          </cell>
          <cell r="H1178">
            <v>0</v>
          </cell>
          <cell r="I1178" t="str">
            <v>240</v>
          </cell>
          <cell r="J1178">
            <v>0</v>
          </cell>
          <cell r="K1178">
            <v>0</v>
          </cell>
          <cell r="L1178">
            <v>0</v>
          </cell>
          <cell r="M1178">
            <v>7.8789999999999996</v>
          </cell>
          <cell r="N1178">
            <v>0</v>
          </cell>
          <cell r="O1178">
            <v>686.19</v>
          </cell>
          <cell r="P1178">
            <v>8.7100000000000009</v>
          </cell>
          <cell r="Q1178">
            <v>0</v>
          </cell>
          <cell r="R1178">
            <v>0</v>
          </cell>
        </row>
        <row r="1179">
          <cell r="A1179" t="str">
            <v>0207Huancabamba270</v>
          </cell>
          <cell r="B1179" t="str">
            <v>02</v>
          </cell>
          <cell r="C1179" t="str">
            <v>07</v>
          </cell>
          <cell r="D1179" t="str">
            <v>ELNO</v>
          </cell>
          <cell r="E1179" t="str">
            <v>Huancabamba</v>
          </cell>
          <cell r="F1179" t="str">
            <v/>
          </cell>
          <cell r="G1179">
            <v>0</v>
          </cell>
          <cell r="H1179">
            <v>0</v>
          </cell>
          <cell r="I1179" t="str">
            <v>270</v>
          </cell>
          <cell r="J1179">
            <v>107</v>
          </cell>
          <cell r="K1179">
            <v>0</v>
          </cell>
          <cell r="L1179">
            <v>0</v>
          </cell>
          <cell r="M1179">
            <v>17.076000000000001</v>
          </cell>
          <cell r="N1179">
            <v>0</v>
          </cell>
          <cell r="O1179">
            <v>8671.1</v>
          </cell>
          <cell r="P1179">
            <v>50.78</v>
          </cell>
          <cell r="Q1179">
            <v>1560.8</v>
          </cell>
          <cell r="R1179">
            <v>62.04</v>
          </cell>
        </row>
        <row r="1180">
          <cell r="A1180" t="str">
            <v>0207Huancabamba261</v>
          </cell>
          <cell r="B1180" t="str">
            <v>02</v>
          </cell>
          <cell r="C1180" t="str">
            <v>07</v>
          </cell>
          <cell r="D1180" t="str">
            <v>ELNO</v>
          </cell>
          <cell r="E1180" t="str">
            <v>Huancabamba</v>
          </cell>
          <cell r="F1180" t="str">
            <v/>
          </cell>
          <cell r="G1180">
            <v>0</v>
          </cell>
          <cell r="H1180">
            <v>0</v>
          </cell>
          <cell r="I1180" t="str">
            <v>261</v>
          </cell>
          <cell r="J1180">
            <v>759</v>
          </cell>
          <cell r="K1180">
            <v>0</v>
          </cell>
          <cell r="L1180">
            <v>0</v>
          </cell>
          <cell r="M1180">
            <v>11.465</v>
          </cell>
          <cell r="N1180">
            <v>0</v>
          </cell>
          <cell r="O1180">
            <v>4573.28</v>
          </cell>
          <cell r="P1180">
            <v>39.89</v>
          </cell>
          <cell r="Q1180">
            <v>823.19</v>
          </cell>
          <cell r="R1180">
            <v>440.76</v>
          </cell>
        </row>
        <row r="1181">
          <cell r="A1181" t="str">
            <v>0207Huancabamba262</v>
          </cell>
          <cell r="B1181" t="str">
            <v>02</v>
          </cell>
          <cell r="C1181" t="str">
            <v>07</v>
          </cell>
          <cell r="D1181" t="str">
            <v>ELNO</v>
          </cell>
          <cell r="E1181" t="str">
            <v>Huancabamba</v>
          </cell>
          <cell r="F1181" t="str">
            <v/>
          </cell>
          <cell r="G1181">
            <v>0</v>
          </cell>
          <cell r="H1181">
            <v>0</v>
          </cell>
          <cell r="I1181" t="str">
            <v>262</v>
          </cell>
          <cell r="J1181">
            <v>532</v>
          </cell>
          <cell r="K1181">
            <v>0</v>
          </cell>
          <cell r="L1181">
            <v>0</v>
          </cell>
          <cell r="M1181">
            <v>29.055</v>
          </cell>
          <cell r="N1181">
            <v>0</v>
          </cell>
          <cell r="O1181">
            <v>12701.55</v>
          </cell>
          <cell r="P1181">
            <v>43.72</v>
          </cell>
          <cell r="Q1181">
            <v>2286.2800000000002</v>
          </cell>
          <cell r="R1181">
            <v>309.11</v>
          </cell>
        </row>
        <row r="1182">
          <cell r="A1182" t="str">
            <v>0207Huancabamba263</v>
          </cell>
          <cell r="B1182" t="str">
            <v>02</v>
          </cell>
          <cell r="C1182" t="str">
            <v>07</v>
          </cell>
          <cell r="D1182" t="str">
            <v>ELNO</v>
          </cell>
          <cell r="E1182" t="str">
            <v>Huancabamba</v>
          </cell>
          <cell r="F1182" t="str">
            <v/>
          </cell>
          <cell r="G1182">
            <v>0</v>
          </cell>
          <cell r="H1182">
            <v>0</v>
          </cell>
          <cell r="I1182" t="str">
            <v>263</v>
          </cell>
          <cell r="J1182">
            <v>53</v>
          </cell>
          <cell r="K1182">
            <v>0</v>
          </cell>
          <cell r="L1182">
            <v>0</v>
          </cell>
          <cell r="M1182">
            <v>6.27</v>
          </cell>
          <cell r="N1182">
            <v>0</v>
          </cell>
          <cell r="O1182">
            <v>3587.58</v>
          </cell>
          <cell r="P1182">
            <v>57.22</v>
          </cell>
          <cell r="Q1182">
            <v>645.76</v>
          </cell>
          <cell r="R1182">
            <v>30.74</v>
          </cell>
        </row>
        <row r="1183">
          <cell r="A1183" t="str">
            <v>0207Huancabamba264</v>
          </cell>
          <cell r="B1183" t="str">
            <v>02</v>
          </cell>
          <cell r="C1183" t="str">
            <v>07</v>
          </cell>
          <cell r="D1183" t="str">
            <v>ELNO</v>
          </cell>
          <cell r="E1183" t="str">
            <v>Huancabamba</v>
          </cell>
          <cell r="F1183" t="str">
            <v/>
          </cell>
          <cell r="G1183">
            <v>0</v>
          </cell>
          <cell r="H1183">
            <v>0</v>
          </cell>
          <cell r="I1183" t="str">
            <v>264</v>
          </cell>
          <cell r="J1183">
            <v>33</v>
          </cell>
          <cell r="K1183">
            <v>0</v>
          </cell>
          <cell r="L1183">
            <v>0</v>
          </cell>
          <cell r="M1183">
            <v>6.5030000000000001</v>
          </cell>
          <cell r="N1183">
            <v>0</v>
          </cell>
          <cell r="O1183">
            <v>3680.91</v>
          </cell>
          <cell r="P1183">
            <v>56.6</v>
          </cell>
          <cell r="Q1183">
            <v>662.56</v>
          </cell>
          <cell r="R1183">
            <v>19.16</v>
          </cell>
        </row>
        <row r="1184">
          <cell r="A1184" t="str">
            <v>0207Huancabamba265</v>
          </cell>
          <cell r="B1184" t="str">
            <v>02</v>
          </cell>
          <cell r="C1184" t="str">
            <v>07</v>
          </cell>
          <cell r="D1184" t="str">
            <v>ELNO</v>
          </cell>
          <cell r="E1184" t="str">
            <v>Huancabamba</v>
          </cell>
          <cell r="F1184" t="str">
            <v/>
          </cell>
          <cell r="G1184">
            <v>0</v>
          </cell>
          <cell r="H1184">
            <v>0</v>
          </cell>
          <cell r="I1184" t="str">
            <v>265</v>
          </cell>
          <cell r="J1184">
            <v>5</v>
          </cell>
          <cell r="K1184">
            <v>0</v>
          </cell>
          <cell r="L1184">
            <v>0</v>
          </cell>
          <cell r="M1184">
            <v>1.7170000000000001</v>
          </cell>
          <cell r="N1184">
            <v>0</v>
          </cell>
          <cell r="O1184">
            <v>965.12</v>
          </cell>
          <cell r="P1184">
            <v>56.21</v>
          </cell>
          <cell r="Q1184">
            <v>173.72</v>
          </cell>
          <cell r="R1184">
            <v>2.92</v>
          </cell>
        </row>
        <row r="1185">
          <cell r="A1185" t="str">
            <v>0207Huancabamba266</v>
          </cell>
          <cell r="B1185" t="str">
            <v>02</v>
          </cell>
          <cell r="C1185" t="str">
            <v>07</v>
          </cell>
          <cell r="D1185" t="str">
            <v>ELNO</v>
          </cell>
          <cell r="E1185" t="str">
            <v>Huancabamba</v>
          </cell>
          <cell r="F1185" t="str">
            <v/>
          </cell>
          <cell r="G1185">
            <v>0</v>
          </cell>
          <cell r="H1185">
            <v>0</v>
          </cell>
          <cell r="I1185" t="str">
            <v>266</v>
          </cell>
          <cell r="J1185">
            <v>1</v>
          </cell>
          <cell r="K1185">
            <v>0</v>
          </cell>
          <cell r="L1185">
            <v>0</v>
          </cell>
          <cell r="M1185">
            <v>0.502</v>
          </cell>
          <cell r="N1185">
            <v>0</v>
          </cell>
          <cell r="O1185">
            <v>281.33</v>
          </cell>
          <cell r="P1185">
            <v>56.04</v>
          </cell>
          <cell r="Q1185">
            <v>50.64</v>
          </cell>
          <cell r="R1185">
            <v>0.57999999999999996</v>
          </cell>
        </row>
        <row r="1186">
          <cell r="A1186" t="str">
            <v>0207Huancabamba100</v>
          </cell>
          <cell r="B1186" t="str">
            <v>02</v>
          </cell>
          <cell r="C1186" t="str">
            <v>07</v>
          </cell>
          <cell r="D1186" t="str">
            <v>ELNO</v>
          </cell>
          <cell r="E1186" t="str">
            <v>Huancabamba</v>
          </cell>
          <cell r="F1186" t="str">
            <v/>
          </cell>
          <cell r="G1186">
            <v>0</v>
          </cell>
          <cell r="H1186">
            <v>0</v>
          </cell>
          <cell r="I1186" t="str">
            <v>100</v>
          </cell>
          <cell r="J1186">
            <v>1</v>
          </cell>
          <cell r="K1186">
            <v>0.16900000000000001</v>
          </cell>
          <cell r="L1186">
            <v>0.439</v>
          </cell>
          <cell r="M1186">
            <v>0.60799999999999998</v>
          </cell>
          <cell r="N1186">
            <v>2.1000000000000001E-2</v>
          </cell>
          <cell r="O1186">
            <v>262.49</v>
          </cell>
          <cell r="P1186">
            <v>43.17</v>
          </cell>
          <cell r="Q1186">
            <v>47.25</v>
          </cell>
          <cell r="R1186">
            <v>15.63</v>
          </cell>
        </row>
        <row r="1187">
          <cell r="A1187" t="str">
            <v>0207Huancabamba240</v>
          </cell>
          <cell r="B1187" t="str">
            <v>02</v>
          </cell>
          <cell r="C1187" t="str">
            <v>07</v>
          </cell>
          <cell r="D1187" t="str">
            <v>ELNO</v>
          </cell>
          <cell r="E1187" t="str">
            <v>Huancabamba</v>
          </cell>
          <cell r="F1187" t="str">
            <v/>
          </cell>
          <cell r="G1187">
            <v>0</v>
          </cell>
          <cell r="H1187">
            <v>0</v>
          </cell>
          <cell r="I1187" t="str">
            <v>240</v>
          </cell>
          <cell r="J1187">
            <v>0</v>
          </cell>
          <cell r="K1187">
            <v>0</v>
          </cell>
          <cell r="L1187">
            <v>0</v>
          </cell>
          <cell r="M1187">
            <v>28.074999999999999</v>
          </cell>
          <cell r="N1187">
            <v>0</v>
          </cell>
          <cell r="O1187">
            <v>3317.03</v>
          </cell>
          <cell r="P1187">
            <v>11.81</v>
          </cell>
          <cell r="Q1187">
            <v>0</v>
          </cell>
          <cell r="R1187">
            <v>0</v>
          </cell>
        </row>
        <row r="1188">
          <cell r="A1188" t="str">
            <v>0207Santo Domingo231</v>
          </cell>
          <cell r="B1188" t="str">
            <v>02</v>
          </cell>
          <cell r="C1188" t="str">
            <v>07</v>
          </cell>
          <cell r="D1188" t="str">
            <v>ELNO</v>
          </cell>
          <cell r="E1188" t="str">
            <v>Santo Domingo</v>
          </cell>
          <cell r="F1188" t="str">
            <v/>
          </cell>
          <cell r="G1188">
            <v>0</v>
          </cell>
          <cell r="H1188">
            <v>0</v>
          </cell>
          <cell r="I1188" t="str">
            <v>231</v>
          </cell>
          <cell r="J1188">
            <v>1</v>
          </cell>
          <cell r="K1188">
            <v>0</v>
          </cell>
          <cell r="L1188">
            <v>0</v>
          </cell>
          <cell r="M1188">
            <v>0.18</v>
          </cell>
          <cell r="N1188">
            <v>2E-3</v>
          </cell>
          <cell r="O1188">
            <v>198.69</v>
          </cell>
          <cell r="P1188">
            <v>110.38</v>
          </cell>
          <cell r="Q1188">
            <v>35.76</v>
          </cell>
          <cell r="R1188">
            <v>2.0499999999999998</v>
          </cell>
        </row>
        <row r="1189">
          <cell r="A1189" t="str">
            <v>0207Santo Domingo270</v>
          </cell>
          <cell r="B1189" t="str">
            <v>02</v>
          </cell>
          <cell r="C1189" t="str">
            <v>07</v>
          </cell>
          <cell r="D1189" t="str">
            <v>ELNO</v>
          </cell>
          <cell r="E1189" t="str">
            <v>Santo Domingo</v>
          </cell>
          <cell r="F1189" t="str">
            <v/>
          </cell>
          <cell r="G1189">
            <v>0</v>
          </cell>
          <cell r="H1189">
            <v>0</v>
          </cell>
          <cell r="I1189" t="str">
            <v>270</v>
          </cell>
          <cell r="J1189">
            <v>23</v>
          </cell>
          <cell r="K1189">
            <v>0</v>
          </cell>
          <cell r="L1189">
            <v>0</v>
          </cell>
          <cell r="M1189">
            <v>0.79</v>
          </cell>
          <cell r="N1189">
            <v>0</v>
          </cell>
          <cell r="O1189">
            <v>468.64</v>
          </cell>
          <cell r="P1189">
            <v>59.32</v>
          </cell>
          <cell r="Q1189">
            <v>84.36</v>
          </cell>
          <cell r="R1189">
            <v>13.51</v>
          </cell>
        </row>
        <row r="1190">
          <cell r="A1190" t="str">
            <v>0207Santo Domingo261</v>
          </cell>
          <cell r="B1190" t="str">
            <v>02</v>
          </cell>
          <cell r="C1190" t="str">
            <v>07</v>
          </cell>
          <cell r="D1190" t="str">
            <v>ELNO</v>
          </cell>
          <cell r="E1190" t="str">
            <v>Santo Domingo</v>
          </cell>
          <cell r="F1190" t="str">
            <v/>
          </cell>
          <cell r="G1190">
            <v>0</v>
          </cell>
          <cell r="H1190">
            <v>0</v>
          </cell>
          <cell r="I1190" t="str">
            <v>261</v>
          </cell>
          <cell r="J1190">
            <v>212</v>
          </cell>
          <cell r="K1190">
            <v>0</v>
          </cell>
          <cell r="L1190">
            <v>0</v>
          </cell>
          <cell r="M1190">
            <v>2.5289999999999999</v>
          </cell>
          <cell r="N1190">
            <v>0</v>
          </cell>
          <cell r="O1190">
            <v>1089.94</v>
          </cell>
          <cell r="P1190">
            <v>43.1</v>
          </cell>
          <cell r="Q1190">
            <v>196.19</v>
          </cell>
          <cell r="R1190">
            <v>122.96</v>
          </cell>
        </row>
        <row r="1191">
          <cell r="A1191" t="str">
            <v>0207Santo Domingo262</v>
          </cell>
          <cell r="B1191" t="str">
            <v>02</v>
          </cell>
          <cell r="C1191" t="str">
            <v>07</v>
          </cell>
          <cell r="D1191" t="str">
            <v>ELNO</v>
          </cell>
          <cell r="E1191" t="str">
            <v>Santo Domingo</v>
          </cell>
          <cell r="F1191" t="str">
            <v/>
          </cell>
          <cell r="G1191">
            <v>0</v>
          </cell>
          <cell r="H1191">
            <v>0</v>
          </cell>
          <cell r="I1191" t="str">
            <v>262</v>
          </cell>
          <cell r="J1191">
            <v>25</v>
          </cell>
          <cell r="K1191">
            <v>0</v>
          </cell>
          <cell r="L1191">
            <v>0</v>
          </cell>
          <cell r="M1191">
            <v>1.302</v>
          </cell>
          <cell r="N1191">
            <v>0</v>
          </cell>
          <cell r="O1191">
            <v>561.6</v>
          </cell>
          <cell r="P1191">
            <v>43.13</v>
          </cell>
          <cell r="Q1191">
            <v>101.09</v>
          </cell>
          <cell r="R1191">
            <v>14.5</v>
          </cell>
        </row>
        <row r="1192">
          <cell r="A1192" t="str">
            <v>0207Santo Domingo263</v>
          </cell>
          <cell r="B1192" t="str">
            <v>02</v>
          </cell>
          <cell r="C1192" t="str">
            <v>07</v>
          </cell>
          <cell r="D1192" t="str">
            <v>ELNO</v>
          </cell>
          <cell r="E1192" t="str">
            <v>Santo Domingo</v>
          </cell>
          <cell r="F1192" t="str">
            <v/>
          </cell>
          <cell r="G1192">
            <v>0</v>
          </cell>
          <cell r="H1192">
            <v>0</v>
          </cell>
          <cell r="I1192" t="str">
            <v>263</v>
          </cell>
          <cell r="J1192">
            <v>1</v>
          </cell>
          <cell r="K1192">
            <v>0</v>
          </cell>
          <cell r="L1192">
            <v>0</v>
          </cell>
          <cell r="M1192">
            <v>0.10100000000000001</v>
          </cell>
          <cell r="N1192">
            <v>0</v>
          </cell>
          <cell r="O1192">
            <v>58.06</v>
          </cell>
          <cell r="P1192">
            <v>57.49</v>
          </cell>
          <cell r="Q1192">
            <v>10.45</v>
          </cell>
          <cell r="R1192">
            <v>0.57999999999999996</v>
          </cell>
        </row>
        <row r="1193">
          <cell r="A1193" t="str">
            <v>0207Santo Domingo240</v>
          </cell>
          <cell r="B1193" t="str">
            <v>02</v>
          </cell>
          <cell r="C1193" t="str">
            <v>07</v>
          </cell>
          <cell r="D1193" t="str">
            <v>ELNO</v>
          </cell>
          <cell r="E1193" t="str">
            <v>Santo Domingo</v>
          </cell>
          <cell r="F1193" t="str">
            <v/>
          </cell>
          <cell r="G1193">
            <v>0</v>
          </cell>
          <cell r="H1193">
            <v>0</v>
          </cell>
          <cell r="I1193" t="str">
            <v>240</v>
          </cell>
          <cell r="J1193">
            <v>0</v>
          </cell>
          <cell r="K1193">
            <v>0</v>
          </cell>
          <cell r="L1193">
            <v>0</v>
          </cell>
          <cell r="M1193">
            <v>2.3170000000000002</v>
          </cell>
          <cell r="N1193">
            <v>0</v>
          </cell>
          <cell r="O1193">
            <v>300.82</v>
          </cell>
          <cell r="P1193">
            <v>12.98</v>
          </cell>
          <cell r="Q1193">
            <v>0</v>
          </cell>
          <cell r="R1193">
            <v>0</v>
          </cell>
        </row>
        <row r="1194">
          <cell r="A1194" t="str">
            <v>0207Cancas270</v>
          </cell>
          <cell r="B1194" t="str">
            <v>02</v>
          </cell>
          <cell r="C1194" t="str">
            <v>07</v>
          </cell>
          <cell r="D1194" t="str">
            <v>ELNO</v>
          </cell>
          <cell r="E1194" t="str">
            <v>Cancas</v>
          </cell>
          <cell r="F1194" t="str">
            <v/>
          </cell>
          <cell r="G1194">
            <v>0</v>
          </cell>
          <cell r="H1194">
            <v>0</v>
          </cell>
          <cell r="I1194" t="str">
            <v>270</v>
          </cell>
          <cell r="J1194">
            <v>43</v>
          </cell>
          <cell r="K1194">
            <v>0</v>
          </cell>
          <cell r="L1194">
            <v>0</v>
          </cell>
          <cell r="M1194">
            <v>5.335</v>
          </cell>
          <cell r="N1194">
            <v>0</v>
          </cell>
          <cell r="O1194">
            <v>2963.73</v>
          </cell>
          <cell r="P1194">
            <v>55.55</v>
          </cell>
          <cell r="Q1194">
            <v>533.47</v>
          </cell>
          <cell r="R1194">
            <v>25.04</v>
          </cell>
        </row>
        <row r="1195">
          <cell r="A1195" t="str">
            <v>0207Cancas261</v>
          </cell>
          <cell r="B1195" t="str">
            <v>02</v>
          </cell>
          <cell r="C1195" t="str">
            <v>07</v>
          </cell>
          <cell r="D1195" t="str">
            <v>ELNO</v>
          </cell>
          <cell r="E1195" t="str">
            <v>Cancas</v>
          </cell>
          <cell r="F1195" t="str">
            <v/>
          </cell>
          <cell r="G1195">
            <v>0</v>
          </cell>
          <cell r="H1195">
            <v>0</v>
          </cell>
          <cell r="I1195" t="str">
            <v>261</v>
          </cell>
          <cell r="J1195">
            <v>205</v>
          </cell>
          <cell r="K1195">
            <v>0</v>
          </cell>
          <cell r="L1195">
            <v>0</v>
          </cell>
          <cell r="M1195">
            <v>3.4180000000000001</v>
          </cell>
          <cell r="N1195">
            <v>0</v>
          </cell>
          <cell r="O1195">
            <v>1324.69</v>
          </cell>
          <cell r="P1195">
            <v>38.76</v>
          </cell>
          <cell r="Q1195">
            <v>238.44</v>
          </cell>
          <cell r="R1195">
            <v>119.07</v>
          </cell>
        </row>
        <row r="1196">
          <cell r="A1196" t="str">
            <v>0207Cancas262</v>
          </cell>
          <cell r="B1196" t="str">
            <v>02</v>
          </cell>
          <cell r="C1196" t="str">
            <v>07</v>
          </cell>
          <cell r="D1196" t="str">
            <v>ELNO</v>
          </cell>
          <cell r="E1196" t="str">
            <v>Cancas</v>
          </cell>
          <cell r="F1196" t="str">
            <v/>
          </cell>
          <cell r="G1196">
            <v>0</v>
          </cell>
          <cell r="H1196">
            <v>0</v>
          </cell>
          <cell r="I1196" t="str">
            <v>262</v>
          </cell>
          <cell r="J1196">
            <v>190</v>
          </cell>
          <cell r="K1196">
            <v>0</v>
          </cell>
          <cell r="L1196">
            <v>0</v>
          </cell>
          <cell r="M1196">
            <v>10.396000000000001</v>
          </cell>
          <cell r="N1196">
            <v>0</v>
          </cell>
          <cell r="O1196">
            <v>4547.05</v>
          </cell>
          <cell r="P1196">
            <v>43.74</v>
          </cell>
          <cell r="Q1196">
            <v>818.47</v>
          </cell>
          <cell r="R1196">
            <v>110.71</v>
          </cell>
        </row>
        <row r="1197">
          <cell r="A1197" t="str">
            <v>0207Cancas263</v>
          </cell>
          <cell r="B1197" t="str">
            <v>02</v>
          </cell>
          <cell r="C1197" t="str">
            <v>07</v>
          </cell>
          <cell r="D1197" t="str">
            <v>ELNO</v>
          </cell>
          <cell r="E1197" t="str">
            <v>Cancas</v>
          </cell>
          <cell r="F1197" t="str">
            <v/>
          </cell>
          <cell r="G1197">
            <v>0</v>
          </cell>
          <cell r="H1197">
            <v>0</v>
          </cell>
          <cell r="I1197" t="str">
            <v>263</v>
          </cell>
          <cell r="J1197">
            <v>19</v>
          </cell>
          <cell r="K1197">
            <v>0</v>
          </cell>
          <cell r="L1197">
            <v>0</v>
          </cell>
          <cell r="M1197">
            <v>2.2629999999999999</v>
          </cell>
          <cell r="N1197">
            <v>0</v>
          </cell>
          <cell r="O1197">
            <v>1294.6300000000001</v>
          </cell>
          <cell r="P1197">
            <v>57.21</v>
          </cell>
          <cell r="Q1197">
            <v>233.03</v>
          </cell>
          <cell r="R1197">
            <v>11.02</v>
          </cell>
        </row>
        <row r="1198">
          <cell r="A1198" t="str">
            <v>0207Cancas264</v>
          </cell>
          <cell r="B1198" t="str">
            <v>02</v>
          </cell>
          <cell r="C1198" t="str">
            <v>07</v>
          </cell>
          <cell r="D1198" t="str">
            <v>ELNO</v>
          </cell>
          <cell r="E1198" t="str">
            <v>Cancas</v>
          </cell>
          <cell r="F1198" t="str">
            <v/>
          </cell>
          <cell r="G1198">
            <v>0</v>
          </cell>
          <cell r="H1198">
            <v>0</v>
          </cell>
          <cell r="I1198" t="str">
            <v>264</v>
          </cell>
          <cell r="J1198">
            <v>9</v>
          </cell>
          <cell r="K1198">
            <v>0</v>
          </cell>
          <cell r="L1198">
            <v>0</v>
          </cell>
          <cell r="M1198">
            <v>1.66</v>
          </cell>
          <cell r="N1198">
            <v>0</v>
          </cell>
          <cell r="O1198">
            <v>940.67</v>
          </cell>
          <cell r="P1198">
            <v>56.67</v>
          </cell>
          <cell r="Q1198">
            <v>169.32</v>
          </cell>
          <cell r="R1198">
            <v>5.22</v>
          </cell>
        </row>
        <row r="1199">
          <cell r="A1199" t="str">
            <v>0207Cancas265</v>
          </cell>
          <cell r="B1199" t="str">
            <v>02</v>
          </cell>
          <cell r="C1199" t="str">
            <v>07</v>
          </cell>
          <cell r="D1199" t="str">
            <v>ELNO</v>
          </cell>
          <cell r="E1199" t="str">
            <v>Cancas</v>
          </cell>
          <cell r="F1199" t="str">
            <v/>
          </cell>
          <cell r="G1199">
            <v>0</v>
          </cell>
          <cell r="H1199">
            <v>0</v>
          </cell>
          <cell r="I1199" t="str">
            <v>265</v>
          </cell>
          <cell r="J1199">
            <v>5</v>
          </cell>
          <cell r="K1199">
            <v>0</v>
          </cell>
          <cell r="L1199">
            <v>0</v>
          </cell>
          <cell r="M1199">
            <v>1.9159999999999999</v>
          </cell>
          <cell r="N1199">
            <v>0</v>
          </cell>
          <cell r="O1199">
            <v>1075.93</v>
          </cell>
          <cell r="P1199">
            <v>56.16</v>
          </cell>
          <cell r="Q1199">
            <v>193.67</v>
          </cell>
          <cell r="R1199">
            <v>2.9</v>
          </cell>
        </row>
        <row r="1200">
          <cell r="A1200" t="str">
            <v>0207Cancas266</v>
          </cell>
          <cell r="B1200" t="str">
            <v>02</v>
          </cell>
          <cell r="C1200" t="str">
            <v>07</v>
          </cell>
          <cell r="D1200" t="str">
            <v>ELNO</v>
          </cell>
          <cell r="E1200" t="str">
            <v>Cancas</v>
          </cell>
          <cell r="F1200" t="str">
            <v/>
          </cell>
          <cell r="G1200">
            <v>0</v>
          </cell>
          <cell r="H1200">
            <v>0</v>
          </cell>
          <cell r="I1200" t="str">
            <v>266</v>
          </cell>
          <cell r="J1200">
            <v>1</v>
          </cell>
          <cell r="K1200">
            <v>0</v>
          </cell>
          <cell r="L1200">
            <v>0</v>
          </cell>
          <cell r="M1200">
            <v>0.503</v>
          </cell>
          <cell r="N1200">
            <v>0</v>
          </cell>
          <cell r="O1200">
            <v>281.89</v>
          </cell>
          <cell r="P1200">
            <v>56.04</v>
          </cell>
          <cell r="Q1200">
            <v>50.74</v>
          </cell>
          <cell r="R1200">
            <v>0.57999999999999996</v>
          </cell>
        </row>
        <row r="1201">
          <cell r="A1201" t="str">
            <v>0207Cancas268</v>
          </cell>
          <cell r="B1201" t="str">
            <v>02</v>
          </cell>
          <cell r="C1201" t="str">
            <v>07</v>
          </cell>
          <cell r="D1201" t="str">
            <v>ELNO</v>
          </cell>
          <cell r="E1201" t="str">
            <v>Cancas</v>
          </cell>
          <cell r="F1201" t="str">
            <v/>
          </cell>
          <cell r="G1201">
            <v>0</v>
          </cell>
          <cell r="H1201">
            <v>0</v>
          </cell>
          <cell r="I1201" t="str">
            <v>268</v>
          </cell>
          <cell r="J1201">
            <v>1</v>
          </cell>
          <cell r="K1201">
            <v>0</v>
          </cell>
          <cell r="L1201">
            <v>0</v>
          </cell>
          <cell r="M1201">
            <v>1.476</v>
          </cell>
          <cell r="N1201">
            <v>0</v>
          </cell>
          <cell r="O1201">
            <v>823.66</v>
          </cell>
          <cell r="P1201">
            <v>55.8</v>
          </cell>
          <cell r="Q1201">
            <v>148.26</v>
          </cell>
          <cell r="R1201">
            <v>0.75</v>
          </cell>
        </row>
        <row r="1202">
          <cell r="A1202" t="str">
            <v>0207Cancas121</v>
          </cell>
          <cell r="B1202" t="str">
            <v>02</v>
          </cell>
          <cell r="C1202" t="str">
            <v>07</v>
          </cell>
          <cell r="D1202" t="str">
            <v>ELNO</v>
          </cell>
          <cell r="E1202" t="str">
            <v>Cancas</v>
          </cell>
          <cell r="F1202" t="str">
            <v/>
          </cell>
          <cell r="G1202">
            <v>0</v>
          </cell>
          <cell r="H1202">
            <v>0</v>
          </cell>
          <cell r="I1202" t="str">
            <v>121</v>
          </cell>
          <cell r="J1202">
            <v>3</v>
          </cell>
          <cell r="K1202">
            <v>4.851</v>
          </cell>
          <cell r="L1202">
            <v>13.087999999999999</v>
          </cell>
          <cell r="M1202">
            <v>17.939</v>
          </cell>
          <cell r="N1202">
            <v>0.14000000000000001</v>
          </cell>
          <cell r="O1202">
            <v>6514.07</v>
          </cell>
          <cell r="P1202">
            <v>36.31</v>
          </cell>
          <cell r="Q1202">
            <v>1172.53</v>
          </cell>
          <cell r="R1202">
            <v>46.89</v>
          </cell>
        </row>
        <row r="1203">
          <cell r="A1203" t="str">
            <v>0207Cancas132</v>
          </cell>
          <cell r="B1203" t="str">
            <v>02</v>
          </cell>
          <cell r="C1203" t="str">
            <v>07</v>
          </cell>
          <cell r="D1203" t="str">
            <v>ELNO</v>
          </cell>
          <cell r="E1203" t="str">
            <v>Cancas</v>
          </cell>
          <cell r="F1203" t="str">
            <v/>
          </cell>
          <cell r="G1203">
            <v>0</v>
          </cell>
          <cell r="H1203">
            <v>0</v>
          </cell>
          <cell r="I1203" t="str">
            <v>132</v>
          </cell>
          <cell r="J1203">
            <v>2</v>
          </cell>
          <cell r="K1203">
            <v>0</v>
          </cell>
          <cell r="L1203">
            <v>0</v>
          </cell>
          <cell r="M1203">
            <v>9.6340000000000003</v>
          </cell>
          <cell r="N1203">
            <v>6.8000000000000005E-2</v>
          </cell>
          <cell r="O1203">
            <v>3313.67</v>
          </cell>
          <cell r="P1203">
            <v>34.4</v>
          </cell>
          <cell r="Q1203">
            <v>596.46</v>
          </cell>
          <cell r="R1203">
            <v>29.22</v>
          </cell>
        </row>
        <row r="1204">
          <cell r="A1204" t="str">
            <v>0207Cancas240</v>
          </cell>
          <cell r="B1204" t="str">
            <v>02</v>
          </cell>
          <cell r="C1204" t="str">
            <v>07</v>
          </cell>
          <cell r="D1204" t="str">
            <v>ELNO</v>
          </cell>
          <cell r="E1204" t="str">
            <v>Cancas</v>
          </cell>
          <cell r="F1204" t="str">
            <v/>
          </cell>
          <cell r="G1204">
            <v>0</v>
          </cell>
          <cell r="H1204">
            <v>0</v>
          </cell>
          <cell r="I1204" t="str">
            <v>240</v>
          </cell>
          <cell r="J1204">
            <v>0</v>
          </cell>
          <cell r="K1204">
            <v>0</v>
          </cell>
          <cell r="L1204">
            <v>0</v>
          </cell>
          <cell r="M1204">
            <v>2</v>
          </cell>
          <cell r="N1204">
            <v>0</v>
          </cell>
          <cell r="O1204">
            <v>1870.78</v>
          </cell>
          <cell r="P1204">
            <v>93.54</v>
          </cell>
          <cell r="Q1204">
            <v>0</v>
          </cell>
          <cell r="R1204">
            <v>0</v>
          </cell>
        </row>
        <row r="1205">
          <cell r="A1205" t="str">
            <v>0207Tumbes Rural270</v>
          </cell>
          <cell r="B1205" t="str">
            <v>02</v>
          </cell>
          <cell r="C1205" t="str">
            <v>07</v>
          </cell>
          <cell r="D1205" t="str">
            <v>ELNO</v>
          </cell>
          <cell r="E1205" t="str">
            <v>Tumbes Rural</v>
          </cell>
          <cell r="F1205" t="str">
            <v/>
          </cell>
          <cell r="G1205">
            <v>0</v>
          </cell>
          <cell r="H1205">
            <v>0</v>
          </cell>
          <cell r="I1205" t="str">
            <v>270</v>
          </cell>
          <cell r="J1205">
            <v>192</v>
          </cell>
          <cell r="K1205">
            <v>0</v>
          </cell>
          <cell r="L1205">
            <v>0</v>
          </cell>
          <cell r="M1205">
            <v>19.725000000000001</v>
          </cell>
          <cell r="N1205">
            <v>0</v>
          </cell>
          <cell r="O1205">
            <v>8139.77</v>
          </cell>
          <cell r="P1205">
            <v>41.27</v>
          </cell>
          <cell r="Q1205">
            <v>1465.16</v>
          </cell>
          <cell r="R1205">
            <v>114.18</v>
          </cell>
        </row>
        <row r="1206">
          <cell r="A1206" t="str">
            <v>0207Tumbes Rural261</v>
          </cell>
          <cell r="B1206" t="str">
            <v>02</v>
          </cell>
          <cell r="C1206" t="str">
            <v>07</v>
          </cell>
          <cell r="D1206" t="str">
            <v>ELNO</v>
          </cell>
          <cell r="E1206" t="str">
            <v>Tumbes Rural</v>
          </cell>
          <cell r="F1206" t="str">
            <v/>
          </cell>
          <cell r="G1206">
            <v>0</v>
          </cell>
          <cell r="H1206">
            <v>0</v>
          </cell>
          <cell r="I1206" t="str">
            <v>261</v>
          </cell>
          <cell r="J1206">
            <v>949</v>
          </cell>
          <cell r="K1206">
            <v>0</v>
          </cell>
          <cell r="L1206">
            <v>0</v>
          </cell>
          <cell r="M1206">
            <v>14.718</v>
          </cell>
          <cell r="N1206">
            <v>0</v>
          </cell>
          <cell r="O1206">
            <v>6125.18</v>
          </cell>
          <cell r="P1206">
            <v>41.62</v>
          </cell>
          <cell r="Q1206">
            <v>1102.53</v>
          </cell>
          <cell r="R1206">
            <v>554.5</v>
          </cell>
        </row>
        <row r="1207">
          <cell r="A1207" t="str">
            <v>0207Tumbes Rural262</v>
          </cell>
          <cell r="B1207" t="str">
            <v>02</v>
          </cell>
          <cell r="C1207" t="str">
            <v>07</v>
          </cell>
          <cell r="D1207" t="str">
            <v>ELNO</v>
          </cell>
          <cell r="E1207" t="str">
            <v>Tumbes Rural</v>
          </cell>
          <cell r="F1207" t="str">
            <v/>
          </cell>
          <cell r="G1207">
            <v>0</v>
          </cell>
          <cell r="H1207">
            <v>0</v>
          </cell>
          <cell r="I1207" t="str">
            <v>262</v>
          </cell>
          <cell r="J1207">
            <v>770</v>
          </cell>
          <cell r="K1207">
            <v>0</v>
          </cell>
          <cell r="L1207">
            <v>0</v>
          </cell>
          <cell r="M1207">
            <v>44.201999999999998</v>
          </cell>
          <cell r="N1207">
            <v>0</v>
          </cell>
          <cell r="O1207">
            <v>16707.63</v>
          </cell>
          <cell r="P1207">
            <v>37.799999999999997</v>
          </cell>
          <cell r="Q1207">
            <v>3007.37</v>
          </cell>
          <cell r="R1207">
            <v>451.02</v>
          </cell>
        </row>
        <row r="1208">
          <cell r="A1208" t="str">
            <v>0207Tumbes Rural263</v>
          </cell>
          <cell r="B1208" t="str">
            <v>02</v>
          </cell>
          <cell r="C1208" t="str">
            <v>07</v>
          </cell>
          <cell r="D1208" t="str">
            <v>ELNO</v>
          </cell>
          <cell r="E1208" t="str">
            <v>Tumbes Rural</v>
          </cell>
          <cell r="F1208" t="str">
            <v/>
          </cell>
          <cell r="G1208">
            <v>0</v>
          </cell>
          <cell r="H1208">
            <v>0</v>
          </cell>
          <cell r="I1208" t="str">
            <v>263</v>
          </cell>
          <cell r="J1208">
            <v>91</v>
          </cell>
          <cell r="K1208">
            <v>0</v>
          </cell>
          <cell r="L1208">
            <v>0</v>
          </cell>
          <cell r="M1208">
            <v>10.839</v>
          </cell>
          <cell r="N1208">
            <v>0</v>
          </cell>
          <cell r="O1208">
            <v>4587.26</v>
          </cell>
          <cell r="P1208">
            <v>42.32</v>
          </cell>
          <cell r="Q1208">
            <v>825.71</v>
          </cell>
          <cell r="R1208">
            <v>53.29</v>
          </cell>
        </row>
        <row r="1209">
          <cell r="A1209" t="str">
            <v>0207Tumbes Rural264</v>
          </cell>
          <cell r="B1209" t="str">
            <v>02</v>
          </cell>
          <cell r="C1209" t="str">
            <v>07</v>
          </cell>
          <cell r="D1209" t="str">
            <v>ELNO</v>
          </cell>
          <cell r="E1209" t="str">
            <v>Tumbes Rural</v>
          </cell>
          <cell r="F1209" t="str">
            <v/>
          </cell>
          <cell r="G1209">
            <v>0</v>
          </cell>
          <cell r="H1209">
            <v>0</v>
          </cell>
          <cell r="I1209" t="str">
            <v>264</v>
          </cell>
          <cell r="J1209">
            <v>30</v>
          </cell>
          <cell r="K1209">
            <v>0</v>
          </cell>
          <cell r="L1209">
            <v>0</v>
          </cell>
          <cell r="M1209">
            <v>5.4459999999999997</v>
          </cell>
          <cell r="N1209">
            <v>0</v>
          </cell>
          <cell r="O1209">
            <v>2275.58</v>
          </cell>
          <cell r="P1209">
            <v>41.78</v>
          </cell>
          <cell r="Q1209">
            <v>409.6</v>
          </cell>
          <cell r="R1209">
            <v>17.91</v>
          </cell>
        </row>
        <row r="1210">
          <cell r="A1210" t="str">
            <v>0207Tumbes Rural265</v>
          </cell>
          <cell r="B1210" t="str">
            <v>02</v>
          </cell>
          <cell r="C1210" t="str">
            <v>07</v>
          </cell>
          <cell r="D1210" t="str">
            <v>ELNO</v>
          </cell>
          <cell r="E1210" t="str">
            <v>Tumbes Rural</v>
          </cell>
          <cell r="F1210" t="str">
            <v/>
          </cell>
          <cell r="G1210">
            <v>0</v>
          </cell>
          <cell r="H1210">
            <v>0</v>
          </cell>
          <cell r="I1210" t="str">
            <v>265</v>
          </cell>
          <cell r="J1210">
            <v>5</v>
          </cell>
          <cell r="K1210">
            <v>0</v>
          </cell>
          <cell r="L1210">
            <v>0</v>
          </cell>
          <cell r="M1210">
            <v>1.9550000000000001</v>
          </cell>
          <cell r="N1210">
            <v>0</v>
          </cell>
          <cell r="O1210">
            <v>806.16</v>
          </cell>
          <cell r="P1210">
            <v>41.24</v>
          </cell>
          <cell r="Q1210">
            <v>145.11000000000001</v>
          </cell>
          <cell r="R1210">
            <v>3.07</v>
          </cell>
        </row>
        <row r="1211">
          <cell r="A1211" t="str">
            <v>0207Tumbes Rural266</v>
          </cell>
          <cell r="B1211" t="str">
            <v>02</v>
          </cell>
          <cell r="C1211" t="str">
            <v>07</v>
          </cell>
          <cell r="D1211" t="str">
            <v>ELNO</v>
          </cell>
          <cell r="E1211" t="str">
            <v>Tumbes Rural</v>
          </cell>
          <cell r="F1211" t="str">
            <v/>
          </cell>
          <cell r="G1211">
            <v>0</v>
          </cell>
          <cell r="H1211">
            <v>0</v>
          </cell>
          <cell r="I1211" t="str">
            <v>266</v>
          </cell>
          <cell r="J1211">
            <v>1</v>
          </cell>
          <cell r="K1211">
            <v>0</v>
          </cell>
          <cell r="L1211">
            <v>0</v>
          </cell>
          <cell r="M1211">
            <v>0.66200000000000003</v>
          </cell>
          <cell r="N1211">
            <v>0</v>
          </cell>
          <cell r="O1211">
            <v>271.69</v>
          </cell>
          <cell r="P1211">
            <v>41.04</v>
          </cell>
          <cell r="Q1211">
            <v>48.9</v>
          </cell>
          <cell r="R1211">
            <v>0.75</v>
          </cell>
        </row>
        <row r="1212">
          <cell r="A1212" t="str">
            <v>0207Tumbes Rural282</v>
          </cell>
          <cell r="B1212" t="str">
            <v>02</v>
          </cell>
          <cell r="C1212" t="str">
            <v>07</v>
          </cell>
          <cell r="D1212" t="str">
            <v>ELNO</v>
          </cell>
          <cell r="E1212" t="str">
            <v>Tumbes Rural</v>
          </cell>
          <cell r="F1212" t="str">
            <v/>
          </cell>
          <cell r="G1212">
            <v>0</v>
          </cell>
          <cell r="H1212">
            <v>0</v>
          </cell>
          <cell r="I1212" t="str">
            <v>282</v>
          </cell>
          <cell r="J1212">
            <v>5</v>
          </cell>
          <cell r="K1212">
            <v>0</v>
          </cell>
          <cell r="L1212">
            <v>0</v>
          </cell>
          <cell r="M1212">
            <v>0.51200000000000001</v>
          </cell>
          <cell r="N1212">
            <v>1.6</v>
          </cell>
          <cell r="O1212">
            <v>204.8</v>
          </cell>
          <cell r="P1212">
            <v>40</v>
          </cell>
          <cell r="Q1212">
            <v>36.86</v>
          </cell>
          <cell r="R1212">
            <v>2.9</v>
          </cell>
        </row>
        <row r="1213">
          <cell r="A1213" t="str">
            <v>0207Tumbes Rural100</v>
          </cell>
          <cell r="B1213" t="str">
            <v>02</v>
          </cell>
          <cell r="C1213" t="str">
            <v>07</v>
          </cell>
          <cell r="D1213" t="str">
            <v>ELNO</v>
          </cell>
          <cell r="E1213" t="str">
            <v>Tumbes Rural</v>
          </cell>
          <cell r="F1213" t="str">
            <v/>
          </cell>
          <cell r="G1213">
            <v>0</v>
          </cell>
          <cell r="H1213">
            <v>0</v>
          </cell>
          <cell r="I1213" t="str">
            <v>100</v>
          </cell>
          <cell r="J1213">
            <v>2</v>
          </cell>
          <cell r="K1213">
            <v>3.3159999999999998</v>
          </cell>
          <cell r="L1213">
            <v>46.749000000000002</v>
          </cell>
          <cell r="M1213">
            <v>50.064999999999998</v>
          </cell>
          <cell r="N1213">
            <v>0.57999999999999996</v>
          </cell>
          <cell r="O1213">
            <v>8037.95</v>
          </cell>
          <cell r="P1213">
            <v>16.059999999999999</v>
          </cell>
          <cell r="Q1213">
            <v>1446.83</v>
          </cell>
          <cell r="R1213">
            <v>31.26</v>
          </cell>
        </row>
        <row r="1214">
          <cell r="A1214" t="str">
            <v>0207Tumbes Rural122</v>
          </cell>
          <cell r="B1214" t="str">
            <v>02</v>
          </cell>
          <cell r="C1214" t="str">
            <v>07</v>
          </cell>
          <cell r="D1214" t="str">
            <v>ELNO</v>
          </cell>
          <cell r="E1214" t="str">
            <v>Tumbes Rural</v>
          </cell>
          <cell r="F1214" t="str">
            <v/>
          </cell>
          <cell r="G1214">
            <v>0</v>
          </cell>
          <cell r="H1214">
            <v>0</v>
          </cell>
          <cell r="I1214" t="str">
            <v>122</v>
          </cell>
          <cell r="J1214">
            <v>2</v>
          </cell>
          <cell r="K1214">
            <v>1.3120000000000001</v>
          </cell>
          <cell r="L1214">
            <v>42.406999999999996</v>
          </cell>
          <cell r="M1214">
            <v>43.719000000000001</v>
          </cell>
          <cell r="N1214">
            <v>0.17199999999999999</v>
          </cell>
          <cell r="O1214">
            <v>9211.85</v>
          </cell>
          <cell r="P1214">
            <v>21.07</v>
          </cell>
          <cell r="Q1214">
            <v>1658.13</v>
          </cell>
          <cell r="R1214">
            <v>31.26</v>
          </cell>
        </row>
        <row r="1215">
          <cell r="A1215" t="str">
            <v>0207Tumbes Rural132</v>
          </cell>
          <cell r="B1215" t="str">
            <v>02</v>
          </cell>
          <cell r="C1215" t="str">
            <v>07</v>
          </cell>
          <cell r="D1215" t="str">
            <v>ELNO</v>
          </cell>
          <cell r="E1215" t="str">
            <v>Tumbes Rural</v>
          </cell>
          <cell r="F1215" t="str">
            <v/>
          </cell>
          <cell r="G1215">
            <v>0</v>
          </cell>
          <cell r="H1215">
            <v>0</v>
          </cell>
          <cell r="I1215" t="str">
            <v>132</v>
          </cell>
          <cell r="J1215">
            <v>4</v>
          </cell>
          <cell r="K1215">
            <v>0</v>
          </cell>
          <cell r="L1215">
            <v>0</v>
          </cell>
          <cell r="M1215">
            <v>6.944</v>
          </cell>
          <cell r="N1215">
            <v>8.5000000000000006E-2</v>
          </cell>
          <cell r="O1215">
            <v>2384.38</v>
          </cell>
          <cell r="P1215">
            <v>34.340000000000003</v>
          </cell>
          <cell r="Q1215">
            <v>429.19</v>
          </cell>
          <cell r="R1215">
            <v>58.44</v>
          </cell>
        </row>
        <row r="1216">
          <cell r="A1216" t="str">
            <v>0207Tumbes Rural131</v>
          </cell>
          <cell r="B1216" t="str">
            <v>02</v>
          </cell>
          <cell r="C1216" t="str">
            <v>07</v>
          </cell>
          <cell r="D1216" t="str">
            <v>ELNO</v>
          </cell>
          <cell r="E1216" t="str">
            <v>Tumbes Rural</v>
          </cell>
          <cell r="F1216" t="str">
            <v/>
          </cell>
          <cell r="G1216">
            <v>0</v>
          </cell>
          <cell r="H1216">
            <v>0</v>
          </cell>
          <cell r="I1216" t="str">
            <v>131</v>
          </cell>
          <cell r="J1216">
            <v>4</v>
          </cell>
          <cell r="K1216">
            <v>0</v>
          </cell>
          <cell r="L1216">
            <v>0</v>
          </cell>
          <cell r="M1216">
            <v>4.1079999999999997</v>
          </cell>
          <cell r="N1216">
            <v>2.3E-2</v>
          </cell>
          <cell r="O1216">
            <v>1203.51</v>
          </cell>
          <cell r="P1216">
            <v>29.3</v>
          </cell>
          <cell r="Q1216">
            <v>216.63</v>
          </cell>
          <cell r="R1216">
            <v>58.44</v>
          </cell>
        </row>
        <row r="1217">
          <cell r="A1217" t="str">
            <v>0207Tumbes Rural240</v>
          </cell>
          <cell r="B1217" t="str">
            <v>02</v>
          </cell>
          <cell r="C1217" t="str">
            <v>07</v>
          </cell>
          <cell r="D1217" t="str">
            <v>ELNO</v>
          </cell>
          <cell r="E1217" t="str">
            <v>Tumbes Rural</v>
          </cell>
          <cell r="F1217" t="str">
            <v/>
          </cell>
          <cell r="G1217">
            <v>0</v>
          </cell>
          <cell r="H1217">
            <v>0</v>
          </cell>
          <cell r="I1217" t="str">
            <v>240</v>
          </cell>
          <cell r="J1217">
            <v>0</v>
          </cell>
          <cell r="K1217">
            <v>0</v>
          </cell>
          <cell r="L1217">
            <v>0</v>
          </cell>
          <cell r="M1217">
            <v>21.780999999999999</v>
          </cell>
          <cell r="N1217">
            <v>0</v>
          </cell>
          <cell r="O1217">
            <v>5256.34</v>
          </cell>
          <cell r="P1217">
            <v>24.13</v>
          </cell>
          <cell r="Q1217">
            <v>0</v>
          </cell>
          <cell r="R1217">
            <v>0</v>
          </cell>
        </row>
        <row r="1218">
          <cell r="A1218" t="str">
            <v>0208Piura210</v>
          </cell>
          <cell r="B1218" t="str">
            <v>02</v>
          </cell>
          <cell r="C1218" t="str">
            <v>08</v>
          </cell>
          <cell r="D1218" t="str">
            <v>ELNO</v>
          </cell>
          <cell r="E1218" t="str">
            <v>Piura</v>
          </cell>
          <cell r="F1218" t="str">
            <v/>
          </cell>
          <cell r="G1218">
            <v>7</v>
          </cell>
          <cell r="H1218">
            <v>60</v>
          </cell>
          <cell r="I1218" t="str">
            <v>210</v>
          </cell>
          <cell r="J1218">
            <v>1</v>
          </cell>
          <cell r="K1218">
            <v>3.2000000000000001E-2</v>
          </cell>
          <cell r="L1218">
            <v>0.51600000000000001</v>
          </cell>
          <cell r="M1218">
            <v>0.54800000000000004</v>
          </cell>
          <cell r="N1218">
            <v>2.5999999999999999E-2</v>
          </cell>
          <cell r="O1218">
            <v>719.72</v>
          </cell>
          <cell r="P1218">
            <v>131.34</v>
          </cell>
          <cell r="Q1218">
            <v>129.55000000000001</v>
          </cell>
          <cell r="R1218">
            <v>3.18</v>
          </cell>
        </row>
        <row r="1219">
          <cell r="A1219" t="str">
            <v>0208Piura222</v>
          </cell>
          <cell r="B1219" t="str">
            <v>02</v>
          </cell>
          <cell r="C1219" t="str">
            <v>08</v>
          </cell>
          <cell r="D1219" t="str">
            <v>ELNO</v>
          </cell>
          <cell r="E1219" t="str">
            <v>Piura</v>
          </cell>
          <cell r="F1219" t="str">
            <v/>
          </cell>
          <cell r="G1219">
            <v>7</v>
          </cell>
          <cell r="H1219">
            <v>60</v>
          </cell>
          <cell r="I1219" t="str">
            <v>222</v>
          </cell>
          <cell r="J1219">
            <v>5</v>
          </cell>
          <cell r="K1219">
            <v>4.0060000000000002</v>
          </cell>
          <cell r="L1219">
            <v>14.141999999999999</v>
          </cell>
          <cell r="M1219">
            <v>18.148</v>
          </cell>
          <cell r="N1219">
            <v>0.24099999999999999</v>
          </cell>
          <cell r="O1219">
            <v>8931.51</v>
          </cell>
          <cell r="P1219">
            <v>49.21</v>
          </cell>
          <cell r="Q1219">
            <v>1607.67</v>
          </cell>
          <cell r="R1219">
            <v>19.86</v>
          </cell>
        </row>
        <row r="1220">
          <cell r="A1220" t="str">
            <v>0208Piura221</v>
          </cell>
          <cell r="B1220" t="str">
            <v>02</v>
          </cell>
          <cell r="C1220" t="str">
            <v>08</v>
          </cell>
          <cell r="D1220" t="str">
            <v>ELNO</v>
          </cell>
          <cell r="E1220" t="str">
            <v>Piura</v>
          </cell>
          <cell r="F1220" t="str">
            <v/>
          </cell>
          <cell r="G1220">
            <v>7</v>
          </cell>
          <cell r="H1220">
            <v>60</v>
          </cell>
          <cell r="I1220" t="str">
            <v>221</v>
          </cell>
          <cell r="J1220">
            <v>8</v>
          </cell>
          <cell r="K1220">
            <v>26.148</v>
          </cell>
          <cell r="L1220">
            <v>72.516999999999996</v>
          </cell>
          <cell r="M1220">
            <v>98.665000000000006</v>
          </cell>
          <cell r="N1220">
            <v>0.49</v>
          </cell>
          <cell r="O1220">
            <v>33508.959999999999</v>
          </cell>
          <cell r="P1220">
            <v>33.96</v>
          </cell>
          <cell r="Q1220">
            <v>6031.61</v>
          </cell>
          <cell r="R1220">
            <v>35.340000000000003</v>
          </cell>
        </row>
        <row r="1221">
          <cell r="A1221" t="str">
            <v>0208Piura232</v>
          </cell>
          <cell r="B1221" t="str">
            <v>02</v>
          </cell>
          <cell r="C1221" t="str">
            <v>08</v>
          </cell>
          <cell r="D1221" t="str">
            <v>ELNO</v>
          </cell>
          <cell r="E1221" t="str">
            <v>Piura</v>
          </cell>
          <cell r="F1221" t="str">
            <v/>
          </cell>
          <cell r="G1221">
            <v>7</v>
          </cell>
          <cell r="H1221">
            <v>60</v>
          </cell>
          <cell r="I1221" t="str">
            <v>232</v>
          </cell>
          <cell r="J1221">
            <v>9</v>
          </cell>
          <cell r="K1221">
            <v>0</v>
          </cell>
          <cell r="L1221">
            <v>0</v>
          </cell>
          <cell r="M1221">
            <v>31.113</v>
          </cell>
          <cell r="N1221">
            <v>0.37</v>
          </cell>
          <cell r="O1221">
            <v>14645.12</v>
          </cell>
          <cell r="P1221">
            <v>47.07</v>
          </cell>
          <cell r="Q1221">
            <v>2636.12</v>
          </cell>
          <cell r="R1221">
            <v>23.37</v>
          </cell>
        </row>
        <row r="1222">
          <cell r="A1222" t="str">
            <v>0208Piura231</v>
          </cell>
          <cell r="B1222" t="str">
            <v>02</v>
          </cell>
          <cell r="C1222" t="str">
            <v>08</v>
          </cell>
          <cell r="D1222" t="str">
            <v>ELNO</v>
          </cell>
          <cell r="E1222" t="str">
            <v>Piura</v>
          </cell>
          <cell r="F1222" t="str">
            <v/>
          </cell>
          <cell r="G1222">
            <v>7</v>
          </cell>
          <cell r="H1222">
            <v>60</v>
          </cell>
          <cell r="I1222" t="str">
            <v>231</v>
          </cell>
          <cell r="J1222">
            <v>16</v>
          </cell>
          <cell r="K1222">
            <v>0</v>
          </cell>
          <cell r="L1222">
            <v>0</v>
          </cell>
          <cell r="M1222">
            <v>76.733999999999995</v>
          </cell>
          <cell r="N1222">
            <v>0.26100000000000001</v>
          </cell>
          <cell r="O1222">
            <v>23187.86</v>
          </cell>
          <cell r="P1222">
            <v>30.22</v>
          </cell>
          <cell r="Q1222">
            <v>4173.8100000000004</v>
          </cell>
          <cell r="R1222">
            <v>35.69</v>
          </cell>
        </row>
        <row r="1223">
          <cell r="A1223" t="str">
            <v>0208Piura270</v>
          </cell>
          <cell r="B1223" t="str">
            <v>02</v>
          </cell>
          <cell r="C1223" t="str">
            <v>08</v>
          </cell>
          <cell r="D1223" t="str">
            <v>ELNO</v>
          </cell>
          <cell r="E1223" t="str">
            <v>Piura</v>
          </cell>
          <cell r="F1223" t="str">
            <v/>
          </cell>
          <cell r="G1223">
            <v>7</v>
          </cell>
          <cell r="H1223">
            <v>60</v>
          </cell>
          <cell r="I1223" t="str">
            <v>270</v>
          </cell>
          <cell r="J1223">
            <v>6066</v>
          </cell>
          <cell r="K1223">
            <v>0</v>
          </cell>
          <cell r="L1223">
            <v>0</v>
          </cell>
          <cell r="M1223">
            <v>1249.0550000000001</v>
          </cell>
          <cell r="N1223">
            <v>0</v>
          </cell>
          <cell r="O1223">
            <v>439844.74</v>
          </cell>
          <cell r="P1223">
            <v>35.21</v>
          </cell>
          <cell r="Q1223">
            <v>79172.05</v>
          </cell>
          <cell r="R1223">
            <v>3705.58</v>
          </cell>
        </row>
        <row r="1224">
          <cell r="A1224" t="str">
            <v>0208Piura261</v>
          </cell>
          <cell r="B1224" t="str">
            <v>02</v>
          </cell>
          <cell r="C1224" t="str">
            <v>08</v>
          </cell>
          <cell r="D1224" t="str">
            <v>ELNO</v>
          </cell>
          <cell r="E1224" t="str">
            <v>Piura</v>
          </cell>
          <cell r="F1224" t="str">
            <v/>
          </cell>
          <cell r="G1224">
            <v>7</v>
          </cell>
          <cell r="H1224">
            <v>60</v>
          </cell>
          <cell r="I1224" t="str">
            <v>261</v>
          </cell>
          <cell r="J1224">
            <v>21652</v>
          </cell>
          <cell r="K1224">
            <v>0</v>
          </cell>
          <cell r="L1224">
            <v>0</v>
          </cell>
          <cell r="M1224">
            <v>348.87900000000002</v>
          </cell>
          <cell r="N1224">
            <v>0</v>
          </cell>
          <cell r="O1224">
            <v>129240.85</v>
          </cell>
          <cell r="P1224">
            <v>37.04</v>
          </cell>
          <cell r="Q1224">
            <v>23263.35</v>
          </cell>
          <cell r="R1224">
            <v>12858.3</v>
          </cell>
        </row>
        <row r="1225">
          <cell r="A1225" t="str">
            <v>0208Piura262</v>
          </cell>
          <cell r="B1225" t="str">
            <v>02</v>
          </cell>
          <cell r="C1225" t="str">
            <v>08</v>
          </cell>
          <cell r="D1225" t="str">
            <v>ELNO</v>
          </cell>
          <cell r="E1225" t="str">
            <v>Piura</v>
          </cell>
          <cell r="F1225" t="str">
            <v/>
          </cell>
          <cell r="G1225">
            <v>7</v>
          </cell>
          <cell r="H1225">
            <v>60</v>
          </cell>
          <cell r="I1225" t="str">
            <v>262</v>
          </cell>
          <cell r="J1225">
            <v>28327</v>
          </cell>
          <cell r="K1225">
            <v>0</v>
          </cell>
          <cell r="L1225">
            <v>0</v>
          </cell>
          <cell r="M1225">
            <v>1679.5309999999999</v>
          </cell>
          <cell r="N1225">
            <v>0</v>
          </cell>
          <cell r="O1225">
            <v>559063.48</v>
          </cell>
          <cell r="P1225">
            <v>33.29</v>
          </cell>
          <cell r="Q1225">
            <v>100631.43</v>
          </cell>
          <cell r="R1225">
            <v>16831.32</v>
          </cell>
        </row>
        <row r="1226">
          <cell r="A1226" t="str">
            <v>0208Piura263</v>
          </cell>
          <cell r="B1226" t="str">
            <v>02</v>
          </cell>
          <cell r="C1226" t="str">
            <v>08</v>
          </cell>
          <cell r="D1226" t="str">
            <v>ELNO</v>
          </cell>
          <cell r="E1226" t="str">
            <v>Piura</v>
          </cell>
          <cell r="F1226" t="str">
            <v/>
          </cell>
          <cell r="G1226">
            <v>7</v>
          </cell>
          <cell r="H1226">
            <v>60</v>
          </cell>
          <cell r="I1226" t="str">
            <v>263</v>
          </cell>
          <cell r="J1226">
            <v>7820</v>
          </cell>
          <cell r="K1226">
            <v>0</v>
          </cell>
          <cell r="L1226">
            <v>0</v>
          </cell>
          <cell r="M1226">
            <v>955.24300000000005</v>
          </cell>
          <cell r="N1226">
            <v>0</v>
          </cell>
          <cell r="O1226">
            <v>353111.76</v>
          </cell>
          <cell r="P1226">
            <v>36.97</v>
          </cell>
          <cell r="Q1226">
            <v>63560.12</v>
          </cell>
          <cell r="R1226">
            <v>4656.9799999999996</v>
          </cell>
        </row>
        <row r="1227">
          <cell r="A1227" t="str">
            <v>0208Piura264</v>
          </cell>
          <cell r="B1227" t="str">
            <v>02</v>
          </cell>
          <cell r="C1227" t="str">
            <v>08</v>
          </cell>
          <cell r="D1227" t="str">
            <v>ELNO</v>
          </cell>
          <cell r="E1227" t="str">
            <v>Piura</v>
          </cell>
          <cell r="F1227" t="str">
            <v/>
          </cell>
          <cell r="G1227">
            <v>7</v>
          </cell>
          <cell r="H1227">
            <v>60</v>
          </cell>
          <cell r="I1227" t="str">
            <v>264</v>
          </cell>
          <cell r="J1227">
            <v>5558</v>
          </cell>
          <cell r="K1227">
            <v>0</v>
          </cell>
          <cell r="L1227">
            <v>0</v>
          </cell>
          <cell r="M1227">
            <v>1116.7449999999999</v>
          </cell>
          <cell r="N1227">
            <v>0</v>
          </cell>
          <cell r="O1227">
            <v>406253.99</v>
          </cell>
          <cell r="P1227">
            <v>36.380000000000003</v>
          </cell>
          <cell r="Q1227">
            <v>73125.72</v>
          </cell>
          <cell r="R1227">
            <v>3328.45</v>
          </cell>
        </row>
        <row r="1228">
          <cell r="A1228" t="str">
            <v>0208Piura265</v>
          </cell>
          <cell r="B1228" t="str">
            <v>02</v>
          </cell>
          <cell r="C1228" t="str">
            <v>08</v>
          </cell>
          <cell r="D1228" t="str">
            <v>ELNO</v>
          </cell>
          <cell r="E1228" t="str">
            <v>Piura</v>
          </cell>
          <cell r="F1228" t="str">
            <v/>
          </cell>
          <cell r="G1228">
            <v>7</v>
          </cell>
          <cell r="H1228">
            <v>60</v>
          </cell>
          <cell r="I1228" t="str">
            <v>265</v>
          </cell>
          <cell r="J1228">
            <v>1148</v>
          </cell>
          <cell r="K1228">
            <v>0</v>
          </cell>
          <cell r="L1228">
            <v>0</v>
          </cell>
          <cell r="M1228">
            <v>428.596</v>
          </cell>
          <cell r="N1228">
            <v>0</v>
          </cell>
          <cell r="O1228">
            <v>154072.06</v>
          </cell>
          <cell r="P1228">
            <v>35.950000000000003</v>
          </cell>
          <cell r="Q1228">
            <v>27732.97</v>
          </cell>
          <cell r="R1228">
            <v>699.6</v>
          </cell>
        </row>
        <row r="1229">
          <cell r="A1229" t="str">
            <v>0208Piura266</v>
          </cell>
          <cell r="B1229" t="str">
            <v>02</v>
          </cell>
          <cell r="C1229" t="str">
            <v>08</v>
          </cell>
          <cell r="D1229" t="str">
            <v>ELNO</v>
          </cell>
          <cell r="E1229" t="str">
            <v>Piura</v>
          </cell>
          <cell r="F1229" t="str">
            <v/>
          </cell>
          <cell r="G1229">
            <v>7</v>
          </cell>
          <cell r="H1229">
            <v>60</v>
          </cell>
          <cell r="I1229" t="str">
            <v>266</v>
          </cell>
          <cell r="J1229">
            <v>262</v>
          </cell>
          <cell r="K1229">
            <v>0</v>
          </cell>
          <cell r="L1229">
            <v>0</v>
          </cell>
          <cell r="M1229">
            <v>156.01400000000001</v>
          </cell>
          <cell r="N1229">
            <v>0</v>
          </cell>
          <cell r="O1229">
            <v>55792.1</v>
          </cell>
          <cell r="P1229">
            <v>35.76</v>
          </cell>
          <cell r="Q1229">
            <v>10042.58</v>
          </cell>
          <cell r="R1229">
            <v>165.88</v>
          </cell>
        </row>
        <row r="1230">
          <cell r="A1230" t="str">
            <v>0208Piura267</v>
          </cell>
          <cell r="B1230" t="str">
            <v>02</v>
          </cell>
          <cell r="C1230" t="str">
            <v>08</v>
          </cell>
          <cell r="D1230" t="str">
            <v>ELNO</v>
          </cell>
          <cell r="E1230" t="str">
            <v>Piura</v>
          </cell>
          <cell r="F1230" t="str">
            <v/>
          </cell>
          <cell r="G1230">
            <v>7</v>
          </cell>
          <cell r="H1230">
            <v>60</v>
          </cell>
          <cell r="I1230" t="str">
            <v>267</v>
          </cell>
          <cell r="J1230">
            <v>70</v>
          </cell>
          <cell r="K1230">
            <v>0</v>
          </cell>
          <cell r="L1230">
            <v>0</v>
          </cell>
          <cell r="M1230">
            <v>60.494</v>
          </cell>
          <cell r="N1230">
            <v>0</v>
          </cell>
          <cell r="O1230">
            <v>21472.799999999999</v>
          </cell>
          <cell r="P1230">
            <v>35.5</v>
          </cell>
          <cell r="Q1230">
            <v>3865.1</v>
          </cell>
          <cell r="R1230">
            <v>45.65</v>
          </cell>
        </row>
        <row r="1231">
          <cell r="A1231" t="str">
            <v>0208Piura268</v>
          </cell>
          <cell r="B1231" t="str">
            <v>02</v>
          </cell>
          <cell r="C1231" t="str">
            <v>08</v>
          </cell>
          <cell r="D1231" t="str">
            <v>ELNO</v>
          </cell>
          <cell r="E1231" t="str">
            <v>Piura</v>
          </cell>
          <cell r="F1231" t="str">
            <v/>
          </cell>
          <cell r="G1231">
            <v>7</v>
          </cell>
          <cell r="H1231">
            <v>60</v>
          </cell>
          <cell r="I1231" t="str">
            <v>268</v>
          </cell>
          <cell r="J1231">
            <v>72</v>
          </cell>
          <cell r="K1231">
            <v>0</v>
          </cell>
          <cell r="L1231">
            <v>0</v>
          </cell>
          <cell r="M1231">
            <v>108.27800000000001</v>
          </cell>
          <cell r="N1231">
            <v>0</v>
          </cell>
          <cell r="O1231">
            <v>38432.61</v>
          </cell>
          <cell r="P1231">
            <v>35.49</v>
          </cell>
          <cell r="Q1231">
            <v>6917.87</v>
          </cell>
          <cell r="R1231">
            <v>48.12</v>
          </cell>
        </row>
        <row r="1232">
          <cell r="A1232" t="str">
            <v>0208Piura282</v>
          </cell>
          <cell r="B1232" t="str">
            <v>02</v>
          </cell>
          <cell r="C1232" t="str">
            <v>08</v>
          </cell>
          <cell r="D1232" t="str">
            <v>ELNO</v>
          </cell>
          <cell r="E1232" t="str">
            <v>Piura</v>
          </cell>
          <cell r="F1232" t="str">
            <v/>
          </cell>
          <cell r="G1232">
            <v>7</v>
          </cell>
          <cell r="H1232">
            <v>60</v>
          </cell>
          <cell r="I1232" t="str">
            <v>282</v>
          </cell>
          <cell r="J1232">
            <v>94</v>
          </cell>
          <cell r="K1232">
            <v>0</v>
          </cell>
          <cell r="L1232">
            <v>0</v>
          </cell>
          <cell r="M1232">
            <v>20.488</v>
          </cell>
          <cell r="N1232">
            <v>61.823999999999998</v>
          </cell>
          <cell r="O1232">
            <v>7405.27</v>
          </cell>
          <cell r="P1232">
            <v>36.14</v>
          </cell>
          <cell r="Q1232">
            <v>1332.95</v>
          </cell>
          <cell r="R1232">
            <v>55.7</v>
          </cell>
        </row>
        <row r="1233">
          <cell r="A1233" t="str">
            <v>0208Piura100</v>
          </cell>
          <cell r="B1233" t="str">
            <v>02</v>
          </cell>
          <cell r="C1233" t="str">
            <v>08</v>
          </cell>
          <cell r="D1233" t="str">
            <v>ELNO</v>
          </cell>
          <cell r="E1233" t="str">
            <v>Piura</v>
          </cell>
          <cell r="F1233" t="str">
            <v/>
          </cell>
          <cell r="G1233">
            <v>7</v>
          </cell>
          <cell r="H1233">
            <v>60</v>
          </cell>
          <cell r="I1233" t="str">
            <v>100</v>
          </cell>
          <cell r="J1233">
            <v>34</v>
          </cell>
          <cell r="K1233">
            <v>28.245999999999999</v>
          </cell>
          <cell r="L1233">
            <v>997.46500000000003</v>
          </cell>
          <cell r="M1233">
            <v>1025.711</v>
          </cell>
          <cell r="N1233">
            <v>5.8390000000000004</v>
          </cell>
          <cell r="O1233">
            <v>171257.86</v>
          </cell>
          <cell r="P1233">
            <v>16.7</v>
          </cell>
          <cell r="Q1233">
            <v>30826.41</v>
          </cell>
          <cell r="R1233">
            <v>541.28</v>
          </cell>
        </row>
        <row r="1234">
          <cell r="A1234" t="str">
            <v>0208Piura122</v>
          </cell>
          <cell r="B1234" t="str">
            <v>02</v>
          </cell>
          <cell r="C1234" t="str">
            <v>08</v>
          </cell>
          <cell r="D1234" t="str">
            <v>ELNO</v>
          </cell>
          <cell r="E1234" t="str">
            <v>Piura</v>
          </cell>
          <cell r="F1234" t="str">
            <v/>
          </cell>
          <cell r="G1234">
            <v>7</v>
          </cell>
          <cell r="H1234">
            <v>60</v>
          </cell>
          <cell r="I1234" t="str">
            <v>122</v>
          </cell>
          <cell r="J1234">
            <v>59</v>
          </cell>
          <cell r="K1234">
            <v>136.959</v>
          </cell>
          <cell r="L1234">
            <v>1075.431</v>
          </cell>
          <cell r="M1234">
            <v>1212.3900000000001</v>
          </cell>
          <cell r="N1234">
            <v>4.7060000000000004</v>
          </cell>
          <cell r="O1234">
            <v>255632.93</v>
          </cell>
          <cell r="P1234">
            <v>21.09</v>
          </cell>
          <cell r="Q1234">
            <v>46013.93</v>
          </cell>
          <cell r="R1234">
            <v>940.95</v>
          </cell>
        </row>
        <row r="1235">
          <cell r="A1235" t="str">
            <v>0208Piura121</v>
          </cell>
          <cell r="B1235" t="str">
            <v>02</v>
          </cell>
          <cell r="C1235" t="str">
            <v>08</v>
          </cell>
          <cell r="D1235" t="str">
            <v>ELNO</v>
          </cell>
          <cell r="E1235" t="str">
            <v>Piura</v>
          </cell>
          <cell r="F1235" t="str">
            <v/>
          </cell>
          <cell r="G1235">
            <v>7</v>
          </cell>
          <cell r="H1235">
            <v>60</v>
          </cell>
          <cell r="I1235" t="str">
            <v>121</v>
          </cell>
          <cell r="J1235">
            <v>38</v>
          </cell>
          <cell r="K1235">
            <v>306.71699999999998</v>
          </cell>
          <cell r="L1235">
            <v>1067.4670000000001</v>
          </cell>
          <cell r="M1235">
            <v>1374.184</v>
          </cell>
          <cell r="N1235">
            <v>3.9169999999999998</v>
          </cell>
          <cell r="O1235">
            <v>269734.03000000003</v>
          </cell>
          <cell r="P1235">
            <v>19.63</v>
          </cell>
          <cell r="Q1235">
            <v>48552.13</v>
          </cell>
          <cell r="R1235">
            <v>606.63</v>
          </cell>
        </row>
        <row r="1236">
          <cell r="A1236" t="str">
            <v>0208Piura132</v>
          </cell>
          <cell r="B1236" t="str">
            <v>02</v>
          </cell>
          <cell r="C1236" t="str">
            <v>08</v>
          </cell>
          <cell r="D1236" t="str">
            <v>ELNO</v>
          </cell>
          <cell r="E1236" t="str">
            <v>Piura</v>
          </cell>
          <cell r="F1236" t="str">
            <v/>
          </cell>
          <cell r="G1236">
            <v>7</v>
          </cell>
          <cell r="H1236">
            <v>60</v>
          </cell>
          <cell r="I1236" t="str">
            <v>132</v>
          </cell>
          <cell r="J1236">
            <v>32</v>
          </cell>
          <cell r="K1236">
            <v>0</v>
          </cell>
          <cell r="L1236">
            <v>0</v>
          </cell>
          <cell r="M1236">
            <v>275.15499999999997</v>
          </cell>
          <cell r="N1236">
            <v>1.7490000000000001</v>
          </cell>
          <cell r="O1236">
            <v>68232.53</v>
          </cell>
          <cell r="P1236">
            <v>24.8</v>
          </cell>
          <cell r="Q1236">
            <v>12281.86</v>
          </cell>
          <cell r="R1236">
            <v>476.16</v>
          </cell>
        </row>
        <row r="1237">
          <cell r="A1237" t="str">
            <v>0208Piura131</v>
          </cell>
          <cell r="B1237" t="str">
            <v>02</v>
          </cell>
          <cell r="C1237" t="str">
            <v>08</v>
          </cell>
          <cell r="D1237" t="str">
            <v>ELNO</v>
          </cell>
          <cell r="E1237" t="str">
            <v>Piura</v>
          </cell>
          <cell r="F1237" t="str">
            <v/>
          </cell>
          <cell r="G1237">
            <v>7</v>
          </cell>
          <cell r="H1237">
            <v>60</v>
          </cell>
          <cell r="I1237" t="str">
            <v>131</v>
          </cell>
          <cell r="J1237">
            <v>39</v>
          </cell>
          <cell r="K1237">
            <v>0</v>
          </cell>
          <cell r="L1237">
            <v>0</v>
          </cell>
          <cell r="M1237">
            <v>269.63</v>
          </cell>
          <cell r="N1237">
            <v>1.002</v>
          </cell>
          <cell r="O1237">
            <v>60550.71</v>
          </cell>
          <cell r="P1237">
            <v>22.46</v>
          </cell>
          <cell r="Q1237">
            <v>10899.13</v>
          </cell>
          <cell r="R1237">
            <v>584.17999999999995</v>
          </cell>
        </row>
        <row r="1238">
          <cell r="A1238" t="str">
            <v>0208Piura240</v>
          </cell>
          <cell r="B1238" t="str">
            <v>02</v>
          </cell>
          <cell r="C1238" t="str">
            <v>08</v>
          </cell>
          <cell r="D1238" t="str">
            <v>ELNO</v>
          </cell>
          <cell r="E1238" t="str">
            <v>Piura</v>
          </cell>
          <cell r="F1238" t="str">
            <v/>
          </cell>
          <cell r="G1238">
            <v>7</v>
          </cell>
          <cell r="H1238">
            <v>60</v>
          </cell>
          <cell r="I1238" t="str">
            <v>240</v>
          </cell>
          <cell r="J1238">
            <v>0</v>
          </cell>
          <cell r="K1238">
            <v>0</v>
          </cell>
          <cell r="L1238">
            <v>0</v>
          </cell>
          <cell r="M1238">
            <v>884.66399999999999</v>
          </cell>
          <cell r="N1238">
            <v>0</v>
          </cell>
          <cell r="O1238">
            <v>286912.99</v>
          </cell>
          <cell r="P1238">
            <v>32.43</v>
          </cell>
          <cell r="Q1238">
            <v>0</v>
          </cell>
          <cell r="R1238">
            <v>0</v>
          </cell>
        </row>
        <row r="1239">
          <cell r="A1239" t="str">
            <v>0208Sullana-Paita222</v>
          </cell>
          <cell r="B1239" t="str">
            <v>02</v>
          </cell>
          <cell r="C1239" t="str">
            <v>08</v>
          </cell>
          <cell r="D1239" t="str">
            <v>ELNO</v>
          </cell>
          <cell r="E1239" t="str">
            <v>Sullana-Paita</v>
          </cell>
          <cell r="F1239" t="str">
            <v/>
          </cell>
          <cell r="G1239">
            <v>76.44</v>
          </cell>
          <cell r="H1239">
            <v>60</v>
          </cell>
          <cell r="I1239" t="str">
            <v>222</v>
          </cell>
          <cell r="J1239">
            <v>3</v>
          </cell>
          <cell r="K1239">
            <v>1.8580000000000001</v>
          </cell>
          <cell r="L1239">
            <v>6.51</v>
          </cell>
          <cell r="M1239">
            <v>8.3680000000000003</v>
          </cell>
          <cell r="N1239">
            <v>7.0999999999999994E-2</v>
          </cell>
          <cell r="O1239">
            <v>3235.15</v>
          </cell>
          <cell r="P1239">
            <v>38.659999999999997</v>
          </cell>
          <cell r="Q1239">
            <v>582.33000000000004</v>
          </cell>
          <cell r="R1239">
            <v>9.8699999999999992</v>
          </cell>
        </row>
        <row r="1240">
          <cell r="A1240" t="str">
            <v>0208Sullana-Paita221</v>
          </cell>
          <cell r="B1240" t="str">
            <v>02</v>
          </cell>
          <cell r="C1240" t="str">
            <v>08</v>
          </cell>
          <cell r="D1240" t="str">
            <v>ELNO</v>
          </cell>
          <cell r="E1240" t="str">
            <v>Sullana-Paita</v>
          </cell>
          <cell r="F1240" t="str">
            <v/>
          </cell>
          <cell r="G1240">
            <v>76.44</v>
          </cell>
          <cell r="H1240">
            <v>60</v>
          </cell>
          <cell r="I1240" t="str">
            <v>221</v>
          </cell>
          <cell r="J1240">
            <v>1</v>
          </cell>
          <cell r="K1240">
            <v>0.81899999999999995</v>
          </cell>
          <cell r="L1240">
            <v>2.9289999999999998</v>
          </cell>
          <cell r="M1240">
            <v>3.7480000000000002</v>
          </cell>
          <cell r="N1240">
            <v>8.0000000000000002E-3</v>
          </cell>
          <cell r="O1240">
            <v>938.5</v>
          </cell>
          <cell r="P1240">
            <v>25.04</v>
          </cell>
          <cell r="Q1240">
            <v>168.93</v>
          </cell>
          <cell r="R1240">
            <v>3.18</v>
          </cell>
        </row>
        <row r="1241">
          <cell r="A1241" t="str">
            <v>0208Sullana-Paita232</v>
          </cell>
          <cell r="B1241" t="str">
            <v>02</v>
          </cell>
          <cell r="C1241" t="str">
            <v>08</v>
          </cell>
          <cell r="D1241" t="str">
            <v>ELNO</v>
          </cell>
          <cell r="E1241" t="str">
            <v>Sullana-Paita</v>
          </cell>
          <cell r="F1241" t="str">
            <v/>
          </cell>
          <cell r="G1241">
            <v>76.44</v>
          </cell>
          <cell r="H1241">
            <v>60</v>
          </cell>
          <cell r="I1241" t="str">
            <v>232</v>
          </cell>
          <cell r="J1241">
            <v>1</v>
          </cell>
          <cell r="K1241">
            <v>0</v>
          </cell>
          <cell r="L1241">
            <v>0</v>
          </cell>
          <cell r="M1241">
            <v>3.16</v>
          </cell>
          <cell r="N1241">
            <v>0.01</v>
          </cell>
          <cell r="O1241">
            <v>1062.32</v>
          </cell>
          <cell r="P1241">
            <v>33.619999999999997</v>
          </cell>
          <cell r="Q1241">
            <v>191.22</v>
          </cell>
          <cell r="R1241">
            <v>2.38</v>
          </cell>
        </row>
        <row r="1242">
          <cell r="A1242" t="str">
            <v>0208Sullana-Paita231</v>
          </cell>
          <cell r="B1242" t="str">
            <v>02</v>
          </cell>
          <cell r="C1242" t="str">
            <v>08</v>
          </cell>
          <cell r="D1242" t="str">
            <v>ELNO</v>
          </cell>
          <cell r="E1242" t="str">
            <v>Sullana-Paita</v>
          </cell>
          <cell r="F1242" t="str">
            <v/>
          </cell>
          <cell r="G1242">
            <v>76.44</v>
          </cell>
          <cell r="H1242">
            <v>60</v>
          </cell>
          <cell r="I1242" t="str">
            <v>231</v>
          </cell>
          <cell r="J1242">
            <v>4</v>
          </cell>
          <cell r="K1242">
            <v>0</v>
          </cell>
          <cell r="L1242">
            <v>0</v>
          </cell>
          <cell r="M1242">
            <v>11.151</v>
          </cell>
          <cell r="N1242">
            <v>6.5000000000000002E-2</v>
          </cell>
          <cell r="O1242">
            <v>4099.3599999999997</v>
          </cell>
          <cell r="P1242">
            <v>36.76</v>
          </cell>
          <cell r="Q1242">
            <v>737.88</v>
          </cell>
          <cell r="R1242">
            <v>8.94</v>
          </cell>
        </row>
        <row r="1243">
          <cell r="A1243" t="str">
            <v>0208Sullana-Paita270</v>
          </cell>
          <cell r="B1243" t="str">
            <v>02</v>
          </cell>
          <cell r="C1243" t="str">
            <v>08</v>
          </cell>
          <cell r="D1243" t="str">
            <v>ELNO</v>
          </cell>
          <cell r="E1243" t="str">
            <v>Sullana-Paita</v>
          </cell>
          <cell r="F1243" t="str">
            <v/>
          </cell>
          <cell r="G1243">
            <v>76.44</v>
          </cell>
          <cell r="H1243">
            <v>60</v>
          </cell>
          <cell r="I1243" t="str">
            <v>270</v>
          </cell>
          <cell r="J1243">
            <v>3682</v>
          </cell>
          <cell r="K1243">
            <v>0</v>
          </cell>
          <cell r="L1243">
            <v>0</v>
          </cell>
          <cell r="M1243">
            <v>532.99</v>
          </cell>
          <cell r="N1243">
            <v>0</v>
          </cell>
          <cell r="O1243">
            <v>192163.05</v>
          </cell>
          <cell r="P1243">
            <v>36.049999999999997</v>
          </cell>
          <cell r="Q1243">
            <v>34589.35</v>
          </cell>
          <cell r="R1243">
            <v>2200.1</v>
          </cell>
        </row>
        <row r="1244">
          <cell r="A1244" t="str">
            <v>0208Sullana-Paita261</v>
          </cell>
          <cell r="B1244" t="str">
            <v>02</v>
          </cell>
          <cell r="C1244" t="str">
            <v>08</v>
          </cell>
          <cell r="D1244" t="str">
            <v>ELNO</v>
          </cell>
          <cell r="E1244" t="str">
            <v>Sullana-Paita</v>
          </cell>
          <cell r="F1244" t="str">
            <v/>
          </cell>
          <cell r="G1244">
            <v>76.44</v>
          </cell>
          <cell r="H1244">
            <v>60</v>
          </cell>
          <cell r="I1244" t="str">
            <v>261</v>
          </cell>
          <cell r="J1244">
            <v>20226</v>
          </cell>
          <cell r="K1244">
            <v>0</v>
          </cell>
          <cell r="L1244">
            <v>0</v>
          </cell>
          <cell r="M1244">
            <v>338.87599999999998</v>
          </cell>
          <cell r="N1244">
            <v>0</v>
          </cell>
          <cell r="O1244">
            <v>124157.04</v>
          </cell>
          <cell r="P1244">
            <v>36.64</v>
          </cell>
          <cell r="Q1244">
            <v>22348.27</v>
          </cell>
          <cell r="R1244">
            <v>11954.31</v>
          </cell>
        </row>
        <row r="1245">
          <cell r="A1245" t="str">
            <v>0208Sullana-Paita262</v>
          </cell>
          <cell r="B1245" t="str">
            <v>02</v>
          </cell>
          <cell r="C1245" t="str">
            <v>08</v>
          </cell>
          <cell r="D1245" t="str">
            <v>ELNO</v>
          </cell>
          <cell r="E1245" t="str">
            <v>Sullana-Paita</v>
          </cell>
          <cell r="F1245" t="str">
            <v/>
          </cell>
          <cell r="G1245">
            <v>76.44</v>
          </cell>
          <cell r="H1245">
            <v>60</v>
          </cell>
          <cell r="I1245" t="str">
            <v>262</v>
          </cell>
          <cell r="J1245">
            <v>19906</v>
          </cell>
          <cell r="K1245">
            <v>0</v>
          </cell>
          <cell r="L1245">
            <v>0</v>
          </cell>
          <cell r="M1245">
            <v>1118.952</v>
          </cell>
          <cell r="N1245">
            <v>0</v>
          </cell>
          <cell r="O1245">
            <v>372298.54</v>
          </cell>
          <cell r="P1245">
            <v>33.270000000000003</v>
          </cell>
          <cell r="Q1245">
            <v>67013.740000000005</v>
          </cell>
          <cell r="R1245">
            <v>11768.39</v>
          </cell>
        </row>
        <row r="1246">
          <cell r="A1246" t="str">
            <v>0208Sullana-Paita263</v>
          </cell>
          <cell r="B1246" t="str">
            <v>02</v>
          </cell>
          <cell r="C1246" t="str">
            <v>08</v>
          </cell>
          <cell r="D1246" t="str">
            <v>ELNO</v>
          </cell>
          <cell r="E1246" t="str">
            <v>Sullana-Paita</v>
          </cell>
          <cell r="F1246" t="str">
            <v/>
          </cell>
          <cell r="G1246">
            <v>76.44</v>
          </cell>
          <cell r="H1246">
            <v>60</v>
          </cell>
          <cell r="I1246" t="str">
            <v>263</v>
          </cell>
          <cell r="J1246">
            <v>3290</v>
          </cell>
          <cell r="K1246">
            <v>0</v>
          </cell>
          <cell r="L1246">
            <v>0</v>
          </cell>
          <cell r="M1246">
            <v>395.19499999999999</v>
          </cell>
          <cell r="N1246">
            <v>0</v>
          </cell>
          <cell r="O1246">
            <v>146445.79999999999</v>
          </cell>
          <cell r="P1246">
            <v>37.06</v>
          </cell>
          <cell r="Q1246">
            <v>26360.240000000002</v>
          </cell>
          <cell r="R1246">
            <v>1945.25</v>
          </cell>
        </row>
        <row r="1247">
          <cell r="A1247" t="str">
            <v>0208Sullana-Paita264</v>
          </cell>
          <cell r="B1247" t="str">
            <v>02</v>
          </cell>
          <cell r="C1247" t="str">
            <v>08</v>
          </cell>
          <cell r="D1247" t="str">
            <v>ELNO</v>
          </cell>
          <cell r="E1247" t="str">
            <v>Sullana-Paita</v>
          </cell>
          <cell r="F1247" t="str">
            <v/>
          </cell>
          <cell r="G1247">
            <v>76.44</v>
          </cell>
          <cell r="H1247">
            <v>60</v>
          </cell>
          <cell r="I1247" t="str">
            <v>264</v>
          </cell>
          <cell r="J1247">
            <v>1590</v>
          </cell>
          <cell r="K1247">
            <v>0</v>
          </cell>
          <cell r="L1247">
            <v>0</v>
          </cell>
          <cell r="M1247">
            <v>310.94200000000001</v>
          </cell>
          <cell r="N1247">
            <v>0</v>
          </cell>
          <cell r="O1247">
            <v>113333.7</v>
          </cell>
          <cell r="P1247">
            <v>36.450000000000003</v>
          </cell>
          <cell r="Q1247">
            <v>20400.07</v>
          </cell>
          <cell r="R1247">
            <v>943.3</v>
          </cell>
        </row>
        <row r="1248">
          <cell r="A1248" t="str">
            <v>0208Sullana-Paita265</v>
          </cell>
          <cell r="B1248" t="str">
            <v>02</v>
          </cell>
          <cell r="C1248" t="str">
            <v>08</v>
          </cell>
          <cell r="D1248" t="str">
            <v>ELNO</v>
          </cell>
          <cell r="E1248" t="str">
            <v>Sullana-Paita</v>
          </cell>
          <cell r="F1248" t="str">
            <v/>
          </cell>
          <cell r="G1248">
            <v>76.44</v>
          </cell>
          <cell r="H1248">
            <v>60</v>
          </cell>
          <cell r="I1248" t="str">
            <v>265</v>
          </cell>
          <cell r="J1248">
            <v>210</v>
          </cell>
          <cell r="K1248">
            <v>0</v>
          </cell>
          <cell r="L1248">
            <v>0</v>
          </cell>
          <cell r="M1248">
            <v>77.503</v>
          </cell>
          <cell r="N1248">
            <v>0</v>
          </cell>
          <cell r="O1248">
            <v>27649.3</v>
          </cell>
          <cell r="P1248">
            <v>35.68</v>
          </cell>
          <cell r="Q1248">
            <v>4976.87</v>
          </cell>
          <cell r="R1248">
            <v>125.98</v>
          </cell>
        </row>
        <row r="1249">
          <cell r="A1249" t="str">
            <v>0208Sullana-Paita266</v>
          </cell>
          <cell r="B1249" t="str">
            <v>02</v>
          </cell>
          <cell r="C1249" t="str">
            <v>08</v>
          </cell>
          <cell r="D1249" t="str">
            <v>ELNO</v>
          </cell>
          <cell r="E1249" t="str">
            <v>Sullana-Paita</v>
          </cell>
          <cell r="F1249" t="str">
            <v/>
          </cell>
          <cell r="G1249">
            <v>76.44</v>
          </cell>
          <cell r="H1249">
            <v>60</v>
          </cell>
          <cell r="I1249" t="str">
            <v>266</v>
          </cell>
          <cell r="J1249">
            <v>70</v>
          </cell>
          <cell r="K1249">
            <v>0</v>
          </cell>
          <cell r="L1249">
            <v>0</v>
          </cell>
          <cell r="M1249">
            <v>42.298000000000002</v>
          </cell>
          <cell r="N1249">
            <v>0</v>
          </cell>
          <cell r="O1249">
            <v>14864.7</v>
          </cell>
          <cell r="P1249">
            <v>35.14</v>
          </cell>
          <cell r="Q1249">
            <v>2675.65</v>
          </cell>
          <cell r="R1249">
            <v>42.49</v>
          </cell>
        </row>
        <row r="1250">
          <cell r="A1250" t="str">
            <v>0208Sullana-Paita267</v>
          </cell>
          <cell r="B1250" t="str">
            <v>02</v>
          </cell>
          <cell r="C1250" t="str">
            <v>08</v>
          </cell>
          <cell r="D1250" t="str">
            <v>ELNO</v>
          </cell>
          <cell r="E1250" t="str">
            <v>Sullana-Paita</v>
          </cell>
          <cell r="F1250" t="str">
            <v/>
          </cell>
          <cell r="G1250">
            <v>76.44</v>
          </cell>
          <cell r="H1250">
            <v>60</v>
          </cell>
          <cell r="I1250" t="str">
            <v>267</v>
          </cell>
          <cell r="J1250">
            <v>20</v>
          </cell>
          <cell r="K1250">
            <v>0</v>
          </cell>
          <cell r="L1250">
            <v>0</v>
          </cell>
          <cell r="M1250">
            <v>17.459</v>
          </cell>
          <cell r="N1250">
            <v>0</v>
          </cell>
          <cell r="O1250">
            <v>6170.7</v>
          </cell>
          <cell r="P1250">
            <v>35.340000000000003</v>
          </cell>
          <cell r="Q1250">
            <v>1110.73</v>
          </cell>
          <cell r="R1250">
            <v>11.8</v>
          </cell>
        </row>
        <row r="1251">
          <cell r="A1251" t="str">
            <v>0208Sullana-Paita268</v>
          </cell>
          <cell r="B1251" t="str">
            <v>02</v>
          </cell>
          <cell r="C1251" t="str">
            <v>08</v>
          </cell>
          <cell r="D1251" t="str">
            <v>ELNO</v>
          </cell>
          <cell r="E1251" t="str">
            <v>Sullana-Paita</v>
          </cell>
          <cell r="F1251" t="str">
            <v/>
          </cell>
          <cell r="G1251">
            <v>76.44</v>
          </cell>
          <cell r="H1251">
            <v>60</v>
          </cell>
          <cell r="I1251" t="str">
            <v>268</v>
          </cell>
          <cell r="J1251">
            <v>20</v>
          </cell>
          <cell r="K1251">
            <v>0</v>
          </cell>
          <cell r="L1251">
            <v>0</v>
          </cell>
          <cell r="M1251">
            <v>33.14</v>
          </cell>
          <cell r="N1251">
            <v>0</v>
          </cell>
          <cell r="O1251">
            <v>11749.38</v>
          </cell>
          <cell r="P1251">
            <v>35.450000000000003</v>
          </cell>
          <cell r="Q1251">
            <v>2114.89</v>
          </cell>
          <cell r="R1251">
            <v>12.82</v>
          </cell>
        </row>
        <row r="1252">
          <cell r="A1252" t="str">
            <v>0208Sullana-Paita282</v>
          </cell>
          <cell r="B1252" t="str">
            <v>02</v>
          </cell>
          <cell r="C1252" t="str">
            <v>08</v>
          </cell>
          <cell r="D1252" t="str">
            <v>ELNO</v>
          </cell>
          <cell r="E1252" t="str">
            <v>Sullana-Paita</v>
          </cell>
          <cell r="F1252" t="str">
            <v/>
          </cell>
          <cell r="G1252">
            <v>76.44</v>
          </cell>
          <cell r="H1252">
            <v>60</v>
          </cell>
          <cell r="I1252" t="str">
            <v>282</v>
          </cell>
          <cell r="J1252">
            <v>18</v>
          </cell>
          <cell r="K1252">
            <v>0</v>
          </cell>
          <cell r="L1252">
            <v>0</v>
          </cell>
          <cell r="M1252">
            <v>1.4219999999999999</v>
          </cell>
          <cell r="N1252">
            <v>4.4450000000000003</v>
          </cell>
          <cell r="O1252">
            <v>553.82000000000005</v>
          </cell>
          <cell r="P1252">
            <v>38.950000000000003</v>
          </cell>
          <cell r="Q1252">
            <v>99.69</v>
          </cell>
          <cell r="R1252">
            <v>10.64</v>
          </cell>
        </row>
        <row r="1253">
          <cell r="A1253" t="str">
            <v>0208Sullana-Paita100</v>
          </cell>
          <cell r="B1253" t="str">
            <v>02</v>
          </cell>
          <cell r="C1253" t="str">
            <v>08</v>
          </cell>
          <cell r="D1253" t="str">
            <v>ELNO</v>
          </cell>
          <cell r="E1253" t="str">
            <v>Sullana-Paita</v>
          </cell>
          <cell r="F1253" t="str">
            <v/>
          </cell>
          <cell r="G1253">
            <v>76.44</v>
          </cell>
          <cell r="H1253">
            <v>60</v>
          </cell>
          <cell r="I1253" t="str">
            <v>100</v>
          </cell>
          <cell r="J1253">
            <v>42</v>
          </cell>
          <cell r="K1253">
            <v>109.47199999999999</v>
          </cell>
          <cell r="L1253">
            <v>920.202</v>
          </cell>
          <cell r="M1253">
            <v>1029.674</v>
          </cell>
          <cell r="N1253">
            <v>6.4489999999999998</v>
          </cell>
          <cell r="O1253">
            <v>189735.27</v>
          </cell>
          <cell r="P1253">
            <v>18.43</v>
          </cell>
          <cell r="Q1253">
            <v>34152.35</v>
          </cell>
          <cell r="R1253">
            <v>668.64</v>
          </cell>
        </row>
        <row r="1254">
          <cell r="A1254" t="str">
            <v>0208Sullana-Paita122</v>
          </cell>
          <cell r="B1254" t="str">
            <v>02</v>
          </cell>
          <cell r="C1254" t="str">
            <v>08</v>
          </cell>
          <cell r="D1254" t="str">
            <v>ELNO</v>
          </cell>
          <cell r="E1254" t="str">
            <v>Sullana-Paita</v>
          </cell>
          <cell r="F1254" t="str">
            <v/>
          </cell>
          <cell r="G1254">
            <v>76.44</v>
          </cell>
          <cell r="H1254">
            <v>60</v>
          </cell>
          <cell r="I1254" t="str">
            <v>122</v>
          </cell>
          <cell r="J1254">
            <v>57</v>
          </cell>
          <cell r="K1254">
            <v>385.10500000000002</v>
          </cell>
          <cell r="L1254">
            <v>2509.9830000000002</v>
          </cell>
          <cell r="M1254">
            <v>2895.0880000000002</v>
          </cell>
          <cell r="N1254">
            <v>14.824</v>
          </cell>
          <cell r="O1254">
            <v>584797.12</v>
          </cell>
          <cell r="P1254">
            <v>20.2</v>
          </cell>
          <cell r="Q1254">
            <v>105263.48</v>
          </cell>
          <cell r="R1254">
            <v>907.44</v>
          </cell>
        </row>
        <row r="1255">
          <cell r="A1255" t="str">
            <v>0208Sullana-Paita121</v>
          </cell>
          <cell r="B1255" t="str">
            <v>02</v>
          </cell>
          <cell r="C1255" t="str">
            <v>08</v>
          </cell>
          <cell r="D1255" t="str">
            <v>ELNO</v>
          </cell>
          <cell r="E1255" t="str">
            <v>Sullana-Paita</v>
          </cell>
          <cell r="F1255" t="str">
            <v/>
          </cell>
          <cell r="G1255">
            <v>76.44</v>
          </cell>
          <cell r="H1255">
            <v>60</v>
          </cell>
          <cell r="I1255" t="str">
            <v>121</v>
          </cell>
          <cell r="J1255">
            <v>24</v>
          </cell>
          <cell r="K1255">
            <v>574.39200000000005</v>
          </cell>
          <cell r="L1255">
            <v>1919.838</v>
          </cell>
          <cell r="M1255">
            <v>2494.23</v>
          </cell>
          <cell r="N1255">
            <v>9.9760000000000009</v>
          </cell>
          <cell r="O1255">
            <v>551026.44999999995</v>
          </cell>
          <cell r="P1255">
            <v>22.09</v>
          </cell>
          <cell r="Q1255">
            <v>99184.76</v>
          </cell>
          <cell r="R1255">
            <v>382.08</v>
          </cell>
        </row>
        <row r="1256">
          <cell r="A1256" t="str">
            <v>0208Sullana-Paita132</v>
          </cell>
          <cell r="B1256" t="str">
            <v>02</v>
          </cell>
          <cell r="C1256" t="str">
            <v>08</v>
          </cell>
          <cell r="D1256" t="str">
            <v>ELNO</v>
          </cell>
          <cell r="E1256" t="str">
            <v>Sullana-Paita</v>
          </cell>
          <cell r="F1256" t="str">
            <v/>
          </cell>
          <cell r="G1256">
            <v>76.44</v>
          </cell>
          <cell r="H1256">
            <v>60</v>
          </cell>
          <cell r="I1256" t="str">
            <v>132</v>
          </cell>
          <cell r="J1256">
            <v>39</v>
          </cell>
          <cell r="K1256">
            <v>0</v>
          </cell>
          <cell r="L1256">
            <v>0</v>
          </cell>
          <cell r="M1256">
            <v>171.22200000000001</v>
          </cell>
          <cell r="N1256">
            <v>2.0339999999999998</v>
          </cell>
          <cell r="O1256">
            <v>65183.91</v>
          </cell>
          <cell r="P1256">
            <v>38.07</v>
          </cell>
          <cell r="Q1256">
            <v>11733.1</v>
          </cell>
          <cell r="R1256">
            <v>580.32000000000005</v>
          </cell>
        </row>
        <row r="1257">
          <cell r="A1257" t="str">
            <v>0208Sullana-Paita131</v>
          </cell>
          <cell r="B1257" t="str">
            <v>02</v>
          </cell>
          <cell r="C1257" t="str">
            <v>08</v>
          </cell>
          <cell r="D1257" t="str">
            <v>ELNO</v>
          </cell>
          <cell r="E1257" t="str">
            <v>Sullana-Paita</v>
          </cell>
          <cell r="F1257" t="str">
            <v/>
          </cell>
          <cell r="G1257">
            <v>76.44</v>
          </cell>
          <cell r="H1257">
            <v>60</v>
          </cell>
          <cell r="I1257" t="str">
            <v>131</v>
          </cell>
          <cell r="J1257">
            <v>25</v>
          </cell>
          <cell r="K1257">
            <v>0</v>
          </cell>
          <cell r="L1257">
            <v>0</v>
          </cell>
          <cell r="M1257">
            <v>253.01900000000001</v>
          </cell>
          <cell r="N1257">
            <v>1.7230000000000001</v>
          </cell>
          <cell r="O1257">
            <v>70891.87</v>
          </cell>
          <cell r="P1257">
            <v>28.02</v>
          </cell>
          <cell r="Q1257">
            <v>12760.54</v>
          </cell>
          <cell r="R1257">
            <v>372</v>
          </cell>
        </row>
        <row r="1258">
          <cell r="A1258" t="str">
            <v>0208Sullana-Paita240</v>
          </cell>
          <cell r="B1258" t="str">
            <v>02</v>
          </cell>
          <cell r="C1258" t="str">
            <v>08</v>
          </cell>
          <cell r="D1258" t="str">
            <v>ELNO</v>
          </cell>
          <cell r="E1258" t="str">
            <v>Sullana-Paita</v>
          </cell>
          <cell r="F1258" t="str">
            <v/>
          </cell>
          <cell r="G1258">
            <v>76.44</v>
          </cell>
          <cell r="H1258">
            <v>60</v>
          </cell>
          <cell r="I1258" t="str">
            <v>240</v>
          </cell>
          <cell r="J1258">
            <v>0</v>
          </cell>
          <cell r="K1258">
            <v>0</v>
          </cell>
          <cell r="L1258">
            <v>0</v>
          </cell>
          <cell r="M1258">
            <v>443.21</v>
          </cell>
          <cell r="N1258">
            <v>0</v>
          </cell>
          <cell r="O1258">
            <v>151402.16</v>
          </cell>
          <cell r="P1258">
            <v>34.159999999999997</v>
          </cell>
          <cell r="Q1258">
            <v>0</v>
          </cell>
          <cell r="R1258">
            <v>0</v>
          </cell>
        </row>
        <row r="1259">
          <cell r="A1259" t="str">
            <v>0208Chulucanas210</v>
          </cell>
          <cell r="B1259" t="str">
            <v>02</v>
          </cell>
          <cell r="C1259" t="str">
            <v>08</v>
          </cell>
          <cell r="D1259" t="str">
            <v>ELNO</v>
          </cell>
          <cell r="E1259" t="str">
            <v>Chulucanas</v>
          </cell>
          <cell r="F1259" t="str">
            <v/>
          </cell>
          <cell r="G1259">
            <v>0</v>
          </cell>
          <cell r="H1259">
            <v>0</v>
          </cell>
          <cell r="I1259" t="str">
            <v>210</v>
          </cell>
          <cell r="J1259">
            <v>3</v>
          </cell>
          <cell r="K1259">
            <v>1E-3</v>
          </cell>
          <cell r="L1259">
            <v>12.795999999999999</v>
          </cell>
          <cell r="M1259">
            <v>12.797000000000001</v>
          </cell>
          <cell r="N1259">
            <v>7.3999999999999996E-2</v>
          </cell>
          <cell r="O1259">
            <v>3235.21</v>
          </cell>
          <cell r="P1259">
            <v>25.28</v>
          </cell>
          <cell r="Q1259">
            <v>582.34</v>
          </cell>
          <cell r="R1259">
            <v>9.5399999999999991</v>
          </cell>
        </row>
        <row r="1260">
          <cell r="A1260" t="str">
            <v>0208Chulucanas222</v>
          </cell>
          <cell r="B1260" t="str">
            <v>02</v>
          </cell>
          <cell r="C1260" t="str">
            <v>08</v>
          </cell>
          <cell r="D1260" t="str">
            <v>ELNO</v>
          </cell>
          <cell r="E1260" t="str">
            <v>Chulucanas</v>
          </cell>
          <cell r="F1260" t="str">
            <v/>
          </cell>
          <cell r="G1260">
            <v>0</v>
          </cell>
          <cell r="H1260">
            <v>0</v>
          </cell>
          <cell r="I1260" t="str">
            <v>222</v>
          </cell>
          <cell r="J1260">
            <v>1</v>
          </cell>
          <cell r="K1260">
            <v>0.501</v>
          </cell>
          <cell r="L1260">
            <v>0.79300000000000004</v>
          </cell>
          <cell r="M1260">
            <v>1.294</v>
          </cell>
          <cell r="N1260">
            <v>2.5000000000000001E-2</v>
          </cell>
          <cell r="O1260">
            <v>485.4</v>
          </cell>
          <cell r="P1260">
            <v>37.51</v>
          </cell>
          <cell r="Q1260">
            <v>87.37</v>
          </cell>
          <cell r="R1260">
            <v>3.18</v>
          </cell>
        </row>
        <row r="1261">
          <cell r="A1261" t="str">
            <v>0208Chulucanas231</v>
          </cell>
          <cell r="B1261" t="str">
            <v>02</v>
          </cell>
          <cell r="C1261" t="str">
            <v>08</v>
          </cell>
          <cell r="D1261" t="str">
            <v>ELNO</v>
          </cell>
          <cell r="E1261" t="str">
            <v>Chulucanas</v>
          </cell>
          <cell r="F1261" t="str">
            <v/>
          </cell>
          <cell r="G1261">
            <v>0</v>
          </cell>
          <cell r="H1261">
            <v>0</v>
          </cell>
          <cell r="I1261" t="str">
            <v>231</v>
          </cell>
          <cell r="J1261">
            <v>3</v>
          </cell>
          <cell r="K1261">
            <v>0</v>
          </cell>
          <cell r="L1261">
            <v>0</v>
          </cell>
          <cell r="M1261">
            <v>1.155</v>
          </cell>
          <cell r="N1261">
            <v>7.0000000000000001E-3</v>
          </cell>
          <cell r="O1261">
            <v>707.05</v>
          </cell>
          <cell r="P1261">
            <v>61.16</v>
          </cell>
          <cell r="Q1261">
            <v>127.27</v>
          </cell>
          <cell r="R1261">
            <v>6.27</v>
          </cell>
        </row>
        <row r="1262">
          <cell r="A1262" t="str">
            <v>0208Chulucanas270</v>
          </cell>
          <cell r="B1262" t="str">
            <v>02</v>
          </cell>
          <cell r="C1262" t="str">
            <v>08</v>
          </cell>
          <cell r="D1262" t="str">
            <v>ELNO</v>
          </cell>
          <cell r="E1262" t="str">
            <v>Chulucanas</v>
          </cell>
          <cell r="F1262" t="str">
            <v/>
          </cell>
          <cell r="G1262">
            <v>0</v>
          </cell>
          <cell r="H1262">
            <v>0</v>
          </cell>
          <cell r="I1262" t="str">
            <v>270</v>
          </cell>
          <cell r="J1262">
            <v>7052</v>
          </cell>
          <cell r="K1262">
            <v>0</v>
          </cell>
          <cell r="L1262">
            <v>0</v>
          </cell>
          <cell r="M1262">
            <v>281.39100000000002</v>
          </cell>
          <cell r="N1262">
            <v>0</v>
          </cell>
          <cell r="O1262">
            <v>103701.83</v>
          </cell>
          <cell r="P1262">
            <v>36.85</v>
          </cell>
          <cell r="Q1262">
            <v>18666.330000000002</v>
          </cell>
          <cell r="R1262">
            <v>4181.71</v>
          </cell>
        </row>
        <row r="1263">
          <cell r="A1263" t="str">
            <v>0208Chulucanas261</v>
          </cell>
          <cell r="B1263" t="str">
            <v>02</v>
          </cell>
          <cell r="C1263" t="str">
            <v>08</v>
          </cell>
          <cell r="D1263" t="str">
            <v>ELNO</v>
          </cell>
          <cell r="E1263" t="str">
            <v>Chulucanas</v>
          </cell>
          <cell r="F1263" t="str">
            <v/>
          </cell>
          <cell r="G1263">
            <v>0</v>
          </cell>
          <cell r="H1263">
            <v>0</v>
          </cell>
          <cell r="I1263" t="str">
            <v>261</v>
          </cell>
          <cell r="J1263">
            <v>10190</v>
          </cell>
          <cell r="K1263">
            <v>0</v>
          </cell>
          <cell r="L1263">
            <v>0</v>
          </cell>
          <cell r="M1263">
            <v>153.06700000000001</v>
          </cell>
          <cell r="N1263">
            <v>0</v>
          </cell>
          <cell r="O1263">
            <v>68518.5</v>
          </cell>
          <cell r="P1263">
            <v>44.76</v>
          </cell>
          <cell r="Q1263">
            <v>12333.33</v>
          </cell>
          <cell r="R1263">
            <v>6032.99</v>
          </cell>
        </row>
        <row r="1264">
          <cell r="A1264" t="str">
            <v>0208Chulucanas262</v>
          </cell>
          <cell r="B1264" t="str">
            <v>02</v>
          </cell>
          <cell r="C1264" t="str">
            <v>08</v>
          </cell>
          <cell r="D1264" t="str">
            <v>ELNO</v>
          </cell>
          <cell r="E1264" t="str">
            <v>Chulucanas</v>
          </cell>
          <cell r="F1264" t="str">
            <v/>
          </cell>
          <cell r="G1264">
            <v>0</v>
          </cell>
          <cell r="H1264">
            <v>0</v>
          </cell>
          <cell r="I1264" t="str">
            <v>262</v>
          </cell>
          <cell r="J1264">
            <v>4599</v>
          </cell>
          <cell r="K1264">
            <v>0</v>
          </cell>
          <cell r="L1264">
            <v>0</v>
          </cell>
          <cell r="M1264">
            <v>238.113</v>
          </cell>
          <cell r="N1264">
            <v>0</v>
          </cell>
          <cell r="O1264">
            <v>87417.1</v>
          </cell>
          <cell r="P1264">
            <v>36.71</v>
          </cell>
          <cell r="Q1264">
            <v>15735.08</v>
          </cell>
          <cell r="R1264">
            <v>2725.48</v>
          </cell>
        </row>
        <row r="1265">
          <cell r="A1265" t="str">
            <v>0208Chulucanas263</v>
          </cell>
          <cell r="B1265" t="str">
            <v>02</v>
          </cell>
          <cell r="C1265" t="str">
            <v>08</v>
          </cell>
          <cell r="D1265" t="str">
            <v>ELNO</v>
          </cell>
          <cell r="E1265" t="str">
            <v>Chulucanas</v>
          </cell>
          <cell r="F1265" t="str">
            <v/>
          </cell>
          <cell r="G1265">
            <v>0</v>
          </cell>
          <cell r="H1265">
            <v>0</v>
          </cell>
          <cell r="I1265" t="str">
            <v>263</v>
          </cell>
          <cell r="J1265">
            <v>362</v>
          </cell>
          <cell r="K1265">
            <v>0</v>
          </cell>
          <cell r="L1265">
            <v>0</v>
          </cell>
          <cell r="M1265">
            <v>42.805</v>
          </cell>
          <cell r="N1265">
            <v>0</v>
          </cell>
          <cell r="O1265">
            <v>17476.55</v>
          </cell>
          <cell r="P1265">
            <v>40.83</v>
          </cell>
          <cell r="Q1265">
            <v>3145.78</v>
          </cell>
          <cell r="R1265">
            <v>214.64</v>
          </cell>
        </row>
        <row r="1266">
          <cell r="A1266" t="str">
            <v>0208Chulucanas264</v>
          </cell>
          <cell r="B1266" t="str">
            <v>02</v>
          </cell>
          <cell r="C1266" t="str">
            <v>08</v>
          </cell>
          <cell r="D1266" t="str">
            <v>ELNO</v>
          </cell>
          <cell r="E1266" t="str">
            <v>Chulucanas</v>
          </cell>
          <cell r="F1266" t="str">
            <v/>
          </cell>
          <cell r="G1266">
            <v>0</v>
          </cell>
          <cell r="H1266">
            <v>0</v>
          </cell>
          <cell r="I1266" t="str">
            <v>264</v>
          </cell>
          <cell r="J1266">
            <v>139</v>
          </cell>
          <cell r="K1266">
            <v>0</v>
          </cell>
          <cell r="L1266">
            <v>0</v>
          </cell>
          <cell r="M1266">
            <v>26.547999999999998</v>
          </cell>
          <cell r="N1266">
            <v>0</v>
          </cell>
          <cell r="O1266">
            <v>10653.72</v>
          </cell>
          <cell r="P1266">
            <v>40.130000000000003</v>
          </cell>
          <cell r="Q1266">
            <v>1917.67</v>
          </cell>
          <cell r="R1266">
            <v>83.03</v>
          </cell>
        </row>
        <row r="1267">
          <cell r="A1267" t="str">
            <v>0208Chulucanas265</v>
          </cell>
          <cell r="B1267" t="str">
            <v>02</v>
          </cell>
          <cell r="C1267" t="str">
            <v>08</v>
          </cell>
          <cell r="D1267" t="str">
            <v>ELNO</v>
          </cell>
          <cell r="E1267" t="str">
            <v>Chulucanas</v>
          </cell>
          <cell r="F1267" t="str">
            <v/>
          </cell>
          <cell r="G1267">
            <v>0</v>
          </cell>
          <cell r="H1267">
            <v>0</v>
          </cell>
          <cell r="I1267" t="str">
            <v>265</v>
          </cell>
          <cell r="J1267">
            <v>22</v>
          </cell>
          <cell r="K1267">
            <v>0</v>
          </cell>
          <cell r="L1267">
            <v>0</v>
          </cell>
          <cell r="M1267">
            <v>8.2590000000000003</v>
          </cell>
          <cell r="N1267">
            <v>0</v>
          </cell>
          <cell r="O1267">
            <v>3272.31</v>
          </cell>
          <cell r="P1267">
            <v>39.619999999999997</v>
          </cell>
          <cell r="Q1267">
            <v>589.02</v>
          </cell>
          <cell r="R1267">
            <v>13.49</v>
          </cell>
        </row>
        <row r="1268">
          <cell r="A1268" t="str">
            <v>0208Chulucanas266</v>
          </cell>
          <cell r="B1268" t="str">
            <v>02</v>
          </cell>
          <cell r="C1268" t="str">
            <v>08</v>
          </cell>
          <cell r="D1268" t="str">
            <v>ELNO</v>
          </cell>
          <cell r="E1268" t="str">
            <v>Chulucanas</v>
          </cell>
          <cell r="F1268" t="str">
            <v/>
          </cell>
          <cell r="G1268">
            <v>0</v>
          </cell>
          <cell r="H1268">
            <v>0</v>
          </cell>
          <cell r="I1268" t="str">
            <v>266</v>
          </cell>
          <cell r="J1268">
            <v>8</v>
          </cell>
          <cell r="K1268">
            <v>0</v>
          </cell>
          <cell r="L1268">
            <v>0</v>
          </cell>
          <cell r="M1268">
            <v>4.7229999999999999</v>
          </cell>
          <cell r="N1268">
            <v>0</v>
          </cell>
          <cell r="O1268">
            <v>1863.39</v>
          </cell>
          <cell r="P1268">
            <v>39.450000000000003</v>
          </cell>
          <cell r="Q1268">
            <v>335.41</v>
          </cell>
          <cell r="R1268">
            <v>4.72</v>
          </cell>
        </row>
        <row r="1269">
          <cell r="A1269" t="str">
            <v>0208Chulucanas267</v>
          </cell>
          <cell r="B1269" t="str">
            <v>02</v>
          </cell>
          <cell r="C1269" t="str">
            <v>08</v>
          </cell>
          <cell r="D1269" t="str">
            <v>ELNO</v>
          </cell>
          <cell r="E1269" t="str">
            <v>Chulucanas</v>
          </cell>
          <cell r="F1269" t="str">
            <v/>
          </cell>
          <cell r="G1269">
            <v>0</v>
          </cell>
          <cell r="H1269">
            <v>0</v>
          </cell>
          <cell r="I1269" t="str">
            <v>267</v>
          </cell>
          <cell r="J1269">
            <v>3</v>
          </cell>
          <cell r="K1269">
            <v>0</v>
          </cell>
          <cell r="L1269">
            <v>0</v>
          </cell>
          <cell r="M1269">
            <v>2.54</v>
          </cell>
          <cell r="N1269">
            <v>0</v>
          </cell>
          <cell r="O1269">
            <v>999.12</v>
          </cell>
          <cell r="P1269">
            <v>39.340000000000003</v>
          </cell>
          <cell r="Q1269">
            <v>179.84</v>
          </cell>
          <cell r="R1269">
            <v>1.77</v>
          </cell>
        </row>
        <row r="1270">
          <cell r="A1270" t="str">
            <v>0208Chulucanas268</v>
          </cell>
          <cell r="B1270" t="str">
            <v>02</v>
          </cell>
          <cell r="C1270" t="str">
            <v>08</v>
          </cell>
          <cell r="D1270" t="str">
            <v>ELNO</v>
          </cell>
          <cell r="E1270" t="str">
            <v>Chulucanas</v>
          </cell>
          <cell r="F1270" t="str">
            <v/>
          </cell>
          <cell r="G1270">
            <v>0</v>
          </cell>
          <cell r="H1270">
            <v>0</v>
          </cell>
          <cell r="I1270" t="str">
            <v>268</v>
          </cell>
          <cell r="J1270">
            <v>2</v>
          </cell>
          <cell r="K1270">
            <v>0</v>
          </cell>
          <cell r="L1270">
            <v>0</v>
          </cell>
          <cell r="M1270">
            <v>2.3969999999999998</v>
          </cell>
          <cell r="N1270">
            <v>0</v>
          </cell>
          <cell r="O1270">
            <v>940.99</v>
          </cell>
          <cell r="P1270">
            <v>39.26</v>
          </cell>
          <cell r="Q1270">
            <v>169.38</v>
          </cell>
          <cell r="R1270">
            <v>1.35</v>
          </cell>
        </row>
        <row r="1271">
          <cell r="A1271" t="str">
            <v>0208Chulucanas282</v>
          </cell>
          <cell r="B1271" t="str">
            <v>02</v>
          </cell>
          <cell r="C1271" t="str">
            <v>08</v>
          </cell>
          <cell r="D1271" t="str">
            <v>ELNO</v>
          </cell>
          <cell r="E1271" t="str">
            <v>Chulucanas</v>
          </cell>
          <cell r="F1271" t="str">
            <v/>
          </cell>
          <cell r="G1271">
            <v>0</v>
          </cell>
          <cell r="H1271">
            <v>0</v>
          </cell>
          <cell r="I1271" t="str">
            <v>282</v>
          </cell>
          <cell r="J1271">
            <v>3</v>
          </cell>
          <cell r="K1271">
            <v>0</v>
          </cell>
          <cell r="L1271">
            <v>0</v>
          </cell>
          <cell r="M1271">
            <v>0.14399999999999999</v>
          </cell>
          <cell r="N1271">
            <v>0.45</v>
          </cell>
          <cell r="O1271">
            <v>58.38</v>
          </cell>
          <cell r="P1271">
            <v>40.54</v>
          </cell>
          <cell r="Q1271">
            <v>10.51</v>
          </cell>
          <cell r="R1271">
            <v>1.77</v>
          </cell>
        </row>
        <row r="1272">
          <cell r="A1272" t="str">
            <v>0208Chulucanas100</v>
          </cell>
          <cell r="B1272" t="str">
            <v>02</v>
          </cell>
          <cell r="C1272" t="str">
            <v>08</v>
          </cell>
          <cell r="D1272" t="str">
            <v>ELNO</v>
          </cell>
          <cell r="E1272" t="str">
            <v>Chulucanas</v>
          </cell>
          <cell r="F1272" t="str">
            <v/>
          </cell>
          <cell r="G1272">
            <v>0</v>
          </cell>
          <cell r="H1272">
            <v>0</v>
          </cell>
          <cell r="I1272" t="str">
            <v>100</v>
          </cell>
          <cell r="J1272">
            <v>18</v>
          </cell>
          <cell r="K1272">
            <v>10.205</v>
          </cell>
          <cell r="L1272">
            <v>142.76300000000001</v>
          </cell>
          <cell r="M1272">
            <v>152.96799999999999</v>
          </cell>
          <cell r="N1272">
            <v>1.4810000000000001</v>
          </cell>
          <cell r="O1272">
            <v>43659.89</v>
          </cell>
          <cell r="P1272">
            <v>28.54</v>
          </cell>
          <cell r="Q1272">
            <v>7858.78</v>
          </cell>
          <cell r="R1272">
            <v>286.56</v>
          </cell>
        </row>
        <row r="1273">
          <cell r="A1273" t="str">
            <v>0208Chulucanas122</v>
          </cell>
          <cell r="B1273" t="str">
            <v>02</v>
          </cell>
          <cell r="C1273" t="str">
            <v>08</v>
          </cell>
          <cell r="D1273" t="str">
            <v>ELNO</v>
          </cell>
          <cell r="E1273" t="str">
            <v>Chulucanas</v>
          </cell>
          <cell r="F1273" t="str">
            <v/>
          </cell>
          <cell r="G1273">
            <v>0</v>
          </cell>
          <cell r="H1273">
            <v>0</v>
          </cell>
          <cell r="I1273" t="str">
            <v>122</v>
          </cell>
          <cell r="J1273">
            <v>7</v>
          </cell>
          <cell r="K1273">
            <v>3.859</v>
          </cell>
          <cell r="L1273">
            <v>24.785</v>
          </cell>
          <cell r="M1273">
            <v>28.643999999999998</v>
          </cell>
          <cell r="N1273">
            <v>0.20100000000000001</v>
          </cell>
          <cell r="O1273">
            <v>6049.49</v>
          </cell>
          <cell r="P1273">
            <v>21.12</v>
          </cell>
          <cell r="Q1273">
            <v>1088.9100000000001</v>
          </cell>
          <cell r="R1273">
            <v>111.44</v>
          </cell>
        </row>
        <row r="1274">
          <cell r="A1274" t="str">
            <v>0208Chulucanas121</v>
          </cell>
          <cell r="B1274" t="str">
            <v>02</v>
          </cell>
          <cell r="C1274" t="str">
            <v>08</v>
          </cell>
          <cell r="D1274" t="str">
            <v>ELNO</v>
          </cell>
          <cell r="E1274" t="str">
            <v>Chulucanas</v>
          </cell>
          <cell r="F1274" t="str">
            <v/>
          </cell>
          <cell r="G1274">
            <v>0</v>
          </cell>
          <cell r="H1274">
            <v>0</v>
          </cell>
          <cell r="I1274" t="str">
            <v>121</v>
          </cell>
          <cell r="J1274">
            <v>6</v>
          </cell>
          <cell r="K1274">
            <v>5.3659999999999997</v>
          </cell>
          <cell r="L1274">
            <v>16.911000000000001</v>
          </cell>
          <cell r="M1274">
            <v>22.277000000000001</v>
          </cell>
          <cell r="N1274">
            <v>0.45800000000000002</v>
          </cell>
          <cell r="O1274">
            <v>5463.51</v>
          </cell>
          <cell r="P1274">
            <v>24.53</v>
          </cell>
          <cell r="Q1274">
            <v>983.43</v>
          </cell>
          <cell r="R1274">
            <v>95.52</v>
          </cell>
        </row>
        <row r="1275">
          <cell r="A1275" t="str">
            <v>0208Chulucanas132</v>
          </cell>
          <cell r="B1275" t="str">
            <v>02</v>
          </cell>
          <cell r="C1275" t="str">
            <v>08</v>
          </cell>
          <cell r="D1275" t="str">
            <v>ELNO</v>
          </cell>
          <cell r="E1275" t="str">
            <v>Chulucanas</v>
          </cell>
          <cell r="F1275" t="str">
            <v/>
          </cell>
          <cell r="G1275">
            <v>0</v>
          </cell>
          <cell r="H1275">
            <v>0</v>
          </cell>
          <cell r="I1275" t="str">
            <v>132</v>
          </cell>
          <cell r="J1275">
            <v>6</v>
          </cell>
          <cell r="K1275">
            <v>0</v>
          </cell>
          <cell r="L1275">
            <v>0</v>
          </cell>
          <cell r="M1275">
            <v>13.702999999999999</v>
          </cell>
          <cell r="N1275">
            <v>0.13300000000000001</v>
          </cell>
          <cell r="O1275">
            <v>3497.62</v>
          </cell>
          <cell r="P1275">
            <v>25.52</v>
          </cell>
          <cell r="Q1275">
            <v>629.57000000000005</v>
          </cell>
          <cell r="R1275">
            <v>89.28</v>
          </cell>
        </row>
        <row r="1276">
          <cell r="A1276" t="str">
            <v>0208Chulucanas131</v>
          </cell>
          <cell r="B1276" t="str">
            <v>02</v>
          </cell>
          <cell r="C1276" t="str">
            <v>08</v>
          </cell>
          <cell r="D1276" t="str">
            <v>ELNO</v>
          </cell>
          <cell r="E1276" t="str">
            <v>Chulucanas</v>
          </cell>
          <cell r="F1276" t="str">
            <v/>
          </cell>
          <cell r="G1276">
            <v>0</v>
          </cell>
          <cell r="H1276">
            <v>0</v>
          </cell>
          <cell r="I1276" t="str">
            <v>131</v>
          </cell>
          <cell r="J1276">
            <v>16</v>
          </cell>
          <cell r="K1276">
            <v>0</v>
          </cell>
          <cell r="L1276">
            <v>0</v>
          </cell>
          <cell r="M1276">
            <v>53.703000000000003</v>
          </cell>
          <cell r="N1276">
            <v>0.318</v>
          </cell>
          <cell r="O1276">
            <v>14105.99</v>
          </cell>
          <cell r="P1276">
            <v>26.27</v>
          </cell>
          <cell r="Q1276">
            <v>2539.08</v>
          </cell>
          <cell r="R1276">
            <v>238.08</v>
          </cell>
        </row>
        <row r="1277">
          <cell r="A1277" t="str">
            <v>0208Chulucanas240</v>
          </cell>
          <cell r="B1277" t="str">
            <v>02</v>
          </cell>
          <cell r="C1277" t="str">
            <v>08</v>
          </cell>
          <cell r="D1277" t="str">
            <v>ELNO</v>
          </cell>
          <cell r="E1277" t="str">
            <v>Chulucanas</v>
          </cell>
          <cell r="F1277" t="str">
            <v/>
          </cell>
          <cell r="G1277">
            <v>0</v>
          </cell>
          <cell r="H1277">
            <v>0</v>
          </cell>
          <cell r="I1277" t="str">
            <v>240</v>
          </cell>
          <cell r="J1277">
            <v>0</v>
          </cell>
          <cell r="K1277">
            <v>0</v>
          </cell>
          <cell r="L1277">
            <v>0</v>
          </cell>
          <cell r="M1277">
            <v>203.39</v>
          </cell>
          <cell r="N1277">
            <v>0</v>
          </cell>
          <cell r="O1277">
            <v>41517.839999999997</v>
          </cell>
          <cell r="P1277">
            <v>20.41</v>
          </cell>
          <cell r="Q1277">
            <v>0</v>
          </cell>
          <cell r="R1277">
            <v>0</v>
          </cell>
        </row>
        <row r="1278">
          <cell r="A1278" t="str">
            <v>0208Talara222</v>
          </cell>
          <cell r="B1278" t="str">
            <v>02</v>
          </cell>
          <cell r="C1278" t="str">
            <v>08</v>
          </cell>
          <cell r="D1278" t="str">
            <v>ELNO</v>
          </cell>
          <cell r="E1278" t="str">
            <v>Talara</v>
          </cell>
          <cell r="F1278" t="str">
            <v/>
          </cell>
          <cell r="G1278">
            <v>0</v>
          </cell>
          <cell r="H1278">
            <v>0</v>
          </cell>
          <cell r="I1278" t="str">
            <v>222</v>
          </cell>
          <cell r="J1278">
            <v>10</v>
          </cell>
          <cell r="K1278">
            <v>10.414</v>
          </cell>
          <cell r="L1278">
            <v>65.602999999999994</v>
          </cell>
          <cell r="M1278">
            <v>76.016999999999996</v>
          </cell>
          <cell r="N1278">
            <v>0.45800000000000002</v>
          </cell>
          <cell r="O1278">
            <v>32267.63</v>
          </cell>
          <cell r="P1278">
            <v>42.45</v>
          </cell>
          <cell r="Q1278">
            <v>5808.17</v>
          </cell>
          <cell r="R1278">
            <v>37.74</v>
          </cell>
        </row>
        <row r="1279">
          <cell r="A1279" t="str">
            <v>0208Talara232</v>
          </cell>
          <cell r="B1279" t="str">
            <v>02</v>
          </cell>
          <cell r="C1279" t="str">
            <v>08</v>
          </cell>
          <cell r="D1279" t="str">
            <v>ELNO</v>
          </cell>
          <cell r="E1279" t="str">
            <v>Talara</v>
          </cell>
          <cell r="F1279" t="str">
            <v/>
          </cell>
          <cell r="G1279">
            <v>0</v>
          </cell>
          <cell r="H1279">
            <v>0</v>
          </cell>
          <cell r="I1279" t="str">
            <v>232</v>
          </cell>
          <cell r="J1279">
            <v>11</v>
          </cell>
          <cell r="K1279">
            <v>0</v>
          </cell>
          <cell r="L1279">
            <v>0</v>
          </cell>
          <cell r="M1279">
            <v>57.795000000000002</v>
          </cell>
          <cell r="N1279">
            <v>0.59699999999999998</v>
          </cell>
          <cell r="O1279">
            <v>28338.04</v>
          </cell>
          <cell r="P1279">
            <v>49.03</v>
          </cell>
          <cell r="Q1279">
            <v>5100.8500000000004</v>
          </cell>
          <cell r="R1279">
            <v>38.22</v>
          </cell>
        </row>
        <row r="1280">
          <cell r="A1280" t="str">
            <v>0208Talara231</v>
          </cell>
          <cell r="B1280" t="str">
            <v>02</v>
          </cell>
          <cell r="C1280" t="str">
            <v>08</v>
          </cell>
          <cell r="D1280" t="str">
            <v>ELNO</v>
          </cell>
          <cell r="E1280" t="str">
            <v>Talara</v>
          </cell>
          <cell r="F1280" t="str">
            <v/>
          </cell>
          <cell r="G1280">
            <v>0</v>
          </cell>
          <cell r="H1280">
            <v>0</v>
          </cell>
          <cell r="I1280" t="str">
            <v>231</v>
          </cell>
          <cell r="J1280">
            <v>11</v>
          </cell>
          <cell r="K1280">
            <v>0</v>
          </cell>
          <cell r="L1280">
            <v>0</v>
          </cell>
          <cell r="M1280">
            <v>41.222999999999999</v>
          </cell>
          <cell r="N1280">
            <v>0.158</v>
          </cell>
          <cell r="O1280">
            <v>15324.48</v>
          </cell>
          <cell r="P1280">
            <v>37.17</v>
          </cell>
          <cell r="Q1280">
            <v>2758.41</v>
          </cell>
          <cell r="R1280">
            <v>24.2</v>
          </cell>
        </row>
        <row r="1281">
          <cell r="A1281" t="str">
            <v>0208Talara270</v>
          </cell>
          <cell r="B1281" t="str">
            <v>02</v>
          </cell>
          <cell r="C1281" t="str">
            <v>08</v>
          </cell>
          <cell r="D1281" t="str">
            <v>ELNO</v>
          </cell>
          <cell r="E1281" t="str">
            <v>Talara</v>
          </cell>
          <cell r="F1281" t="str">
            <v/>
          </cell>
          <cell r="G1281">
            <v>0</v>
          </cell>
          <cell r="H1281">
            <v>0</v>
          </cell>
          <cell r="I1281" t="str">
            <v>270</v>
          </cell>
          <cell r="J1281">
            <v>2307</v>
          </cell>
          <cell r="K1281">
            <v>0</v>
          </cell>
          <cell r="L1281">
            <v>0</v>
          </cell>
          <cell r="M1281">
            <v>332.76900000000001</v>
          </cell>
          <cell r="N1281">
            <v>0</v>
          </cell>
          <cell r="O1281">
            <v>121562.02</v>
          </cell>
          <cell r="P1281">
            <v>36.53</v>
          </cell>
          <cell r="Q1281">
            <v>21881.16</v>
          </cell>
          <cell r="R1281">
            <v>1391.84</v>
          </cell>
        </row>
        <row r="1282">
          <cell r="A1282" t="str">
            <v>0208Talara261</v>
          </cell>
          <cell r="B1282" t="str">
            <v>02</v>
          </cell>
          <cell r="C1282" t="str">
            <v>08</v>
          </cell>
          <cell r="D1282" t="str">
            <v>ELNO</v>
          </cell>
          <cell r="E1282" t="str">
            <v>Talara</v>
          </cell>
          <cell r="F1282" t="str">
            <v/>
          </cell>
          <cell r="G1282">
            <v>0</v>
          </cell>
          <cell r="H1282">
            <v>0</v>
          </cell>
          <cell r="I1282" t="str">
            <v>261</v>
          </cell>
          <cell r="J1282">
            <v>6643</v>
          </cell>
          <cell r="K1282">
            <v>0</v>
          </cell>
          <cell r="L1282">
            <v>0</v>
          </cell>
          <cell r="M1282">
            <v>112.15600000000001</v>
          </cell>
          <cell r="N1282">
            <v>0</v>
          </cell>
          <cell r="O1282">
            <v>41721.620000000003</v>
          </cell>
          <cell r="P1282">
            <v>37.200000000000003</v>
          </cell>
          <cell r="Q1282">
            <v>7509.89</v>
          </cell>
          <cell r="R1282">
            <v>3923.21</v>
          </cell>
        </row>
        <row r="1283">
          <cell r="A1283" t="str">
            <v>0208Talara262</v>
          </cell>
          <cell r="B1283" t="str">
            <v>02</v>
          </cell>
          <cell r="C1283" t="str">
            <v>08</v>
          </cell>
          <cell r="D1283" t="str">
            <v>ELNO</v>
          </cell>
          <cell r="E1283" t="str">
            <v>Talara</v>
          </cell>
          <cell r="F1283" t="str">
            <v/>
          </cell>
          <cell r="G1283">
            <v>0</v>
          </cell>
          <cell r="H1283">
            <v>0</v>
          </cell>
          <cell r="I1283" t="str">
            <v>262</v>
          </cell>
          <cell r="J1283">
            <v>9351</v>
          </cell>
          <cell r="K1283">
            <v>0</v>
          </cell>
          <cell r="L1283">
            <v>0</v>
          </cell>
          <cell r="M1283">
            <v>544.45100000000002</v>
          </cell>
          <cell r="N1283">
            <v>0</v>
          </cell>
          <cell r="O1283">
            <v>185388.47</v>
          </cell>
          <cell r="P1283">
            <v>34.049999999999997</v>
          </cell>
          <cell r="Q1283">
            <v>33369.919999999998</v>
          </cell>
          <cell r="R1283">
            <v>5523.49</v>
          </cell>
        </row>
        <row r="1284">
          <cell r="A1284" t="str">
            <v>0208Talara263</v>
          </cell>
          <cell r="B1284" t="str">
            <v>02</v>
          </cell>
          <cell r="C1284" t="str">
            <v>08</v>
          </cell>
          <cell r="D1284" t="str">
            <v>ELNO</v>
          </cell>
          <cell r="E1284" t="str">
            <v>Talara</v>
          </cell>
          <cell r="F1284" t="str">
            <v/>
          </cell>
          <cell r="G1284">
            <v>0</v>
          </cell>
          <cell r="H1284">
            <v>0</v>
          </cell>
          <cell r="I1284" t="str">
            <v>263</v>
          </cell>
          <cell r="J1284">
            <v>2052</v>
          </cell>
          <cell r="K1284">
            <v>0</v>
          </cell>
          <cell r="L1284">
            <v>0</v>
          </cell>
          <cell r="M1284">
            <v>249.37899999999999</v>
          </cell>
          <cell r="N1284">
            <v>0</v>
          </cell>
          <cell r="O1284">
            <v>94497.5</v>
          </cell>
          <cell r="P1284">
            <v>37.89</v>
          </cell>
          <cell r="Q1284">
            <v>17009.55</v>
          </cell>
          <cell r="R1284">
            <v>1212.74</v>
          </cell>
        </row>
        <row r="1285">
          <cell r="A1285" t="str">
            <v>0208Talara264</v>
          </cell>
          <cell r="B1285" t="str">
            <v>02</v>
          </cell>
          <cell r="C1285" t="str">
            <v>08</v>
          </cell>
          <cell r="D1285" t="str">
            <v>ELNO</v>
          </cell>
          <cell r="E1285" t="str">
            <v>Talara</v>
          </cell>
          <cell r="F1285" t="str">
            <v/>
          </cell>
          <cell r="G1285">
            <v>0</v>
          </cell>
          <cell r="H1285">
            <v>0</v>
          </cell>
          <cell r="I1285" t="str">
            <v>264</v>
          </cell>
          <cell r="J1285">
            <v>1104</v>
          </cell>
          <cell r="K1285">
            <v>0</v>
          </cell>
          <cell r="L1285">
            <v>0</v>
          </cell>
          <cell r="M1285">
            <v>219.43600000000001</v>
          </cell>
          <cell r="N1285">
            <v>0</v>
          </cell>
          <cell r="O1285">
            <v>81856.649999999994</v>
          </cell>
          <cell r="P1285">
            <v>37.299999999999997</v>
          </cell>
          <cell r="Q1285">
            <v>14734.2</v>
          </cell>
          <cell r="R1285">
            <v>652.09</v>
          </cell>
        </row>
        <row r="1286">
          <cell r="A1286" t="str">
            <v>0208Talara265</v>
          </cell>
          <cell r="B1286" t="str">
            <v>02</v>
          </cell>
          <cell r="C1286" t="str">
            <v>08</v>
          </cell>
          <cell r="D1286" t="str">
            <v>ELNO</v>
          </cell>
          <cell r="E1286" t="str">
            <v>Talara</v>
          </cell>
          <cell r="F1286" t="str">
            <v/>
          </cell>
          <cell r="G1286">
            <v>0</v>
          </cell>
          <cell r="H1286">
            <v>0</v>
          </cell>
          <cell r="I1286" t="str">
            <v>265</v>
          </cell>
          <cell r="J1286">
            <v>176</v>
          </cell>
          <cell r="K1286">
            <v>0</v>
          </cell>
          <cell r="L1286">
            <v>0</v>
          </cell>
          <cell r="M1286">
            <v>64.915999999999997</v>
          </cell>
          <cell r="N1286">
            <v>0</v>
          </cell>
          <cell r="O1286">
            <v>23942.1</v>
          </cell>
          <cell r="P1286">
            <v>36.880000000000003</v>
          </cell>
          <cell r="Q1286">
            <v>4309.58</v>
          </cell>
          <cell r="R1286">
            <v>104.59</v>
          </cell>
        </row>
        <row r="1287">
          <cell r="A1287" t="str">
            <v>0208Talara266</v>
          </cell>
          <cell r="B1287" t="str">
            <v>02</v>
          </cell>
          <cell r="C1287" t="str">
            <v>08</v>
          </cell>
          <cell r="D1287" t="str">
            <v>ELNO</v>
          </cell>
          <cell r="E1287" t="str">
            <v>Talara</v>
          </cell>
          <cell r="F1287" t="str">
            <v/>
          </cell>
          <cell r="G1287">
            <v>0</v>
          </cell>
          <cell r="H1287">
            <v>0</v>
          </cell>
          <cell r="I1287" t="str">
            <v>266</v>
          </cell>
          <cell r="J1287">
            <v>33</v>
          </cell>
          <cell r="K1287">
            <v>0</v>
          </cell>
          <cell r="L1287">
            <v>0</v>
          </cell>
          <cell r="M1287">
            <v>19.568999999999999</v>
          </cell>
          <cell r="N1287">
            <v>0</v>
          </cell>
          <cell r="O1287">
            <v>7184.76</v>
          </cell>
          <cell r="P1287">
            <v>36.72</v>
          </cell>
          <cell r="Q1287">
            <v>1293.26</v>
          </cell>
          <cell r="R1287">
            <v>19.66</v>
          </cell>
        </row>
        <row r="1288">
          <cell r="A1288" t="str">
            <v>0208Talara267</v>
          </cell>
          <cell r="B1288" t="str">
            <v>02</v>
          </cell>
          <cell r="C1288" t="str">
            <v>08</v>
          </cell>
          <cell r="D1288" t="str">
            <v>ELNO</v>
          </cell>
          <cell r="E1288" t="str">
            <v>Talara</v>
          </cell>
          <cell r="F1288" t="str">
            <v/>
          </cell>
          <cell r="G1288">
            <v>0</v>
          </cell>
          <cell r="H1288">
            <v>0</v>
          </cell>
          <cell r="I1288" t="str">
            <v>267</v>
          </cell>
          <cell r="J1288">
            <v>12</v>
          </cell>
          <cell r="K1288">
            <v>0</v>
          </cell>
          <cell r="L1288">
            <v>0</v>
          </cell>
          <cell r="M1288">
            <v>9.9960000000000004</v>
          </cell>
          <cell r="N1288">
            <v>0</v>
          </cell>
          <cell r="O1288">
            <v>3660.44</v>
          </cell>
          <cell r="P1288">
            <v>36.619999999999997</v>
          </cell>
          <cell r="Q1288">
            <v>658.88</v>
          </cell>
          <cell r="R1288">
            <v>7.08</v>
          </cell>
        </row>
        <row r="1289">
          <cell r="A1289" t="str">
            <v>0208Talara268</v>
          </cell>
          <cell r="B1289" t="str">
            <v>02</v>
          </cell>
          <cell r="C1289" t="str">
            <v>08</v>
          </cell>
          <cell r="D1289" t="str">
            <v>ELNO</v>
          </cell>
          <cell r="E1289" t="str">
            <v>Talara</v>
          </cell>
          <cell r="F1289" t="str">
            <v/>
          </cell>
          <cell r="G1289">
            <v>0</v>
          </cell>
          <cell r="H1289">
            <v>0</v>
          </cell>
          <cell r="I1289" t="str">
            <v>268</v>
          </cell>
          <cell r="J1289">
            <v>8</v>
          </cell>
          <cell r="K1289">
            <v>0</v>
          </cell>
          <cell r="L1289">
            <v>0</v>
          </cell>
          <cell r="M1289">
            <v>11.516</v>
          </cell>
          <cell r="N1289">
            <v>0</v>
          </cell>
          <cell r="O1289">
            <v>4210.34</v>
          </cell>
          <cell r="P1289">
            <v>36.56</v>
          </cell>
          <cell r="Q1289">
            <v>757.86</v>
          </cell>
          <cell r="R1289">
            <v>5.23</v>
          </cell>
        </row>
        <row r="1290">
          <cell r="A1290" t="str">
            <v>0208Talara282</v>
          </cell>
          <cell r="B1290" t="str">
            <v>02</v>
          </cell>
          <cell r="C1290" t="str">
            <v>08</v>
          </cell>
          <cell r="D1290" t="str">
            <v>ELNO</v>
          </cell>
          <cell r="E1290" t="str">
            <v>Talara</v>
          </cell>
          <cell r="F1290" t="str">
            <v/>
          </cell>
          <cell r="G1290">
            <v>0</v>
          </cell>
          <cell r="H1290">
            <v>0</v>
          </cell>
          <cell r="I1290" t="str">
            <v>282</v>
          </cell>
          <cell r="J1290">
            <v>21</v>
          </cell>
          <cell r="K1290">
            <v>0</v>
          </cell>
          <cell r="L1290">
            <v>0</v>
          </cell>
          <cell r="M1290">
            <v>1.835</v>
          </cell>
          <cell r="N1290">
            <v>5.7350000000000003</v>
          </cell>
          <cell r="O1290">
            <v>726.46</v>
          </cell>
          <cell r="P1290">
            <v>39.590000000000003</v>
          </cell>
          <cell r="Q1290">
            <v>130.76</v>
          </cell>
          <cell r="R1290">
            <v>12.39</v>
          </cell>
        </row>
        <row r="1291">
          <cell r="A1291" t="str">
            <v>0208Talara281</v>
          </cell>
          <cell r="B1291" t="str">
            <v>02</v>
          </cell>
          <cell r="C1291" t="str">
            <v>08</v>
          </cell>
          <cell r="D1291" t="str">
            <v>ELNO</v>
          </cell>
          <cell r="E1291" t="str">
            <v>Talara</v>
          </cell>
          <cell r="F1291" t="str">
            <v/>
          </cell>
          <cell r="G1291">
            <v>0</v>
          </cell>
          <cell r="H1291">
            <v>0</v>
          </cell>
          <cell r="I1291" t="str">
            <v>281</v>
          </cell>
          <cell r="J1291">
            <v>1</v>
          </cell>
          <cell r="K1291">
            <v>0</v>
          </cell>
          <cell r="L1291">
            <v>0</v>
          </cell>
          <cell r="M1291">
            <v>9.6000000000000002E-2</v>
          </cell>
          <cell r="N1291">
            <v>0.3</v>
          </cell>
          <cell r="O1291">
            <v>37.93</v>
          </cell>
          <cell r="P1291">
            <v>39.51</v>
          </cell>
          <cell r="Q1291">
            <v>6.83</v>
          </cell>
          <cell r="R1291">
            <v>0.59</v>
          </cell>
        </row>
        <row r="1292">
          <cell r="A1292" t="str">
            <v>0208Talara122</v>
          </cell>
          <cell r="B1292" t="str">
            <v>02</v>
          </cell>
          <cell r="C1292" t="str">
            <v>08</v>
          </cell>
          <cell r="D1292" t="str">
            <v>ELNO</v>
          </cell>
          <cell r="E1292" t="str">
            <v>Talara</v>
          </cell>
          <cell r="F1292" t="str">
            <v/>
          </cell>
          <cell r="G1292">
            <v>0</v>
          </cell>
          <cell r="H1292">
            <v>0</v>
          </cell>
          <cell r="I1292" t="str">
            <v>122</v>
          </cell>
          <cell r="J1292">
            <v>12</v>
          </cell>
          <cell r="K1292">
            <v>31.02</v>
          </cell>
          <cell r="L1292">
            <v>133.649</v>
          </cell>
          <cell r="M1292">
            <v>164.66900000000001</v>
          </cell>
          <cell r="N1292">
            <v>0.97199999999999998</v>
          </cell>
          <cell r="O1292">
            <v>42135.45</v>
          </cell>
          <cell r="P1292">
            <v>25.59</v>
          </cell>
          <cell r="Q1292">
            <v>7584.38</v>
          </cell>
          <cell r="R1292">
            <v>191.04</v>
          </cell>
        </row>
        <row r="1293">
          <cell r="A1293" t="str">
            <v>0208Talara121</v>
          </cell>
          <cell r="B1293" t="str">
            <v>02</v>
          </cell>
          <cell r="C1293" t="str">
            <v>08</v>
          </cell>
          <cell r="D1293" t="str">
            <v>ELNO</v>
          </cell>
          <cell r="E1293" t="str">
            <v>Talara</v>
          </cell>
          <cell r="F1293" t="str">
            <v/>
          </cell>
          <cell r="G1293">
            <v>0</v>
          </cell>
          <cell r="H1293">
            <v>0</v>
          </cell>
          <cell r="I1293" t="str">
            <v>121</v>
          </cell>
          <cell r="J1293">
            <v>5</v>
          </cell>
          <cell r="K1293">
            <v>7.516</v>
          </cell>
          <cell r="L1293">
            <v>25.977</v>
          </cell>
          <cell r="M1293">
            <v>33.493000000000002</v>
          </cell>
          <cell r="N1293">
            <v>0.14799999999999999</v>
          </cell>
          <cell r="O1293">
            <v>6648.02</v>
          </cell>
          <cell r="P1293">
            <v>19.850000000000001</v>
          </cell>
          <cell r="Q1293">
            <v>1196.6400000000001</v>
          </cell>
          <cell r="R1293">
            <v>79.599999999999994</v>
          </cell>
        </row>
        <row r="1294">
          <cell r="A1294" t="str">
            <v>0208Talara132</v>
          </cell>
          <cell r="B1294" t="str">
            <v>02</v>
          </cell>
          <cell r="C1294" t="str">
            <v>08</v>
          </cell>
          <cell r="D1294" t="str">
            <v>ELNO</v>
          </cell>
          <cell r="E1294" t="str">
            <v>Talara</v>
          </cell>
          <cell r="F1294" t="str">
            <v/>
          </cell>
          <cell r="G1294">
            <v>0</v>
          </cell>
          <cell r="H1294">
            <v>0</v>
          </cell>
          <cell r="I1294" t="str">
            <v>132</v>
          </cell>
          <cell r="J1294">
            <v>19</v>
          </cell>
          <cell r="K1294">
            <v>0</v>
          </cell>
          <cell r="L1294">
            <v>0</v>
          </cell>
          <cell r="M1294">
            <v>116.194</v>
          </cell>
          <cell r="N1294">
            <v>0.91</v>
          </cell>
          <cell r="O1294">
            <v>29922.880000000001</v>
          </cell>
          <cell r="P1294">
            <v>25.75</v>
          </cell>
          <cell r="Q1294">
            <v>5386.12</v>
          </cell>
          <cell r="R1294">
            <v>284.64999999999998</v>
          </cell>
        </row>
        <row r="1295">
          <cell r="A1295" t="str">
            <v>0208Talara131</v>
          </cell>
          <cell r="B1295" t="str">
            <v>02</v>
          </cell>
          <cell r="C1295" t="str">
            <v>08</v>
          </cell>
          <cell r="D1295" t="str">
            <v>ELNO</v>
          </cell>
          <cell r="E1295" t="str">
            <v>Talara</v>
          </cell>
          <cell r="F1295" t="str">
            <v/>
          </cell>
          <cell r="G1295">
            <v>0</v>
          </cell>
          <cell r="H1295">
            <v>0</v>
          </cell>
          <cell r="I1295" t="str">
            <v>131</v>
          </cell>
          <cell r="J1295">
            <v>7</v>
          </cell>
          <cell r="K1295">
            <v>0</v>
          </cell>
          <cell r="L1295">
            <v>0</v>
          </cell>
          <cell r="M1295">
            <v>130.92699999999999</v>
          </cell>
          <cell r="N1295">
            <v>0.54400000000000004</v>
          </cell>
          <cell r="O1295">
            <v>29782.400000000001</v>
          </cell>
          <cell r="P1295">
            <v>22.75</v>
          </cell>
          <cell r="Q1295">
            <v>5360.83</v>
          </cell>
          <cell r="R1295">
            <v>104.16</v>
          </cell>
        </row>
        <row r="1296">
          <cell r="A1296" t="str">
            <v>0208Talara240</v>
          </cell>
          <cell r="B1296" t="str">
            <v>02</v>
          </cell>
          <cell r="C1296" t="str">
            <v>08</v>
          </cell>
          <cell r="D1296" t="str">
            <v>ELNO</v>
          </cell>
          <cell r="E1296" t="str">
            <v>Talara</v>
          </cell>
          <cell r="F1296" t="str">
            <v/>
          </cell>
          <cell r="G1296">
            <v>0</v>
          </cell>
          <cell r="H1296">
            <v>0</v>
          </cell>
          <cell r="I1296" t="str">
            <v>240</v>
          </cell>
          <cell r="J1296">
            <v>0</v>
          </cell>
          <cell r="K1296">
            <v>0</v>
          </cell>
          <cell r="L1296">
            <v>0</v>
          </cell>
          <cell r="M1296">
            <v>280.93099999999998</v>
          </cell>
          <cell r="N1296">
            <v>0</v>
          </cell>
          <cell r="O1296">
            <v>75747.490000000005</v>
          </cell>
          <cell r="P1296">
            <v>26.96</v>
          </cell>
          <cell r="Q1296">
            <v>0</v>
          </cell>
          <cell r="R1296">
            <v>0</v>
          </cell>
        </row>
        <row r="1297">
          <cell r="A1297" t="str">
            <v>0208Bajo Piura270</v>
          </cell>
          <cell r="B1297" t="str">
            <v>02</v>
          </cell>
          <cell r="C1297" t="str">
            <v>08</v>
          </cell>
          <cell r="D1297" t="str">
            <v>ELNO</v>
          </cell>
          <cell r="E1297" t="str">
            <v>Bajo Piura</v>
          </cell>
          <cell r="F1297" t="str">
            <v/>
          </cell>
          <cell r="G1297">
            <v>0</v>
          </cell>
          <cell r="H1297">
            <v>60</v>
          </cell>
          <cell r="I1297" t="str">
            <v>270</v>
          </cell>
          <cell r="J1297">
            <v>704</v>
          </cell>
          <cell r="K1297">
            <v>0</v>
          </cell>
          <cell r="L1297">
            <v>0</v>
          </cell>
          <cell r="M1297">
            <v>83.091999999999999</v>
          </cell>
          <cell r="N1297">
            <v>0</v>
          </cell>
          <cell r="O1297">
            <v>33619.18</v>
          </cell>
          <cell r="P1297">
            <v>40.46</v>
          </cell>
          <cell r="Q1297">
            <v>6051.45</v>
          </cell>
          <cell r="R1297">
            <v>426.41</v>
          </cell>
        </row>
        <row r="1298">
          <cell r="A1298" t="str">
            <v>0208Bajo Piura261</v>
          </cell>
          <cell r="B1298" t="str">
            <v>02</v>
          </cell>
          <cell r="C1298" t="str">
            <v>08</v>
          </cell>
          <cell r="D1298" t="str">
            <v>ELNO</v>
          </cell>
          <cell r="E1298" t="str">
            <v>Bajo Piura</v>
          </cell>
          <cell r="F1298" t="str">
            <v/>
          </cell>
          <cell r="G1298">
            <v>0</v>
          </cell>
          <cell r="H1298">
            <v>60</v>
          </cell>
          <cell r="I1298" t="str">
            <v>261</v>
          </cell>
          <cell r="J1298">
            <v>6508</v>
          </cell>
          <cell r="K1298">
            <v>0</v>
          </cell>
          <cell r="L1298">
            <v>0</v>
          </cell>
          <cell r="M1298">
            <v>97.378</v>
          </cell>
          <cell r="N1298">
            <v>0</v>
          </cell>
          <cell r="O1298">
            <v>42606.87</v>
          </cell>
          <cell r="P1298">
            <v>43.75</v>
          </cell>
          <cell r="Q1298">
            <v>7669.24</v>
          </cell>
          <cell r="R1298">
            <v>3846.93</v>
          </cell>
        </row>
        <row r="1299">
          <cell r="A1299" t="str">
            <v>0208Bajo Piura262</v>
          </cell>
          <cell r="B1299" t="str">
            <v>02</v>
          </cell>
          <cell r="C1299" t="str">
            <v>08</v>
          </cell>
          <cell r="D1299" t="str">
            <v>ELNO</v>
          </cell>
          <cell r="E1299" t="str">
            <v>Bajo Piura</v>
          </cell>
          <cell r="F1299" t="str">
            <v/>
          </cell>
          <cell r="G1299">
            <v>0</v>
          </cell>
          <cell r="H1299">
            <v>60</v>
          </cell>
          <cell r="I1299" t="str">
            <v>262</v>
          </cell>
          <cell r="J1299">
            <v>3701</v>
          </cell>
          <cell r="K1299">
            <v>0</v>
          </cell>
          <cell r="L1299">
            <v>0</v>
          </cell>
          <cell r="M1299">
            <v>194.24799999999999</v>
          </cell>
          <cell r="N1299">
            <v>0</v>
          </cell>
          <cell r="O1299">
            <v>71762.070000000007</v>
          </cell>
          <cell r="P1299">
            <v>36.94</v>
          </cell>
          <cell r="Q1299">
            <v>12917.17</v>
          </cell>
          <cell r="R1299">
            <v>2189.0500000000002</v>
          </cell>
        </row>
        <row r="1300">
          <cell r="A1300" t="str">
            <v>0208Bajo Piura263</v>
          </cell>
          <cell r="B1300" t="str">
            <v>02</v>
          </cell>
          <cell r="C1300" t="str">
            <v>08</v>
          </cell>
          <cell r="D1300" t="str">
            <v>ELNO</v>
          </cell>
          <cell r="E1300" t="str">
            <v>Bajo Piura</v>
          </cell>
          <cell r="F1300" t="str">
            <v/>
          </cell>
          <cell r="G1300">
            <v>0</v>
          </cell>
          <cell r="H1300">
            <v>60</v>
          </cell>
          <cell r="I1300" t="str">
            <v>263</v>
          </cell>
          <cell r="J1300">
            <v>386</v>
          </cell>
          <cell r="K1300">
            <v>0</v>
          </cell>
          <cell r="L1300">
            <v>0</v>
          </cell>
          <cell r="M1300">
            <v>46.465000000000003</v>
          </cell>
          <cell r="N1300">
            <v>0</v>
          </cell>
          <cell r="O1300">
            <v>18953.330000000002</v>
          </cell>
          <cell r="P1300">
            <v>40.79</v>
          </cell>
          <cell r="Q1300">
            <v>3411.6</v>
          </cell>
          <cell r="R1300">
            <v>229.35</v>
          </cell>
        </row>
        <row r="1301">
          <cell r="A1301" t="str">
            <v>0208Bajo Piura264</v>
          </cell>
          <cell r="B1301" t="str">
            <v>02</v>
          </cell>
          <cell r="C1301" t="str">
            <v>08</v>
          </cell>
          <cell r="D1301" t="str">
            <v>ELNO</v>
          </cell>
          <cell r="E1301" t="str">
            <v>Bajo Piura</v>
          </cell>
          <cell r="F1301" t="str">
            <v/>
          </cell>
          <cell r="G1301">
            <v>0</v>
          </cell>
          <cell r="H1301">
            <v>60</v>
          </cell>
          <cell r="I1301" t="str">
            <v>264</v>
          </cell>
          <cell r="J1301">
            <v>140</v>
          </cell>
          <cell r="K1301">
            <v>0</v>
          </cell>
          <cell r="L1301">
            <v>0</v>
          </cell>
          <cell r="M1301">
            <v>27.896000000000001</v>
          </cell>
          <cell r="N1301">
            <v>0</v>
          </cell>
          <cell r="O1301">
            <v>11201.13</v>
          </cell>
          <cell r="P1301">
            <v>40.15</v>
          </cell>
          <cell r="Q1301">
            <v>2016.2</v>
          </cell>
          <cell r="R1301">
            <v>84.72</v>
          </cell>
        </row>
        <row r="1302">
          <cell r="A1302" t="str">
            <v>0208Bajo Piura265</v>
          </cell>
          <cell r="B1302" t="str">
            <v>02</v>
          </cell>
          <cell r="C1302" t="str">
            <v>08</v>
          </cell>
          <cell r="D1302" t="str">
            <v>ELNO</v>
          </cell>
          <cell r="E1302" t="str">
            <v>Bajo Piura</v>
          </cell>
          <cell r="F1302" t="str">
            <v/>
          </cell>
          <cell r="G1302">
            <v>0</v>
          </cell>
          <cell r="H1302">
            <v>60</v>
          </cell>
          <cell r="I1302" t="str">
            <v>265</v>
          </cell>
          <cell r="J1302">
            <v>32</v>
          </cell>
          <cell r="K1302">
            <v>0</v>
          </cell>
          <cell r="L1302">
            <v>0</v>
          </cell>
          <cell r="M1302">
            <v>12.473000000000001</v>
          </cell>
          <cell r="N1302">
            <v>0</v>
          </cell>
          <cell r="O1302">
            <v>4947.2</v>
          </cell>
          <cell r="P1302">
            <v>39.659999999999997</v>
          </cell>
          <cell r="Q1302">
            <v>890.5</v>
          </cell>
          <cell r="R1302">
            <v>20.239999999999998</v>
          </cell>
        </row>
        <row r="1303">
          <cell r="A1303" t="str">
            <v>0208Bajo Piura266</v>
          </cell>
          <cell r="B1303" t="str">
            <v>02</v>
          </cell>
          <cell r="C1303" t="str">
            <v>08</v>
          </cell>
          <cell r="D1303" t="str">
            <v>ELNO</v>
          </cell>
          <cell r="E1303" t="str">
            <v>Bajo Piura</v>
          </cell>
          <cell r="F1303" t="str">
            <v/>
          </cell>
          <cell r="G1303">
            <v>0</v>
          </cell>
          <cell r="H1303">
            <v>60</v>
          </cell>
          <cell r="I1303" t="str">
            <v>266</v>
          </cell>
          <cell r="J1303">
            <v>4</v>
          </cell>
          <cell r="K1303">
            <v>0</v>
          </cell>
          <cell r="L1303">
            <v>0</v>
          </cell>
          <cell r="M1303">
            <v>2.488</v>
          </cell>
          <cell r="N1303">
            <v>0</v>
          </cell>
          <cell r="O1303">
            <v>980.89</v>
          </cell>
          <cell r="P1303">
            <v>39.42</v>
          </cell>
          <cell r="Q1303">
            <v>176.56</v>
          </cell>
          <cell r="R1303">
            <v>2.74</v>
          </cell>
        </row>
        <row r="1304">
          <cell r="A1304" t="str">
            <v>0208Bajo Piura267</v>
          </cell>
          <cell r="B1304" t="str">
            <v>02</v>
          </cell>
          <cell r="C1304" t="str">
            <v>08</v>
          </cell>
          <cell r="D1304" t="str">
            <v>ELNO</v>
          </cell>
          <cell r="E1304" t="str">
            <v>Bajo Piura</v>
          </cell>
          <cell r="F1304" t="str">
            <v/>
          </cell>
          <cell r="G1304">
            <v>0</v>
          </cell>
          <cell r="H1304">
            <v>60</v>
          </cell>
          <cell r="I1304" t="str">
            <v>267</v>
          </cell>
          <cell r="J1304">
            <v>6</v>
          </cell>
          <cell r="K1304">
            <v>0</v>
          </cell>
          <cell r="L1304">
            <v>0</v>
          </cell>
          <cell r="M1304">
            <v>4.8570000000000002</v>
          </cell>
          <cell r="N1304">
            <v>0</v>
          </cell>
          <cell r="O1304">
            <v>1912.78</v>
          </cell>
          <cell r="P1304">
            <v>39.380000000000003</v>
          </cell>
          <cell r="Q1304">
            <v>344.3</v>
          </cell>
          <cell r="R1304">
            <v>3.88</v>
          </cell>
        </row>
        <row r="1305">
          <cell r="A1305" t="str">
            <v>0208Bajo Piura268</v>
          </cell>
          <cell r="B1305" t="str">
            <v>02</v>
          </cell>
          <cell r="C1305" t="str">
            <v>08</v>
          </cell>
          <cell r="D1305" t="str">
            <v>ELNO</v>
          </cell>
          <cell r="E1305" t="str">
            <v>Bajo Piura</v>
          </cell>
          <cell r="F1305" t="str">
            <v/>
          </cell>
          <cell r="G1305">
            <v>0</v>
          </cell>
          <cell r="H1305">
            <v>60</v>
          </cell>
          <cell r="I1305" t="str">
            <v>268</v>
          </cell>
          <cell r="J1305">
            <v>6</v>
          </cell>
          <cell r="K1305">
            <v>0</v>
          </cell>
          <cell r="L1305">
            <v>0</v>
          </cell>
          <cell r="M1305">
            <v>8.7729999999999997</v>
          </cell>
          <cell r="N1305">
            <v>0</v>
          </cell>
          <cell r="O1305">
            <v>3446.14</v>
          </cell>
          <cell r="P1305">
            <v>39.28</v>
          </cell>
          <cell r="Q1305">
            <v>620.30999999999995</v>
          </cell>
          <cell r="R1305">
            <v>4.22</v>
          </cell>
        </row>
        <row r="1306">
          <cell r="A1306" t="str">
            <v>0208Bajo Piura282</v>
          </cell>
          <cell r="B1306" t="str">
            <v>02</v>
          </cell>
          <cell r="C1306" t="str">
            <v>08</v>
          </cell>
          <cell r="D1306" t="str">
            <v>ELNO</v>
          </cell>
          <cell r="E1306" t="str">
            <v>Bajo Piura</v>
          </cell>
          <cell r="F1306" t="str">
            <v/>
          </cell>
          <cell r="G1306">
            <v>0</v>
          </cell>
          <cell r="H1306">
            <v>60</v>
          </cell>
          <cell r="I1306" t="str">
            <v>282</v>
          </cell>
          <cell r="J1306">
            <v>2</v>
          </cell>
          <cell r="K1306">
            <v>0</v>
          </cell>
          <cell r="L1306">
            <v>0</v>
          </cell>
          <cell r="M1306">
            <v>6.4000000000000001E-2</v>
          </cell>
          <cell r="N1306">
            <v>0.2</v>
          </cell>
          <cell r="O1306">
            <v>27.24</v>
          </cell>
          <cell r="P1306">
            <v>42.56</v>
          </cell>
          <cell r="Q1306">
            <v>4.9000000000000004</v>
          </cell>
          <cell r="R1306">
            <v>1.18</v>
          </cell>
        </row>
        <row r="1307">
          <cell r="A1307" t="str">
            <v>0208Bajo Piura100</v>
          </cell>
          <cell r="B1307" t="str">
            <v>02</v>
          </cell>
          <cell r="C1307" t="str">
            <v>08</v>
          </cell>
          <cell r="D1307" t="str">
            <v>ELNO</v>
          </cell>
          <cell r="E1307" t="str">
            <v>Bajo Piura</v>
          </cell>
          <cell r="F1307" t="str">
            <v/>
          </cell>
          <cell r="G1307">
            <v>0</v>
          </cell>
          <cell r="H1307">
            <v>60</v>
          </cell>
          <cell r="I1307" t="str">
            <v>100</v>
          </cell>
          <cell r="J1307">
            <v>20</v>
          </cell>
          <cell r="K1307">
            <v>9.2010000000000005</v>
          </cell>
          <cell r="L1307">
            <v>192.71799999999999</v>
          </cell>
          <cell r="M1307">
            <v>201.91900000000001</v>
          </cell>
          <cell r="N1307">
            <v>2.5369999999999999</v>
          </cell>
          <cell r="O1307">
            <v>45919.86</v>
          </cell>
          <cell r="P1307">
            <v>22.74</v>
          </cell>
          <cell r="Q1307">
            <v>8265.57</v>
          </cell>
          <cell r="R1307">
            <v>318.39999999999998</v>
          </cell>
        </row>
        <row r="1308">
          <cell r="A1308" t="str">
            <v>0208Bajo Piura122</v>
          </cell>
          <cell r="B1308" t="str">
            <v>02</v>
          </cell>
          <cell r="C1308" t="str">
            <v>08</v>
          </cell>
          <cell r="D1308" t="str">
            <v>ELNO</v>
          </cell>
          <cell r="E1308" t="str">
            <v>Bajo Piura</v>
          </cell>
          <cell r="F1308" t="str">
            <v/>
          </cell>
          <cell r="G1308">
            <v>0</v>
          </cell>
          <cell r="H1308">
            <v>60</v>
          </cell>
          <cell r="I1308" t="str">
            <v>122</v>
          </cell>
          <cell r="J1308">
            <v>8</v>
          </cell>
          <cell r="K1308">
            <v>23.036000000000001</v>
          </cell>
          <cell r="L1308">
            <v>82.337000000000003</v>
          </cell>
          <cell r="M1308">
            <v>105.373</v>
          </cell>
          <cell r="N1308">
            <v>1.296</v>
          </cell>
          <cell r="O1308">
            <v>39850.94</v>
          </cell>
          <cell r="P1308">
            <v>37.82</v>
          </cell>
          <cell r="Q1308">
            <v>7173.17</v>
          </cell>
          <cell r="R1308">
            <v>127.36</v>
          </cell>
        </row>
        <row r="1309">
          <cell r="A1309" t="str">
            <v>0208Bajo Piura121</v>
          </cell>
          <cell r="B1309" t="str">
            <v>02</v>
          </cell>
          <cell r="C1309" t="str">
            <v>08</v>
          </cell>
          <cell r="D1309" t="str">
            <v>ELNO</v>
          </cell>
          <cell r="E1309" t="str">
            <v>Bajo Piura</v>
          </cell>
          <cell r="F1309" t="str">
            <v/>
          </cell>
          <cell r="G1309">
            <v>0</v>
          </cell>
          <cell r="H1309">
            <v>60</v>
          </cell>
          <cell r="I1309" t="str">
            <v>121</v>
          </cell>
          <cell r="J1309">
            <v>5</v>
          </cell>
          <cell r="K1309">
            <v>5.9450000000000003</v>
          </cell>
          <cell r="L1309">
            <v>21.423999999999999</v>
          </cell>
          <cell r="M1309">
            <v>27.369</v>
          </cell>
          <cell r="N1309">
            <v>0.14000000000000001</v>
          </cell>
          <cell r="O1309">
            <v>5219.0600000000004</v>
          </cell>
          <cell r="P1309">
            <v>19.07</v>
          </cell>
          <cell r="Q1309">
            <v>939.43</v>
          </cell>
          <cell r="R1309">
            <v>79.599999999999994</v>
          </cell>
        </row>
        <row r="1310">
          <cell r="A1310" t="str">
            <v>0208Bajo Piura132</v>
          </cell>
          <cell r="B1310" t="str">
            <v>02</v>
          </cell>
          <cell r="C1310" t="str">
            <v>08</v>
          </cell>
          <cell r="D1310" t="str">
            <v>ELNO</v>
          </cell>
          <cell r="E1310" t="str">
            <v>Bajo Piura</v>
          </cell>
          <cell r="F1310" t="str">
            <v/>
          </cell>
          <cell r="G1310">
            <v>0</v>
          </cell>
          <cell r="H1310">
            <v>60</v>
          </cell>
          <cell r="I1310" t="str">
            <v>132</v>
          </cell>
          <cell r="J1310">
            <v>4</v>
          </cell>
          <cell r="K1310">
            <v>0</v>
          </cell>
          <cell r="L1310">
            <v>0</v>
          </cell>
          <cell r="M1310">
            <v>3.8519999999999999</v>
          </cell>
          <cell r="N1310">
            <v>7.8E-2</v>
          </cell>
          <cell r="O1310">
            <v>1318.62</v>
          </cell>
          <cell r="P1310">
            <v>34.229999999999997</v>
          </cell>
          <cell r="Q1310">
            <v>237.35</v>
          </cell>
          <cell r="R1310">
            <v>61.45</v>
          </cell>
        </row>
        <row r="1311">
          <cell r="A1311" t="str">
            <v>0208Bajo Piura131</v>
          </cell>
          <cell r="B1311" t="str">
            <v>02</v>
          </cell>
          <cell r="C1311" t="str">
            <v>08</v>
          </cell>
          <cell r="D1311" t="str">
            <v>ELNO</v>
          </cell>
          <cell r="E1311" t="str">
            <v>Bajo Piura</v>
          </cell>
          <cell r="F1311" t="str">
            <v/>
          </cell>
          <cell r="G1311">
            <v>0</v>
          </cell>
          <cell r="H1311">
            <v>60</v>
          </cell>
          <cell r="I1311" t="str">
            <v>131</v>
          </cell>
          <cell r="J1311">
            <v>13</v>
          </cell>
          <cell r="K1311">
            <v>0</v>
          </cell>
          <cell r="L1311">
            <v>0</v>
          </cell>
          <cell r="M1311">
            <v>24.548999999999999</v>
          </cell>
          <cell r="N1311">
            <v>0.10100000000000001</v>
          </cell>
          <cell r="O1311">
            <v>6589.6</v>
          </cell>
          <cell r="P1311">
            <v>26.84</v>
          </cell>
          <cell r="Q1311">
            <v>1186.1300000000001</v>
          </cell>
          <cell r="R1311">
            <v>193.44</v>
          </cell>
        </row>
        <row r="1312">
          <cell r="A1312" t="str">
            <v>0208Bajo Piura240</v>
          </cell>
          <cell r="B1312" t="str">
            <v>02</v>
          </cell>
          <cell r="C1312" t="str">
            <v>08</v>
          </cell>
          <cell r="D1312" t="str">
            <v>ELNO</v>
          </cell>
          <cell r="E1312" t="str">
            <v>Bajo Piura</v>
          </cell>
          <cell r="F1312" t="str">
            <v/>
          </cell>
          <cell r="G1312">
            <v>0</v>
          </cell>
          <cell r="H1312">
            <v>60</v>
          </cell>
          <cell r="I1312" t="str">
            <v>240</v>
          </cell>
          <cell r="J1312">
            <v>0</v>
          </cell>
          <cell r="K1312">
            <v>0</v>
          </cell>
          <cell r="L1312">
            <v>0</v>
          </cell>
          <cell r="M1312">
            <v>110.768</v>
          </cell>
          <cell r="N1312">
            <v>0</v>
          </cell>
          <cell r="O1312">
            <v>27474.720000000001</v>
          </cell>
          <cell r="P1312">
            <v>24.8</v>
          </cell>
          <cell r="Q1312">
            <v>0</v>
          </cell>
          <cell r="R1312">
            <v>0</v>
          </cell>
        </row>
        <row r="1313">
          <cell r="A1313" t="str">
            <v>0208Tumbes222</v>
          </cell>
          <cell r="B1313" t="str">
            <v>02</v>
          </cell>
          <cell r="C1313" t="str">
            <v>08</v>
          </cell>
          <cell r="D1313" t="str">
            <v>ELNO</v>
          </cell>
          <cell r="E1313" t="str">
            <v>Tumbes</v>
          </cell>
          <cell r="F1313" t="str">
            <v/>
          </cell>
          <cell r="G1313">
            <v>0</v>
          </cell>
          <cell r="H1313">
            <v>0</v>
          </cell>
          <cell r="I1313" t="str">
            <v>222</v>
          </cell>
          <cell r="J1313">
            <v>1</v>
          </cell>
          <cell r="K1313">
            <v>3.3119999999999998</v>
          </cell>
          <cell r="L1313">
            <v>17.315999999999999</v>
          </cell>
          <cell r="M1313">
            <v>20.628</v>
          </cell>
          <cell r="N1313">
            <v>0.12</v>
          </cell>
          <cell r="O1313">
            <v>6913.14</v>
          </cell>
          <cell r="P1313">
            <v>33.51</v>
          </cell>
          <cell r="Q1313">
            <v>1244.3699999999999</v>
          </cell>
          <cell r="R1313">
            <v>5.16</v>
          </cell>
        </row>
        <row r="1314">
          <cell r="A1314" t="str">
            <v>0208Tumbes232</v>
          </cell>
          <cell r="B1314" t="str">
            <v>02</v>
          </cell>
          <cell r="C1314" t="str">
            <v>08</v>
          </cell>
          <cell r="D1314" t="str">
            <v>ELNO</v>
          </cell>
          <cell r="E1314" t="str">
            <v>Tumbes</v>
          </cell>
          <cell r="F1314" t="str">
            <v/>
          </cell>
          <cell r="G1314">
            <v>0</v>
          </cell>
          <cell r="H1314">
            <v>0</v>
          </cell>
          <cell r="I1314" t="str">
            <v>232</v>
          </cell>
          <cell r="J1314">
            <v>1</v>
          </cell>
          <cell r="K1314">
            <v>0</v>
          </cell>
          <cell r="L1314">
            <v>0</v>
          </cell>
          <cell r="M1314">
            <v>0.30299999999999999</v>
          </cell>
          <cell r="N1314">
            <v>2.5000000000000001E-2</v>
          </cell>
          <cell r="O1314">
            <v>824.5</v>
          </cell>
          <cell r="P1314">
            <v>272.11</v>
          </cell>
          <cell r="Q1314">
            <v>148.41</v>
          </cell>
          <cell r="R1314">
            <v>2.38</v>
          </cell>
        </row>
        <row r="1315">
          <cell r="A1315" t="str">
            <v>0208Tumbes231</v>
          </cell>
          <cell r="B1315" t="str">
            <v>02</v>
          </cell>
          <cell r="C1315" t="str">
            <v>08</v>
          </cell>
          <cell r="D1315" t="str">
            <v>ELNO</v>
          </cell>
          <cell r="E1315" t="str">
            <v>Tumbes</v>
          </cell>
          <cell r="F1315" t="str">
            <v/>
          </cell>
          <cell r="G1315">
            <v>0</v>
          </cell>
          <cell r="H1315">
            <v>0</v>
          </cell>
          <cell r="I1315" t="str">
            <v>231</v>
          </cell>
          <cell r="J1315">
            <v>2</v>
          </cell>
          <cell r="K1315">
            <v>0</v>
          </cell>
          <cell r="L1315">
            <v>0</v>
          </cell>
          <cell r="M1315">
            <v>0.193</v>
          </cell>
          <cell r="N1315">
            <v>1.2E-2</v>
          </cell>
          <cell r="O1315">
            <v>723.85</v>
          </cell>
          <cell r="P1315">
            <v>375.05</v>
          </cell>
          <cell r="Q1315">
            <v>130.29</v>
          </cell>
          <cell r="R1315">
            <v>4.18</v>
          </cell>
        </row>
        <row r="1316">
          <cell r="A1316" t="str">
            <v>0208Tumbes270</v>
          </cell>
          <cell r="B1316" t="str">
            <v>02</v>
          </cell>
          <cell r="C1316" t="str">
            <v>08</v>
          </cell>
          <cell r="D1316" t="str">
            <v>ELNO</v>
          </cell>
          <cell r="E1316" t="str">
            <v>Tumbes</v>
          </cell>
          <cell r="F1316" t="str">
            <v/>
          </cell>
          <cell r="G1316">
            <v>0</v>
          </cell>
          <cell r="H1316">
            <v>0</v>
          </cell>
          <cell r="I1316" t="str">
            <v>270</v>
          </cell>
          <cell r="J1316">
            <v>2827</v>
          </cell>
          <cell r="K1316">
            <v>0</v>
          </cell>
          <cell r="L1316">
            <v>0</v>
          </cell>
          <cell r="M1316">
            <v>489.39699999999999</v>
          </cell>
          <cell r="N1316">
            <v>0</v>
          </cell>
          <cell r="O1316">
            <v>186444.01</v>
          </cell>
          <cell r="P1316">
            <v>38.1</v>
          </cell>
          <cell r="Q1316">
            <v>33559.919999999998</v>
          </cell>
          <cell r="R1316">
            <v>1687.27</v>
          </cell>
        </row>
        <row r="1317">
          <cell r="A1317" t="str">
            <v>0208Tumbes261</v>
          </cell>
          <cell r="B1317" t="str">
            <v>02</v>
          </cell>
          <cell r="C1317" t="str">
            <v>08</v>
          </cell>
          <cell r="D1317" t="str">
            <v>ELNO</v>
          </cell>
          <cell r="E1317" t="str">
            <v>Tumbes</v>
          </cell>
          <cell r="F1317" t="str">
            <v/>
          </cell>
          <cell r="G1317">
            <v>0</v>
          </cell>
          <cell r="H1317">
            <v>0</v>
          </cell>
          <cell r="I1317" t="str">
            <v>261</v>
          </cell>
          <cell r="J1317">
            <v>9673</v>
          </cell>
          <cell r="K1317">
            <v>0</v>
          </cell>
          <cell r="L1317">
            <v>0</v>
          </cell>
          <cell r="M1317">
            <v>159.05500000000001</v>
          </cell>
          <cell r="N1317">
            <v>0</v>
          </cell>
          <cell r="O1317">
            <v>64551.25</v>
          </cell>
          <cell r="P1317">
            <v>40.58</v>
          </cell>
          <cell r="Q1317">
            <v>11619.23</v>
          </cell>
          <cell r="R1317">
            <v>5715.15</v>
          </cell>
        </row>
        <row r="1318">
          <cell r="A1318" t="str">
            <v>0208Tumbes262</v>
          </cell>
          <cell r="B1318" t="str">
            <v>02</v>
          </cell>
          <cell r="C1318" t="str">
            <v>08</v>
          </cell>
          <cell r="D1318" t="str">
            <v>ELNO</v>
          </cell>
          <cell r="E1318" t="str">
            <v>Tumbes</v>
          </cell>
          <cell r="F1318" t="str">
            <v/>
          </cell>
          <cell r="G1318">
            <v>0</v>
          </cell>
          <cell r="H1318">
            <v>0</v>
          </cell>
          <cell r="I1318" t="str">
            <v>262</v>
          </cell>
          <cell r="J1318">
            <v>11240</v>
          </cell>
          <cell r="K1318">
            <v>0</v>
          </cell>
          <cell r="L1318">
            <v>0</v>
          </cell>
          <cell r="M1318">
            <v>651.91700000000003</v>
          </cell>
          <cell r="N1318">
            <v>0</v>
          </cell>
          <cell r="O1318">
            <v>230908.6</v>
          </cell>
          <cell r="P1318">
            <v>35.42</v>
          </cell>
          <cell r="Q1318">
            <v>41563.550000000003</v>
          </cell>
          <cell r="R1318">
            <v>6643.22</v>
          </cell>
        </row>
        <row r="1319">
          <cell r="A1319" t="str">
            <v>0208Tumbes263</v>
          </cell>
          <cell r="B1319" t="str">
            <v>02</v>
          </cell>
          <cell r="C1319" t="str">
            <v>08</v>
          </cell>
          <cell r="D1319" t="str">
            <v>ELNO</v>
          </cell>
          <cell r="E1319" t="str">
            <v>Tumbes</v>
          </cell>
          <cell r="F1319" t="str">
            <v/>
          </cell>
          <cell r="G1319">
            <v>0</v>
          </cell>
          <cell r="H1319">
            <v>0</v>
          </cell>
          <cell r="I1319" t="str">
            <v>263</v>
          </cell>
          <cell r="J1319">
            <v>2198</v>
          </cell>
          <cell r="K1319">
            <v>0</v>
          </cell>
          <cell r="L1319">
            <v>0</v>
          </cell>
          <cell r="M1319">
            <v>264.43099999999998</v>
          </cell>
          <cell r="N1319">
            <v>0</v>
          </cell>
          <cell r="O1319">
            <v>103630.54</v>
          </cell>
          <cell r="P1319">
            <v>39.19</v>
          </cell>
          <cell r="Q1319">
            <v>18653.5</v>
          </cell>
          <cell r="R1319">
            <v>1300.1300000000001</v>
          </cell>
        </row>
        <row r="1320">
          <cell r="A1320" t="str">
            <v>0208Tumbes264</v>
          </cell>
          <cell r="B1320" t="str">
            <v>02</v>
          </cell>
          <cell r="C1320" t="str">
            <v>08</v>
          </cell>
          <cell r="D1320" t="str">
            <v>ELNO</v>
          </cell>
          <cell r="E1320" t="str">
            <v>Tumbes</v>
          </cell>
          <cell r="F1320" t="str">
            <v/>
          </cell>
          <cell r="G1320">
            <v>0</v>
          </cell>
          <cell r="H1320">
            <v>0</v>
          </cell>
          <cell r="I1320" t="str">
            <v>264</v>
          </cell>
          <cell r="J1320">
            <v>1056</v>
          </cell>
          <cell r="K1320">
            <v>0</v>
          </cell>
          <cell r="L1320">
            <v>0</v>
          </cell>
          <cell r="M1320">
            <v>208.44300000000001</v>
          </cell>
          <cell r="N1320">
            <v>0</v>
          </cell>
          <cell r="O1320">
            <v>80017.62</v>
          </cell>
          <cell r="P1320">
            <v>38.39</v>
          </cell>
          <cell r="Q1320">
            <v>14403.17</v>
          </cell>
          <cell r="R1320">
            <v>626.25</v>
          </cell>
        </row>
        <row r="1321">
          <cell r="A1321" t="str">
            <v>0208Tumbes265</v>
          </cell>
          <cell r="B1321" t="str">
            <v>02</v>
          </cell>
          <cell r="C1321" t="str">
            <v>08</v>
          </cell>
          <cell r="D1321" t="str">
            <v>ELNO</v>
          </cell>
          <cell r="E1321" t="str">
            <v>Tumbes</v>
          </cell>
          <cell r="F1321" t="str">
            <v/>
          </cell>
          <cell r="G1321">
            <v>0</v>
          </cell>
          <cell r="H1321">
            <v>0</v>
          </cell>
          <cell r="I1321" t="str">
            <v>265</v>
          </cell>
          <cell r="J1321">
            <v>154</v>
          </cell>
          <cell r="K1321">
            <v>0</v>
          </cell>
          <cell r="L1321">
            <v>0</v>
          </cell>
          <cell r="M1321">
            <v>57.052999999999997</v>
          </cell>
          <cell r="N1321">
            <v>0</v>
          </cell>
          <cell r="O1321">
            <v>21484.560000000001</v>
          </cell>
          <cell r="P1321">
            <v>37.659999999999997</v>
          </cell>
          <cell r="Q1321">
            <v>3867.22</v>
          </cell>
          <cell r="R1321">
            <v>91.77</v>
          </cell>
        </row>
        <row r="1322">
          <cell r="A1322" t="str">
            <v>0208Tumbes266</v>
          </cell>
          <cell r="B1322" t="str">
            <v>02</v>
          </cell>
          <cell r="C1322" t="str">
            <v>08</v>
          </cell>
          <cell r="D1322" t="str">
            <v>ELNO</v>
          </cell>
          <cell r="E1322" t="str">
            <v>Tumbes</v>
          </cell>
          <cell r="F1322" t="str">
            <v/>
          </cell>
          <cell r="G1322">
            <v>0</v>
          </cell>
          <cell r="H1322">
            <v>0</v>
          </cell>
          <cell r="I1322" t="str">
            <v>266</v>
          </cell>
          <cell r="J1322">
            <v>37</v>
          </cell>
          <cell r="K1322">
            <v>0</v>
          </cell>
          <cell r="L1322">
            <v>0</v>
          </cell>
          <cell r="M1322">
            <v>21.702999999999999</v>
          </cell>
          <cell r="N1322">
            <v>0</v>
          </cell>
          <cell r="O1322">
            <v>7742.57</v>
          </cell>
          <cell r="P1322">
            <v>35.68</v>
          </cell>
          <cell r="Q1322">
            <v>1393.66</v>
          </cell>
          <cell r="R1322">
            <v>22.17</v>
          </cell>
        </row>
        <row r="1323">
          <cell r="A1323" t="str">
            <v>0208Tumbes267</v>
          </cell>
          <cell r="B1323" t="str">
            <v>02</v>
          </cell>
          <cell r="C1323" t="str">
            <v>08</v>
          </cell>
          <cell r="D1323" t="str">
            <v>ELNO</v>
          </cell>
          <cell r="E1323" t="str">
            <v>Tumbes</v>
          </cell>
          <cell r="F1323" t="str">
            <v/>
          </cell>
          <cell r="G1323">
            <v>0</v>
          </cell>
          <cell r="H1323">
            <v>0</v>
          </cell>
          <cell r="I1323" t="str">
            <v>267</v>
          </cell>
          <cell r="J1323">
            <v>12</v>
          </cell>
          <cell r="K1323">
            <v>0</v>
          </cell>
          <cell r="L1323">
            <v>0</v>
          </cell>
          <cell r="M1323">
            <v>10.542</v>
          </cell>
          <cell r="N1323">
            <v>0</v>
          </cell>
          <cell r="O1323">
            <v>3828.19</v>
          </cell>
          <cell r="P1323">
            <v>36.31</v>
          </cell>
          <cell r="Q1323">
            <v>689.07</v>
          </cell>
          <cell r="R1323">
            <v>7.25</v>
          </cell>
        </row>
        <row r="1324">
          <cell r="A1324" t="str">
            <v>0208Tumbes268</v>
          </cell>
          <cell r="B1324" t="str">
            <v>02</v>
          </cell>
          <cell r="C1324" t="str">
            <v>08</v>
          </cell>
          <cell r="D1324" t="str">
            <v>ELNO</v>
          </cell>
          <cell r="E1324" t="str">
            <v>Tumbes</v>
          </cell>
          <cell r="F1324" t="str">
            <v/>
          </cell>
          <cell r="G1324">
            <v>0</v>
          </cell>
          <cell r="H1324">
            <v>0</v>
          </cell>
          <cell r="I1324" t="str">
            <v>268</v>
          </cell>
          <cell r="J1324">
            <v>20</v>
          </cell>
          <cell r="K1324">
            <v>0</v>
          </cell>
          <cell r="L1324">
            <v>0</v>
          </cell>
          <cell r="M1324">
            <v>28.067</v>
          </cell>
          <cell r="N1324">
            <v>0</v>
          </cell>
          <cell r="O1324">
            <v>9885.77</v>
          </cell>
          <cell r="P1324">
            <v>35.22</v>
          </cell>
          <cell r="Q1324">
            <v>1779.44</v>
          </cell>
          <cell r="R1324">
            <v>12.82</v>
          </cell>
        </row>
        <row r="1325">
          <cell r="A1325" t="str">
            <v>0208Tumbes282</v>
          </cell>
          <cell r="B1325" t="str">
            <v>02</v>
          </cell>
          <cell r="C1325" t="str">
            <v>08</v>
          </cell>
          <cell r="D1325" t="str">
            <v>ELNO</v>
          </cell>
          <cell r="E1325" t="str">
            <v>Tumbes</v>
          </cell>
          <cell r="F1325" t="str">
            <v/>
          </cell>
          <cell r="G1325">
            <v>0</v>
          </cell>
          <cell r="H1325">
            <v>0</v>
          </cell>
          <cell r="I1325" t="str">
            <v>282</v>
          </cell>
          <cell r="J1325">
            <v>52</v>
          </cell>
          <cell r="K1325">
            <v>0</v>
          </cell>
          <cell r="L1325">
            <v>0</v>
          </cell>
          <cell r="M1325">
            <v>3.7890000000000001</v>
          </cell>
          <cell r="N1325">
            <v>11.04</v>
          </cell>
          <cell r="O1325">
            <v>1483.23</v>
          </cell>
          <cell r="P1325">
            <v>39.15</v>
          </cell>
          <cell r="Q1325">
            <v>266.98</v>
          </cell>
          <cell r="R1325">
            <v>30.74</v>
          </cell>
        </row>
        <row r="1326">
          <cell r="A1326" t="str">
            <v>0208Tumbes281</v>
          </cell>
          <cell r="B1326" t="str">
            <v>02</v>
          </cell>
          <cell r="C1326" t="str">
            <v>08</v>
          </cell>
          <cell r="D1326" t="str">
            <v>ELNO</v>
          </cell>
          <cell r="E1326" t="str">
            <v>Tumbes</v>
          </cell>
          <cell r="F1326" t="str">
            <v/>
          </cell>
          <cell r="G1326">
            <v>0</v>
          </cell>
          <cell r="H1326">
            <v>0</v>
          </cell>
          <cell r="I1326" t="str">
            <v>281</v>
          </cell>
          <cell r="J1326">
            <v>4</v>
          </cell>
          <cell r="K1326">
            <v>0</v>
          </cell>
          <cell r="L1326">
            <v>0</v>
          </cell>
          <cell r="M1326">
            <v>0.23</v>
          </cell>
          <cell r="N1326">
            <v>0.72</v>
          </cell>
          <cell r="O1326">
            <v>96.66</v>
          </cell>
          <cell r="P1326">
            <v>42.03</v>
          </cell>
          <cell r="Q1326">
            <v>17.399999999999999</v>
          </cell>
          <cell r="R1326">
            <v>2.36</v>
          </cell>
        </row>
        <row r="1327">
          <cell r="A1327" t="str">
            <v>0208Tumbes100</v>
          </cell>
          <cell r="B1327" t="str">
            <v>02</v>
          </cell>
          <cell r="C1327" t="str">
            <v>08</v>
          </cell>
          <cell r="D1327" t="str">
            <v>ELNO</v>
          </cell>
          <cell r="E1327" t="str">
            <v>Tumbes</v>
          </cell>
          <cell r="F1327" t="str">
            <v/>
          </cell>
          <cell r="G1327">
            <v>0</v>
          </cell>
          <cell r="H1327">
            <v>0</v>
          </cell>
          <cell r="I1327" t="str">
            <v>100</v>
          </cell>
          <cell r="J1327">
            <v>25</v>
          </cell>
          <cell r="K1327">
            <v>11.106</v>
          </cell>
          <cell r="L1327">
            <v>752.55</v>
          </cell>
          <cell r="M1327">
            <v>763.65599999999995</v>
          </cell>
          <cell r="N1327">
            <v>3.2519999999999998</v>
          </cell>
          <cell r="O1327">
            <v>135906.34</v>
          </cell>
          <cell r="P1327">
            <v>17.8</v>
          </cell>
          <cell r="Q1327">
            <v>24463.14</v>
          </cell>
          <cell r="R1327">
            <v>398</v>
          </cell>
        </row>
        <row r="1328">
          <cell r="A1328" t="str">
            <v>0208Tumbes122</v>
          </cell>
          <cell r="B1328" t="str">
            <v>02</v>
          </cell>
          <cell r="C1328" t="str">
            <v>08</v>
          </cell>
          <cell r="D1328" t="str">
            <v>ELNO</v>
          </cell>
          <cell r="E1328" t="str">
            <v>Tumbes</v>
          </cell>
          <cell r="F1328" t="str">
            <v/>
          </cell>
          <cell r="G1328">
            <v>0</v>
          </cell>
          <cell r="H1328">
            <v>0</v>
          </cell>
          <cell r="I1328" t="str">
            <v>122</v>
          </cell>
          <cell r="J1328">
            <v>14</v>
          </cell>
          <cell r="K1328">
            <v>59.344000000000001</v>
          </cell>
          <cell r="L1328">
            <v>280.54599999999999</v>
          </cell>
          <cell r="M1328">
            <v>339.89</v>
          </cell>
          <cell r="N1328">
            <v>2.6469999999999998</v>
          </cell>
          <cell r="O1328">
            <v>94003.51</v>
          </cell>
          <cell r="P1328">
            <v>27.66</v>
          </cell>
          <cell r="Q1328">
            <v>16920.63</v>
          </cell>
          <cell r="R1328">
            <v>222.88</v>
          </cell>
        </row>
        <row r="1329">
          <cell r="A1329" t="str">
            <v>0208Tumbes121</v>
          </cell>
          <cell r="B1329" t="str">
            <v>02</v>
          </cell>
          <cell r="C1329" t="str">
            <v>08</v>
          </cell>
          <cell r="D1329" t="str">
            <v>ELNO</v>
          </cell>
          <cell r="E1329" t="str">
            <v>Tumbes</v>
          </cell>
          <cell r="F1329" t="str">
            <v/>
          </cell>
          <cell r="G1329">
            <v>0</v>
          </cell>
          <cell r="H1329">
            <v>0</v>
          </cell>
          <cell r="I1329" t="str">
            <v>121</v>
          </cell>
          <cell r="J1329">
            <v>17</v>
          </cell>
          <cell r="K1329">
            <v>191.81200000000001</v>
          </cell>
          <cell r="L1329">
            <v>687.58799999999997</v>
          </cell>
          <cell r="M1329">
            <v>879.4</v>
          </cell>
          <cell r="N1329">
            <v>3.1309999999999998</v>
          </cell>
          <cell r="O1329">
            <v>179505.96</v>
          </cell>
          <cell r="P1329">
            <v>20.41</v>
          </cell>
          <cell r="Q1329">
            <v>32311.07</v>
          </cell>
          <cell r="R1329">
            <v>270.64</v>
          </cell>
        </row>
        <row r="1330">
          <cell r="A1330" t="str">
            <v>0208Tumbes132</v>
          </cell>
          <cell r="B1330" t="str">
            <v>02</v>
          </cell>
          <cell r="C1330" t="str">
            <v>08</v>
          </cell>
          <cell r="D1330" t="str">
            <v>ELNO</v>
          </cell>
          <cell r="E1330" t="str">
            <v>Tumbes</v>
          </cell>
          <cell r="F1330" t="str">
            <v/>
          </cell>
          <cell r="G1330">
            <v>0</v>
          </cell>
          <cell r="H1330">
            <v>0</v>
          </cell>
          <cell r="I1330" t="str">
            <v>132</v>
          </cell>
          <cell r="J1330">
            <v>27</v>
          </cell>
          <cell r="K1330">
            <v>0</v>
          </cell>
          <cell r="L1330">
            <v>0</v>
          </cell>
          <cell r="M1330">
            <v>131.22</v>
          </cell>
          <cell r="N1330">
            <v>0.629</v>
          </cell>
          <cell r="O1330">
            <v>32088.42</v>
          </cell>
          <cell r="P1330">
            <v>24.45</v>
          </cell>
          <cell r="Q1330">
            <v>5775.92</v>
          </cell>
          <cell r="R1330">
            <v>401.76</v>
          </cell>
        </row>
        <row r="1331">
          <cell r="A1331" t="str">
            <v>0208Tumbes131</v>
          </cell>
          <cell r="B1331" t="str">
            <v>02</v>
          </cell>
          <cell r="C1331" t="str">
            <v>08</v>
          </cell>
          <cell r="D1331" t="str">
            <v>ELNO</v>
          </cell>
          <cell r="E1331" t="str">
            <v>Tumbes</v>
          </cell>
          <cell r="F1331" t="str">
            <v/>
          </cell>
          <cell r="G1331">
            <v>0</v>
          </cell>
          <cell r="H1331">
            <v>0</v>
          </cell>
          <cell r="I1331" t="str">
            <v>131</v>
          </cell>
          <cell r="J1331">
            <v>18</v>
          </cell>
          <cell r="K1331">
            <v>0</v>
          </cell>
          <cell r="L1331">
            <v>0</v>
          </cell>
          <cell r="M1331">
            <v>116.098</v>
          </cell>
          <cell r="N1331">
            <v>0.69599999999999995</v>
          </cell>
          <cell r="O1331">
            <v>29040</v>
          </cell>
          <cell r="P1331">
            <v>25.01</v>
          </cell>
          <cell r="Q1331">
            <v>5227.2</v>
          </cell>
          <cell r="R1331">
            <v>267.83999999999997</v>
          </cell>
        </row>
        <row r="1332">
          <cell r="A1332" t="str">
            <v>0208Tumbes240</v>
          </cell>
          <cell r="B1332" t="str">
            <v>02</v>
          </cell>
          <cell r="C1332" t="str">
            <v>08</v>
          </cell>
          <cell r="D1332" t="str">
            <v>ELNO</v>
          </cell>
          <cell r="E1332" t="str">
            <v>Tumbes</v>
          </cell>
          <cell r="F1332" t="str">
            <v/>
          </cell>
          <cell r="G1332">
            <v>0</v>
          </cell>
          <cell r="H1332">
            <v>0</v>
          </cell>
          <cell r="I1332" t="str">
            <v>240</v>
          </cell>
          <cell r="J1332">
            <v>0</v>
          </cell>
          <cell r="K1332">
            <v>0</v>
          </cell>
          <cell r="L1332">
            <v>0</v>
          </cell>
          <cell r="M1332">
            <v>268.65100000000001</v>
          </cell>
          <cell r="N1332">
            <v>0</v>
          </cell>
          <cell r="O1332">
            <v>95025.84</v>
          </cell>
          <cell r="P1332">
            <v>35.369999999999997</v>
          </cell>
          <cell r="Q1332">
            <v>0</v>
          </cell>
          <cell r="R1332">
            <v>0</v>
          </cell>
        </row>
        <row r="1333">
          <cell r="A1333" t="str">
            <v>0208Canchaque231</v>
          </cell>
          <cell r="B1333" t="str">
            <v>02</v>
          </cell>
          <cell r="C1333" t="str">
            <v>08</v>
          </cell>
          <cell r="D1333" t="str">
            <v>ELNO</v>
          </cell>
          <cell r="E1333" t="str">
            <v>Canchaque</v>
          </cell>
          <cell r="F1333" t="str">
            <v/>
          </cell>
          <cell r="G1333">
            <v>0</v>
          </cell>
          <cell r="H1333">
            <v>0</v>
          </cell>
          <cell r="I1333" t="str">
            <v>231</v>
          </cell>
          <cell r="J1333">
            <v>2</v>
          </cell>
          <cell r="K1333">
            <v>0</v>
          </cell>
          <cell r="L1333">
            <v>0</v>
          </cell>
          <cell r="M1333">
            <v>0.20300000000000001</v>
          </cell>
          <cell r="N1333">
            <v>2E-3</v>
          </cell>
          <cell r="O1333">
            <v>210.31</v>
          </cell>
          <cell r="P1333">
            <v>103.6</v>
          </cell>
          <cell r="Q1333">
            <v>37.86</v>
          </cell>
          <cell r="R1333">
            <v>4.18</v>
          </cell>
        </row>
        <row r="1334">
          <cell r="A1334" t="str">
            <v>0208Canchaque270</v>
          </cell>
          <cell r="B1334" t="str">
            <v>02</v>
          </cell>
          <cell r="C1334" t="str">
            <v>08</v>
          </cell>
          <cell r="D1334" t="str">
            <v>ELNO</v>
          </cell>
          <cell r="E1334" t="str">
            <v>Canchaque</v>
          </cell>
          <cell r="F1334" t="str">
            <v/>
          </cell>
          <cell r="G1334">
            <v>0</v>
          </cell>
          <cell r="H1334">
            <v>0</v>
          </cell>
          <cell r="I1334" t="str">
            <v>270</v>
          </cell>
          <cell r="J1334">
            <v>47</v>
          </cell>
          <cell r="K1334">
            <v>0</v>
          </cell>
          <cell r="L1334">
            <v>0</v>
          </cell>
          <cell r="M1334">
            <v>2.056</v>
          </cell>
          <cell r="N1334">
            <v>0</v>
          </cell>
          <cell r="O1334">
            <v>1076.44</v>
          </cell>
          <cell r="P1334">
            <v>52.36</v>
          </cell>
          <cell r="Q1334">
            <v>193.76</v>
          </cell>
          <cell r="R1334">
            <v>27.48</v>
          </cell>
        </row>
        <row r="1335">
          <cell r="A1335" t="str">
            <v>0208Canchaque261</v>
          </cell>
          <cell r="B1335" t="str">
            <v>02</v>
          </cell>
          <cell r="C1335" t="str">
            <v>08</v>
          </cell>
          <cell r="D1335" t="str">
            <v>ELNO</v>
          </cell>
          <cell r="E1335" t="str">
            <v>Canchaque</v>
          </cell>
          <cell r="F1335" t="str">
            <v/>
          </cell>
          <cell r="G1335">
            <v>0</v>
          </cell>
          <cell r="H1335">
            <v>0</v>
          </cell>
          <cell r="I1335" t="str">
            <v>261</v>
          </cell>
          <cell r="J1335">
            <v>410</v>
          </cell>
          <cell r="K1335">
            <v>0</v>
          </cell>
          <cell r="L1335">
            <v>0</v>
          </cell>
          <cell r="M1335">
            <v>4.9969999999999999</v>
          </cell>
          <cell r="N1335">
            <v>0</v>
          </cell>
          <cell r="O1335">
            <v>2147.5300000000002</v>
          </cell>
          <cell r="P1335">
            <v>42.98</v>
          </cell>
          <cell r="Q1335">
            <v>386.56</v>
          </cell>
          <cell r="R1335">
            <v>242.75</v>
          </cell>
        </row>
        <row r="1336">
          <cell r="A1336" t="str">
            <v>0208Canchaque262</v>
          </cell>
          <cell r="B1336" t="str">
            <v>02</v>
          </cell>
          <cell r="C1336" t="str">
            <v>08</v>
          </cell>
          <cell r="D1336" t="str">
            <v>ELNO</v>
          </cell>
          <cell r="E1336" t="str">
            <v>Canchaque</v>
          </cell>
          <cell r="F1336" t="str">
            <v/>
          </cell>
          <cell r="G1336">
            <v>0</v>
          </cell>
          <cell r="H1336">
            <v>0</v>
          </cell>
          <cell r="I1336" t="str">
            <v>262</v>
          </cell>
          <cell r="J1336">
            <v>116</v>
          </cell>
          <cell r="K1336">
            <v>0</v>
          </cell>
          <cell r="L1336">
            <v>0</v>
          </cell>
          <cell r="M1336">
            <v>5.6289999999999996</v>
          </cell>
          <cell r="N1336">
            <v>0</v>
          </cell>
          <cell r="O1336">
            <v>2381.11</v>
          </cell>
          <cell r="P1336">
            <v>42.3</v>
          </cell>
          <cell r="Q1336">
            <v>428.6</v>
          </cell>
          <cell r="R1336">
            <v>68.95</v>
          </cell>
        </row>
        <row r="1337">
          <cell r="A1337" t="str">
            <v>0208Canchaque263</v>
          </cell>
          <cell r="B1337" t="str">
            <v>02</v>
          </cell>
          <cell r="C1337" t="str">
            <v>08</v>
          </cell>
          <cell r="D1337" t="str">
            <v>ELNO</v>
          </cell>
          <cell r="E1337" t="str">
            <v>Canchaque</v>
          </cell>
          <cell r="F1337" t="str">
            <v/>
          </cell>
          <cell r="G1337">
            <v>0</v>
          </cell>
          <cell r="H1337">
            <v>0</v>
          </cell>
          <cell r="I1337" t="str">
            <v>263</v>
          </cell>
          <cell r="J1337">
            <v>4</v>
          </cell>
          <cell r="K1337">
            <v>0</v>
          </cell>
          <cell r="L1337">
            <v>0</v>
          </cell>
          <cell r="M1337">
            <v>0.49199999999999999</v>
          </cell>
          <cell r="N1337">
            <v>0</v>
          </cell>
          <cell r="O1337">
            <v>281.64999999999998</v>
          </cell>
          <cell r="P1337">
            <v>57.25</v>
          </cell>
          <cell r="Q1337">
            <v>50.7</v>
          </cell>
          <cell r="R1337">
            <v>2.36</v>
          </cell>
        </row>
        <row r="1338">
          <cell r="A1338" t="str">
            <v>0208Canchaque264</v>
          </cell>
          <cell r="B1338" t="str">
            <v>02</v>
          </cell>
          <cell r="C1338" t="str">
            <v>08</v>
          </cell>
          <cell r="D1338" t="str">
            <v>ELNO</v>
          </cell>
          <cell r="E1338" t="str">
            <v>Canchaque</v>
          </cell>
          <cell r="F1338" t="str">
            <v/>
          </cell>
          <cell r="G1338">
            <v>0</v>
          </cell>
          <cell r="H1338">
            <v>0</v>
          </cell>
          <cell r="I1338" t="str">
            <v>264</v>
          </cell>
          <cell r="J1338">
            <v>2</v>
          </cell>
          <cell r="K1338">
            <v>0</v>
          </cell>
          <cell r="L1338">
            <v>0</v>
          </cell>
          <cell r="M1338">
            <v>0.38</v>
          </cell>
          <cell r="N1338">
            <v>0</v>
          </cell>
          <cell r="O1338">
            <v>215.53</v>
          </cell>
          <cell r="P1338">
            <v>56.72</v>
          </cell>
          <cell r="Q1338">
            <v>38.799999999999997</v>
          </cell>
          <cell r="R1338">
            <v>1.18</v>
          </cell>
        </row>
        <row r="1339">
          <cell r="A1339" t="str">
            <v>0208Canchaque240</v>
          </cell>
          <cell r="B1339" t="str">
            <v>02</v>
          </cell>
          <cell r="C1339" t="str">
            <v>08</v>
          </cell>
          <cell r="D1339" t="str">
            <v>ELNO</v>
          </cell>
          <cell r="E1339" t="str">
            <v>Canchaque</v>
          </cell>
          <cell r="F1339" t="str">
            <v/>
          </cell>
          <cell r="G1339">
            <v>0</v>
          </cell>
          <cell r="H1339">
            <v>0</v>
          </cell>
          <cell r="I1339" t="str">
            <v>240</v>
          </cell>
          <cell r="J1339">
            <v>0</v>
          </cell>
          <cell r="K1339">
            <v>0</v>
          </cell>
          <cell r="L1339">
            <v>0</v>
          </cell>
          <cell r="M1339">
            <v>5.3540000000000001</v>
          </cell>
          <cell r="N1339">
            <v>0</v>
          </cell>
          <cell r="O1339">
            <v>827.19</v>
          </cell>
          <cell r="P1339">
            <v>15.45</v>
          </cell>
          <cell r="Q1339">
            <v>0</v>
          </cell>
          <cell r="R1339">
            <v>0</v>
          </cell>
        </row>
        <row r="1340">
          <cell r="A1340" t="str">
            <v>0208Chalaco270</v>
          </cell>
          <cell r="B1340" t="str">
            <v>02</v>
          </cell>
          <cell r="C1340" t="str">
            <v>08</v>
          </cell>
          <cell r="D1340" t="str">
            <v>ELNO</v>
          </cell>
          <cell r="E1340" t="str">
            <v>Chalaco</v>
          </cell>
          <cell r="F1340" t="str">
            <v/>
          </cell>
          <cell r="G1340">
            <v>0</v>
          </cell>
          <cell r="H1340">
            <v>0</v>
          </cell>
          <cell r="I1340" t="str">
            <v>270</v>
          </cell>
          <cell r="J1340">
            <v>150</v>
          </cell>
          <cell r="K1340">
            <v>0</v>
          </cell>
          <cell r="L1340">
            <v>0</v>
          </cell>
          <cell r="M1340">
            <v>7.327</v>
          </cell>
          <cell r="N1340">
            <v>0</v>
          </cell>
          <cell r="O1340">
            <v>3811.27</v>
          </cell>
          <cell r="P1340">
            <v>52.02</v>
          </cell>
          <cell r="Q1340">
            <v>686.03</v>
          </cell>
          <cell r="R1340">
            <v>87.83</v>
          </cell>
        </row>
        <row r="1341">
          <cell r="A1341" t="str">
            <v>0208Chalaco261</v>
          </cell>
          <cell r="B1341" t="str">
            <v>02</v>
          </cell>
          <cell r="C1341" t="str">
            <v>08</v>
          </cell>
          <cell r="D1341" t="str">
            <v>ELNO</v>
          </cell>
          <cell r="E1341" t="str">
            <v>Chalaco</v>
          </cell>
          <cell r="F1341" t="str">
            <v/>
          </cell>
          <cell r="G1341">
            <v>0</v>
          </cell>
          <cell r="H1341">
            <v>0</v>
          </cell>
          <cell r="I1341" t="str">
            <v>261</v>
          </cell>
          <cell r="J1341">
            <v>197</v>
          </cell>
          <cell r="K1341">
            <v>0</v>
          </cell>
          <cell r="L1341">
            <v>0</v>
          </cell>
          <cell r="M1341">
            <v>2.4660000000000002</v>
          </cell>
          <cell r="N1341">
            <v>0</v>
          </cell>
          <cell r="O1341">
            <v>944.27</v>
          </cell>
          <cell r="P1341">
            <v>38.29</v>
          </cell>
          <cell r="Q1341">
            <v>169.97</v>
          </cell>
          <cell r="R1341">
            <v>116.23</v>
          </cell>
        </row>
        <row r="1342">
          <cell r="A1342" t="str">
            <v>0208Chalaco262</v>
          </cell>
          <cell r="B1342" t="str">
            <v>02</v>
          </cell>
          <cell r="C1342" t="str">
            <v>08</v>
          </cell>
          <cell r="D1342" t="str">
            <v>ELNO</v>
          </cell>
          <cell r="E1342" t="str">
            <v>Chalaco</v>
          </cell>
          <cell r="F1342" t="str">
            <v/>
          </cell>
          <cell r="G1342">
            <v>0</v>
          </cell>
          <cell r="H1342">
            <v>0</v>
          </cell>
          <cell r="I1342" t="str">
            <v>262</v>
          </cell>
          <cell r="J1342">
            <v>61</v>
          </cell>
          <cell r="K1342">
            <v>0</v>
          </cell>
          <cell r="L1342">
            <v>0</v>
          </cell>
          <cell r="M1342">
            <v>2.9460000000000002</v>
          </cell>
          <cell r="N1342">
            <v>0</v>
          </cell>
          <cell r="O1342">
            <v>1070.49</v>
          </cell>
          <cell r="P1342">
            <v>36.340000000000003</v>
          </cell>
          <cell r="Q1342">
            <v>192.69</v>
          </cell>
          <cell r="R1342">
            <v>35.99</v>
          </cell>
        </row>
        <row r="1343">
          <cell r="A1343" t="str">
            <v>0208Chalaco263</v>
          </cell>
          <cell r="B1343" t="str">
            <v>02</v>
          </cell>
          <cell r="C1343" t="str">
            <v>08</v>
          </cell>
          <cell r="D1343" t="str">
            <v>ELNO</v>
          </cell>
          <cell r="E1343" t="str">
            <v>Chalaco</v>
          </cell>
          <cell r="F1343" t="str">
            <v/>
          </cell>
          <cell r="G1343">
            <v>0</v>
          </cell>
          <cell r="H1343">
            <v>0</v>
          </cell>
          <cell r="I1343" t="str">
            <v>263</v>
          </cell>
          <cell r="J1343">
            <v>2</v>
          </cell>
          <cell r="K1343">
            <v>0</v>
          </cell>
          <cell r="L1343">
            <v>0</v>
          </cell>
          <cell r="M1343">
            <v>0.23400000000000001</v>
          </cell>
          <cell r="N1343">
            <v>0</v>
          </cell>
          <cell r="O1343">
            <v>114.06</v>
          </cell>
          <cell r="P1343">
            <v>48.74</v>
          </cell>
          <cell r="Q1343">
            <v>20.53</v>
          </cell>
          <cell r="R1343">
            <v>1.18</v>
          </cell>
        </row>
        <row r="1344">
          <cell r="A1344" t="str">
            <v>0208Chalaco265</v>
          </cell>
          <cell r="B1344" t="str">
            <v>02</v>
          </cell>
          <cell r="C1344" t="str">
            <v>08</v>
          </cell>
          <cell r="D1344" t="str">
            <v>ELNO</v>
          </cell>
          <cell r="E1344" t="str">
            <v>Chalaco</v>
          </cell>
          <cell r="F1344" t="str">
            <v/>
          </cell>
          <cell r="G1344">
            <v>0</v>
          </cell>
          <cell r="H1344">
            <v>0</v>
          </cell>
          <cell r="I1344" t="str">
            <v>265</v>
          </cell>
          <cell r="J1344">
            <v>1</v>
          </cell>
          <cell r="K1344">
            <v>0</v>
          </cell>
          <cell r="L1344">
            <v>0</v>
          </cell>
          <cell r="M1344">
            <v>0.313</v>
          </cell>
          <cell r="N1344">
            <v>0</v>
          </cell>
          <cell r="O1344">
            <v>149.47999999999999</v>
          </cell>
          <cell r="P1344">
            <v>47.76</v>
          </cell>
          <cell r="Q1344">
            <v>26.91</v>
          </cell>
          <cell r="R1344">
            <v>0.59</v>
          </cell>
        </row>
        <row r="1345">
          <cell r="A1345" t="str">
            <v>0208Chalaco240</v>
          </cell>
          <cell r="B1345" t="str">
            <v>02</v>
          </cell>
          <cell r="C1345" t="str">
            <v>08</v>
          </cell>
          <cell r="D1345" t="str">
            <v>ELNO</v>
          </cell>
          <cell r="E1345" t="str">
            <v>Chalaco</v>
          </cell>
          <cell r="F1345" t="str">
            <v/>
          </cell>
          <cell r="G1345">
            <v>0</v>
          </cell>
          <cell r="H1345">
            <v>0</v>
          </cell>
          <cell r="I1345" t="str">
            <v>240</v>
          </cell>
          <cell r="J1345">
            <v>0</v>
          </cell>
          <cell r="K1345">
            <v>0</v>
          </cell>
          <cell r="L1345">
            <v>0</v>
          </cell>
          <cell r="M1345">
            <v>7.875</v>
          </cell>
          <cell r="N1345">
            <v>0</v>
          </cell>
          <cell r="O1345">
            <v>668.85</v>
          </cell>
          <cell r="P1345">
            <v>8.49</v>
          </cell>
          <cell r="Q1345">
            <v>0</v>
          </cell>
          <cell r="R1345">
            <v>0</v>
          </cell>
        </row>
        <row r="1346">
          <cell r="A1346" t="str">
            <v>0208Huancabamba270</v>
          </cell>
          <cell r="B1346" t="str">
            <v>02</v>
          </cell>
          <cell r="C1346" t="str">
            <v>08</v>
          </cell>
          <cell r="D1346" t="str">
            <v>ELNO</v>
          </cell>
          <cell r="E1346" t="str">
            <v>Huancabamba</v>
          </cell>
          <cell r="F1346" t="str">
            <v/>
          </cell>
          <cell r="G1346">
            <v>0</v>
          </cell>
          <cell r="H1346">
            <v>0</v>
          </cell>
          <cell r="I1346" t="str">
            <v>270</v>
          </cell>
          <cell r="J1346">
            <v>113</v>
          </cell>
          <cell r="K1346">
            <v>0</v>
          </cell>
          <cell r="L1346">
            <v>0</v>
          </cell>
          <cell r="M1346">
            <v>14.904</v>
          </cell>
          <cell r="N1346">
            <v>0</v>
          </cell>
          <cell r="O1346">
            <v>8454.7199999999993</v>
          </cell>
          <cell r="P1346">
            <v>56.73</v>
          </cell>
          <cell r="Q1346">
            <v>1521.85</v>
          </cell>
          <cell r="R1346">
            <v>67.83</v>
          </cell>
        </row>
        <row r="1347">
          <cell r="A1347" t="str">
            <v>0208Huancabamba261</v>
          </cell>
          <cell r="B1347" t="str">
            <v>02</v>
          </cell>
          <cell r="C1347" t="str">
            <v>08</v>
          </cell>
          <cell r="D1347" t="str">
            <v>ELNO</v>
          </cell>
          <cell r="E1347" t="str">
            <v>Huancabamba</v>
          </cell>
          <cell r="F1347" t="str">
            <v/>
          </cell>
          <cell r="G1347">
            <v>0</v>
          </cell>
          <cell r="H1347">
            <v>0</v>
          </cell>
          <cell r="I1347" t="str">
            <v>261</v>
          </cell>
          <cell r="J1347">
            <v>803</v>
          </cell>
          <cell r="K1347">
            <v>0</v>
          </cell>
          <cell r="L1347">
            <v>0</v>
          </cell>
          <cell r="M1347">
            <v>11.657</v>
          </cell>
          <cell r="N1347">
            <v>0</v>
          </cell>
          <cell r="O1347">
            <v>4727.63</v>
          </cell>
          <cell r="P1347">
            <v>40.56</v>
          </cell>
          <cell r="Q1347">
            <v>850.97</v>
          </cell>
          <cell r="R1347">
            <v>474.33</v>
          </cell>
        </row>
        <row r="1348">
          <cell r="A1348" t="str">
            <v>0208Huancabamba262</v>
          </cell>
          <cell r="B1348" t="str">
            <v>02</v>
          </cell>
          <cell r="C1348" t="str">
            <v>08</v>
          </cell>
          <cell r="D1348" t="str">
            <v>ELNO</v>
          </cell>
          <cell r="E1348" t="str">
            <v>Huancabamba</v>
          </cell>
          <cell r="F1348" t="str">
            <v/>
          </cell>
          <cell r="G1348">
            <v>0</v>
          </cell>
          <cell r="H1348">
            <v>0</v>
          </cell>
          <cell r="I1348" t="str">
            <v>262</v>
          </cell>
          <cell r="J1348">
            <v>496</v>
          </cell>
          <cell r="K1348">
            <v>0</v>
          </cell>
          <cell r="L1348">
            <v>0</v>
          </cell>
          <cell r="M1348">
            <v>26.591000000000001</v>
          </cell>
          <cell r="N1348">
            <v>0</v>
          </cell>
          <cell r="O1348">
            <v>11587.38</v>
          </cell>
          <cell r="P1348">
            <v>43.58</v>
          </cell>
          <cell r="Q1348">
            <v>2085.73</v>
          </cell>
          <cell r="R1348">
            <v>292.66000000000003</v>
          </cell>
        </row>
        <row r="1349">
          <cell r="A1349" t="str">
            <v>0208Huancabamba263</v>
          </cell>
          <cell r="B1349" t="str">
            <v>02</v>
          </cell>
          <cell r="C1349" t="str">
            <v>08</v>
          </cell>
          <cell r="D1349" t="str">
            <v>ELNO</v>
          </cell>
          <cell r="E1349" t="str">
            <v>Huancabamba</v>
          </cell>
          <cell r="F1349" t="str">
            <v/>
          </cell>
          <cell r="G1349">
            <v>0</v>
          </cell>
          <cell r="H1349">
            <v>0</v>
          </cell>
          <cell r="I1349" t="str">
            <v>263</v>
          </cell>
          <cell r="J1349">
            <v>53</v>
          </cell>
          <cell r="K1349">
            <v>0</v>
          </cell>
          <cell r="L1349">
            <v>0</v>
          </cell>
          <cell r="M1349">
            <v>6.3940000000000001</v>
          </cell>
          <cell r="N1349">
            <v>0</v>
          </cell>
          <cell r="O1349">
            <v>3662.16</v>
          </cell>
          <cell r="P1349">
            <v>57.27</v>
          </cell>
          <cell r="Q1349">
            <v>659.19</v>
          </cell>
          <cell r="R1349">
            <v>31.61</v>
          </cell>
        </row>
        <row r="1350">
          <cell r="A1350" t="str">
            <v>0208Huancabamba264</v>
          </cell>
          <cell r="B1350" t="str">
            <v>02</v>
          </cell>
          <cell r="C1350" t="str">
            <v>08</v>
          </cell>
          <cell r="D1350" t="str">
            <v>ELNO</v>
          </cell>
          <cell r="E1350" t="str">
            <v>Huancabamba</v>
          </cell>
          <cell r="F1350" t="str">
            <v/>
          </cell>
          <cell r="G1350">
            <v>0</v>
          </cell>
          <cell r="H1350">
            <v>0</v>
          </cell>
          <cell r="I1350" t="str">
            <v>264</v>
          </cell>
          <cell r="J1350">
            <v>30</v>
          </cell>
          <cell r="K1350">
            <v>0</v>
          </cell>
          <cell r="L1350">
            <v>0</v>
          </cell>
          <cell r="M1350">
            <v>5.8529999999999998</v>
          </cell>
          <cell r="N1350">
            <v>0</v>
          </cell>
          <cell r="O1350">
            <v>3318.26</v>
          </cell>
          <cell r="P1350">
            <v>56.69</v>
          </cell>
          <cell r="Q1350">
            <v>597.29</v>
          </cell>
          <cell r="R1350">
            <v>17.760000000000002</v>
          </cell>
        </row>
        <row r="1351">
          <cell r="A1351" t="str">
            <v>0208Huancabamba265</v>
          </cell>
          <cell r="B1351" t="str">
            <v>02</v>
          </cell>
          <cell r="C1351" t="str">
            <v>08</v>
          </cell>
          <cell r="D1351" t="str">
            <v>ELNO</v>
          </cell>
          <cell r="E1351" t="str">
            <v>Huancabamba</v>
          </cell>
          <cell r="F1351" t="str">
            <v/>
          </cell>
          <cell r="G1351">
            <v>0</v>
          </cell>
          <cell r="H1351">
            <v>0</v>
          </cell>
          <cell r="I1351" t="str">
            <v>265</v>
          </cell>
          <cell r="J1351">
            <v>4</v>
          </cell>
          <cell r="K1351">
            <v>0</v>
          </cell>
          <cell r="L1351">
            <v>0</v>
          </cell>
          <cell r="M1351">
            <v>1.544</v>
          </cell>
          <cell r="N1351">
            <v>0</v>
          </cell>
          <cell r="O1351">
            <v>868.15</v>
          </cell>
          <cell r="P1351">
            <v>56.23</v>
          </cell>
          <cell r="Q1351">
            <v>156.27000000000001</v>
          </cell>
          <cell r="R1351">
            <v>2.36</v>
          </cell>
        </row>
        <row r="1352">
          <cell r="A1352" t="str">
            <v>0208Huancabamba266</v>
          </cell>
          <cell r="B1352" t="str">
            <v>02</v>
          </cell>
          <cell r="C1352" t="str">
            <v>08</v>
          </cell>
          <cell r="D1352" t="str">
            <v>ELNO</v>
          </cell>
          <cell r="E1352" t="str">
            <v>Huancabamba</v>
          </cell>
          <cell r="F1352" t="str">
            <v/>
          </cell>
          <cell r="G1352">
            <v>0</v>
          </cell>
          <cell r="H1352">
            <v>0</v>
          </cell>
          <cell r="I1352" t="str">
            <v>266</v>
          </cell>
          <cell r="J1352">
            <v>1</v>
          </cell>
          <cell r="K1352">
            <v>0</v>
          </cell>
          <cell r="L1352">
            <v>0</v>
          </cell>
          <cell r="M1352">
            <v>0.52800000000000002</v>
          </cell>
          <cell r="N1352">
            <v>0</v>
          </cell>
          <cell r="O1352">
            <v>296.2</v>
          </cell>
          <cell r="P1352">
            <v>56.1</v>
          </cell>
          <cell r="Q1352">
            <v>53.32</v>
          </cell>
          <cell r="R1352">
            <v>0.59</v>
          </cell>
        </row>
        <row r="1353">
          <cell r="A1353" t="str">
            <v>0208Huancabamba100</v>
          </cell>
          <cell r="B1353" t="str">
            <v>02</v>
          </cell>
          <cell r="C1353" t="str">
            <v>08</v>
          </cell>
          <cell r="D1353" t="str">
            <v>ELNO</v>
          </cell>
          <cell r="E1353" t="str">
            <v>Huancabamba</v>
          </cell>
          <cell r="F1353" t="str">
            <v/>
          </cell>
          <cell r="G1353">
            <v>0</v>
          </cell>
          <cell r="H1353">
            <v>0</v>
          </cell>
          <cell r="I1353" t="str">
            <v>100</v>
          </cell>
          <cell r="J1353">
            <v>1</v>
          </cell>
          <cell r="K1353">
            <v>0.17899999999999999</v>
          </cell>
          <cell r="L1353">
            <v>0.49</v>
          </cell>
          <cell r="M1353">
            <v>0.66900000000000004</v>
          </cell>
          <cell r="N1353">
            <v>2.1000000000000001E-2</v>
          </cell>
          <cell r="O1353">
            <v>314.70999999999998</v>
          </cell>
          <cell r="P1353">
            <v>47.04</v>
          </cell>
          <cell r="Q1353">
            <v>56.65</v>
          </cell>
          <cell r="R1353">
            <v>15.92</v>
          </cell>
        </row>
        <row r="1354">
          <cell r="A1354" t="str">
            <v>0208Huancabamba240</v>
          </cell>
          <cell r="B1354" t="str">
            <v>02</v>
          </cell>
          <cell r="C1354" t="str">
            <v>08</v>
          </cell>
          <cell r="D1354" t="str">
            <v>ELNO</v>
          </cell>
          <cell r="E1354" t="str">
            <v>Huancabamba</v>
          </cell>
          <cell r="F1354" t="str">
            <v/>
          </cell>
          <cell r="G1354">
            <v>0</v>
          </cell>
          <cell r="H1354">
            <v>0</v>
          </cell>
          <cell r="I1354" t="str">
            <v>240</v>
          </cell>
          <cell r="J1354">
            <v>0</v>
          </cell>
          <cell r="K1354">
            <v>0</v>
          </cell>
          <cell r="L1354">
            <v>0</v>
          </cell>
          <cell r="M1354">
            <v>26.111999999999998</v>
          </cell>
          <cell r="N1354">
            <v>0</v>
          </cell>
          <cell r="O1354">
            <v>3269.63</v>
          </cell>
          <cell r="P1354">
            <v>12.52</v>
          </cell>
          <cell r="Q1354">
            <v>0</v>
          </cell>
          <cell r="R1354">
            <v>0</v>
          </cell>
        </row>
        <row r="1355">
          <cell r="A1355" t="str">
            <v>0208Santo Domingo231</v>
          </cell>
          <cell r="B1355" t="str">
            <v>02</v>
          </cell>
          <cell r="C1355" t="str">
            <v>08</v>
          </cell>
          <cell r="D1355" t="str">
            <v>ELNO</v>
          </cell>
          <cell r="E1355" t="str">
            <v>Santo Domingo</v>
          </cell>
          <cell r="F1355" t="str">
            <v/>
          </cell>
          <cell r="G1355">
            <v>0</v>
          </cell>
          <cell r="H1355">
            <v>0</v>
          </cell>
          <cell r="I1355" t="str">
            <v>231</v>
          </cell>
          <cell r="J1355">
            <v>1</v>
          </cell>
          <cell r="K1355">
            <v>0</v>
          </cell>
          <cell r="L1355">
            <v>0</v>
          </cell>
          <cell r="M1355">
            <v>0.184</v>
          </cell>
          <cell r="N1355">
            <v>2E-3</v>
          </cell>
          <cell r="O1355">
            <v>200.66</v>
          </cell>
          <cell r="P1355">
            <v>109.05</v>
          </cell>
          <cell r="Q1355">
            <v>36.119999999999997</v>
          </cell>
          <cell r="R1355">
            <v>2.09</v>
          </cell>
        </row>
        <row r="1356">
          <cell r="A1356" t="str">
            <v>0208Santo Domingo270</v>
          </cell>
          <cell r="B1356" t="str">
            <v>02</v>
          </cell>
          <cell r="C1356" t="str">
            <v>08</v>
          </cell>
          <cell r="D1356" t="str">
            <v>ELNO</v>
          </cell>
          <cell r="E1356" t="str">
            <v>Santo Domingo</v>
          </cell>
          <cell r="F1356" t="str">
            <v/>
          </cell>
          <cell r="G1356">
            <v>0</v>
          </cell>
          <cell r="H1356">
            <v>0</v>
          </cell>
          <cell r="I1356" t="str">
            <v>270</v>
          </cell>
          <cell r="J1356">
            <v>26</v>
          </cell>
          <cell r="K1356">
            <v>0</v>
          </cell>
          <cell r="L1356">
            <v>0</v>
          </cell>
          <cell r="M1356">
            <v>0.879</v>
          </cell>
          <cell r="N1356">
            <v>0</v>
          </cell>
          <cell r="O1356">
            <v>510.96</v>
          </cell>
          <cell r="P1356">
            <v>58.13</v>
          </cell>
          <cell r="Q1356">
            <v>91.97</v>
          </cell>
          <cell r="R1356">
            <v>14.92</v>
          </cell>
        </row>
        <row r="1357">
          <cell r="A1357" t="str">
            <v>0208Santo Domingo261</v>
          </cell>
          <cell r="B1357" t="str">
            <v>02</v>
          </cell>
          <cell r="C1357" t="str">
            <v>08</v>
          </cell>
          <cell r="D1357" t="str">
            <v>ELNO</v>
          </cell>
          <cell r="E1357" t="str">
            <v>Santo Domingo</v>
          </cell>
          <cell r="F1357" t="str">
            <v/>
          </cell>
          <cell r="G1357">
            <v>0</v>
          </cell>
          <cell r="H1357">
            <v>0</v>
          </cell>
          <cell r="I1357" t="str">
            <v>261</v>
          </cell>
          <cell r="J1357">
            <v>201</v>
          </cell>
          <cell r="K1357">
            <v>0</v>
          </cell>
          <cell r="L1357">
            <v>0</v>
          </cell>
          <cell r="M1357">
            <v>2.3860000000000001</v>
          </cell>
          <cell r="N1357">
            <v>0</v>
          </cell>
          <cell r="O1357">
            <v>1035.06</v>
          </cell>
          <cell r="P1357">
            <v>43.38</v>
          </cell>
          <cell r="Q1357">
            <v>186.31</v>
          </cell>
          <cell r="R1357">
            <v>118.59</v>
          </cell>
        </row>
        <row r="1358">
          <cell r="A1358" t="str">
            <v>0208Santo Domingo262</v>
          </cell>
          <cell r="B1358" t="str">
            <v>02</v>
          </cell>
          <cell r="C1358" t="str">
            <v>08</v>
          </cell>
          <cell r="D1358" t="str">
            <v>ELNO</v>
          </cell>
          <cell r="E1358" t="str">
            <v>Santo Domingo</v>
          </cell>
          <cell r="F1358" t="str">
            <v/>
          </cell>
          <cell r="G1358">
            <v>0</v>
          </cell>
          <cell r="H1358">
            <v>0</v>
          </cell>
          <cell r="I1358" t="str">
            <v>262</v>
          </cell>
          <cell r="J1358">
            <v>37</v>
          </cell>
          <cell r="K1358">
            <v>0</v>
          </cell>
          <cell r="L1358">
            <v>0</v>
          </cell>
          <cell r="M1358">
            <v>1.8169999999999999</v>
          </cell>
          <cell r="N1358">
            <v>0</v>
          </cell>
          <cell r="O1358">
            <v>771.5</v>
          </cell>
          <cell r="P1358">
            <v>42.46</v>
          </cell>
          <cell r="Q1358">
            <v>138.87</v>
          </cell>
          <cell r="R1358">
            <v>21.83</v>
          </cell>
        </row>
        <row r="1359">
          <cell r="A1359" t="str">
            <v>0208Santo Domingo263</v>
          </cell>
          <cell r="B1359" t="str">
            <v>02</v>
          </cell>
          <cell r="C1359" t="str">
            <v>08</v>
          </cell>
          <cell r="D1359" t="str">
            <v>ELNO</v>
          </cell>
          <cell r="E1359" t="str">
            <v>Santo Domingo</v>
          </cell>
          <cell r="F1359" t="str">
            <v/>
          </cell>
          <cell r="G1359">
            <v>0</v>
          </cell>
          <cell r="H1359">
            <v>0</v>
          </cell>
          <cell r="I1359" t="str">
            <v>263</v>
          </cell>
          <cell r="J1359">
            <v>1</v>
          </cell>
          <cell r="K1359">
            <v>0</v>
          </cell>
          <cell r="L1359">
            <v>0</v>
          </cell>
          <cell r="M1359">
            <v>0.10299999999999999</v>
          </cell>
          <cell r="N1359">
            <v>0</v>
          </cell>
          <cell r="O1359">
            <v>59.26</v>
          </cell>
          <cell r="P1359">
            <v>57.53</v>
          </cell>
          <cell r="Q1359">
            <v>10.67</v>
          </cell>
          <cell r="R1359">
            <v>0.59</v>
          </cell>
        </row>
        <row r="1360">
          <cell r="A1360" t="str">
            <v>0208Santo Domingo240</v>
          </cell>
          <cell r="B1360" t="str">
            <v>02</v>
          </cell>
          <cell r="C1360" t="str">
            <v>08</v>
          </cell>
          <cell r="D1360" t="str">
            <v>ELNO</v>
          </cell>
          <cell r="E1360" t="str">
            <v>Santo Domingo</v>
          </cell>
          <cell r="F1360" t="str">
            <v/>
          </cell>
          <cell r="G1360">
            <v>0</v>
          </cell>
          <cell r="H1360">
            <v>0</v>
          </cell>
          <cell r="I1360" t="str">
            <v>240</v>
          </cell>
          <cell r="J1360">
            <v>0</v>
          </cell>
          <cell r="K1360">
            <v>0</v>
          </cell>
          <cell r="L1360">
            <v>0</v>
          </cell>
          <cell r="M1360">
            <v>2.391</v>
          </cell>
          <cell r="N1360">
            <v>0</v>
          </cell>
          <cell r="O1360">
            <v>335.79</v>
          </cell>
          <cell r="P1360">
            <v>14.04</v>
          </cell>
          <cell r="Q1360">
            <v>0</v>
          </cell>
          <cell r="R1360">
            <v>0</v>
          </cell>
        </row>
        <row r="1361">
          <cell r="A1361" t="str">
            <v>0208Tumbes Rural270</v>
          </cell>
          <cell r="B1361" t="str">
            <v>02</v>
          </cell>
          <cell r="C1361" t="str">
            <v>08</v>
          </cell>
          <cell r="D1361" t="str">
            <v>ELNO</v>
          </cell>
          <cell r="E1361" t="str">
            <v>Tumbes Rural</v>
          </cell>
          <cell r="F1361" t="str">
            <v/>
          </cell>
          <cell r="G1361">
            <v>0</v>
          </cell>
          <cell r="H1361">
            <v>0</v>
          </cell>
          <cell r="I1361" t="str">
            <v>270</v>
          </cell>
          <cell r="J1361">
            <v>241</v>
          </cell>
          <cell r="K1361">
            <v>0</v>
          </cell>
          <cell r="L1361">
            <v>0</v>
          </cell>
          <cell r="M1361">
            <v>25.773</v>
          </cell>
          <cell r="N1361">
            <v>0</v>
          </cell>
          <cell r="O1361">
            <v>10611.92</v>
          </cell>
          <cell r="P1361">
            <v>41.17</v>
          </cell>
          <cell r="Q1361">
            <v>1910.15</v>
          </cell>
          <cell r="R1361">
            <v>145.09</v>
          </cell>
        </row>
        <row r="1362">
          <cell r="A1362" t="str">
            <v>0208Tumbes Rural261</v>
          </cell>
          <cell r="B1362" t="str">
            <v>02</v>
          </cell>
          <cell r="C1362" t="str">
            <v>08</v>
          </cell>
          <cell r="D1362" t="str">
            <v>ELNO</v>
          </cell>
          <cell r="E1362" t="str">
            <v>Tumbes Rural</v>
          </cell>
          <cell r="F1362" t="str">
            <v/>
          </cell>
          <cell r="G1362">
            <v>0</v>
          </cell>
          <cell r="H1362">
            <v>0</v>
          </cell>
          <cell r="I1362" t="str">
            <v>261</v>
          </cell>
          <cell r="J1362">
            <v>1132</v>
          </cell>
          <cell r="K1362">
            <v>0</v>
          </cell>
          <cell r="L1362">
            <v>0</v>
          </cell>
          <cell r="M1362">
            <v>17.347999999999999</v>
          </cell>
          <cell r="N1362">
            <v>0</v>
          </cell>
          <cell r="O1362">
            <v>7268.15</v>
          </cell>
          <cell r="P1362">
            <v>41.9</v>
          </cell>
          <cell r="Q1362">
            <v>1308.27</v>
          </cell>
          <cell r="R1362">
            <v>671.96</v>
          </cell>
        </row>
        <row r="1363">
          <cell r="A1363" t="str">
            <v>0208Tumbes Rural262</v>
          </cell>
          <cell r="B1363" t="str">
            <v>02</v>
          </cell>
          <cell r="C1363" t="str">
            <v>08</v>
          </cell>
          <cell r="D1363" t="str">
            <v>ELNO</v>
          </cell>
          <cell r="E1363" t="str">
            <v>Tumbes Rural</v>
          </cell>
          <cell r="F1363" t="str">
            <v/>
          </cell>
          <cell r="G1363">
            <v>0</v>
          </cell>
          <cell r="H1363">
            <v>0</v>
          </cell>
          <cell r="I1363" t="str">
            <v>262</v>
          </cell>
          <cell r="J1363">
            <v>982</v>
          </cell>
          <cell r="K1363">
            <v>0</v>
          </cell>
          <cell r="L1363">
            <v>0</v>
          </cell>
          <cell r="M1363">
            <v>54.401000000000003</v>
          </cell>
          <cell r="N1363">
            <v>0</v>
          </cell>
          <cell r="O1363">
            <v>20558.12</v>
          </cell>
          <cell r="P1363">
            <v>37.79</v>
          </cell>
          <cell r="Q1363">
            <v>3700.46</v>
          </cell>
          <cell r="R1363">
            <v>584.65</v>
          </cell>
        </row>
        <row r="1364">
          <cell r="A1364" t="str">
            <v>0208Tumbes Rural263</v>
          </cell>
          <cell r="B1364" t="str">
            <v>02</v>
          </cell>
          <cell r="C1364" t="str">
            <v>08</v>
          </cell>
          <cell r="D1364" t="str">
            <v>ELNO</v>
          </cell>
          <cell r="E1364" t="str">
            <v>Tumbes Rural</v>
          </cell>
          <cell r="F1364" t="str">
            <v/>
          </cell>
          <cell r="G1364">
            <v>0</v>
          </cell>
          <cell r="H1364">
            <v>0</v>
          </cell>
          <cell r="I1364" t="str">
            <v>263</v>
          </cell>
          <cell r="J1364">
            <v>114</v>
          </cell>
          <cell r="K1364">
            <v>0</v>
          </cell>
          <cell r="L1364">
            <v>0</v>
          </cell>
          <cell r="M1364">
            <v>13.355</v>
          </cell>
          <cell r="N1364">
            <v>0</v>
          </cell>
          <cell r="O1364">
            <v>5660.54</v>
          </cell>
          <cell r="P1364">
            <v>42.39</v>
          </cell>
          <cell r="Q1364">
            <v>1018.9</v>
          </cell>
          <cell r="R1364">
            <v>67.77</v>
          </cell>
        </row>
        <row r="1365">
          <cell r="A1365" t="str">
            <v>0208Tumbes Rural264</v>
          </cell>
          <cell r="B1365" t="str">
            <v>02</v>
          </cell>
          <cell r="C1365" t="str">
            <v>08</v>
          </cell>
          <cell r="D1365" t="str">
            <v>ELNO</v>
          </cell>
          <cell r="E1365" t="str">
            <v>Tumbes Rural</v>
          </cell>
          <cell r="F1365" t="str">
            <v/>
          </cell>
          <cell r="G1365">
            <v>0</v>
          </cell>
          <cell r="H1365">
            <v>0</v>
          </cell>
          <cell r="I1365" t="str">
            <v>264</v>
          </cell>
          <cell r="J1365">
            <v>43</v>
          </cell>
          <cell r="K1365">
            <v>0</v>
          </cell>
          <cell r="L1365">
            <v>0</v>
          </cell>
          <cell r="M1365">
            <v>7.8369999999999997</v>
          </cell>
          <cell r="N1365">
            <v>0</v>
          </cell>
          <cell r="O1365">
            <v>3276.79</v>
          </cell>
          <cell r="P1365">
            <v>41.81</v>
          </cell>
          <cell r="Q1365">
            <v>589.82000000000005</v>
          </cell>
          <cell r="R1365">
            <v>25.88</v>
          </cell>
        </row>
        <row r="1366">
          <cell r="A1366" t="str">
            <v>0208Tumbes Rural265</v>
          </cell>
          <cell r="B1366" t="str">
            <v>02</v>
          </cell>
          <cell r="C1366" t="str">
            <v>08</v>
          </cell>
          <cell r="D1366" t="str">
            <v>ELNO</v>
          </cell>
          <cell r="E1366" t="str">
            <v>Tumbes Rural</v>
          </cell>
          <cell r="F1366" t="str">
            <v/>
          </cell>
          <cell r="G1366">
            <v>0</v>
          </cell>
          <cell r="H1366">
            <v>0</v>
          </cell>
          <cell r="I1366" t="str">
            <v>265</v>
          </cell>
          <cell r="J1366">
            <v>7</v>
          </cell>
          <cell r="K1366">
            <v>0</v>
          </cell>
          <cell r="L1366">
            <v>0</v>
          </cell>
          <cell r="M1366">
            <v>2.8210000000000002</v>
          </cell>
          <cell r="N1366">
            <v>0</v>
          </cell>
          <cell r="O1366">
            <v>1163.57</v>
          </cell>
          <cell r="P1366">
            <v>41.25</v>
          </cell>
          <cell r="Q1366">
            <v>209.44</v>
          </cell>
          <cell r="R1366">
            <v>4.13</v>
          </cell>
        </row>
        <row r="1367">
          <cell r="A1367" t="str">
            <v>0208Tumbes Rural266</v>
          </cell>
          <cell r="B1367" t="str">
            <v>02</v>
          </cell>
          <cell r="C1367" t="str">
            <v>08</v>
          </cell>
          <cell r="D1367" t="str">
            <v>ELNO</v>
          </cell>
          <cell r="E1367" t="str">
            <v>Tumbes Rural</v>
          </cell>
          <cell r="F1367" t="str">
            <v/>
          </cell>
          <cell r="G1367">
            <v>0</v>
          </cell>
          <cell r="H1367">
            <v>0</v>
          </cell>
          <cell r="I1367" t="str">
            <v>266</v>
          </cell>
          <cell r="J1367">
            <v>3</v>
          </cell>
          <cell r="K1367">
            <v>0</v>
          </cell>
          <cell r="L1367">
            <v>0</v>
          </cell>
          <cell r="M1367">
            <v>1.635</v>
          </cell>
          <cell r="N1367">
            <v>0</v>
          </cell>
          <cell r="O1367">
            <v>672.39</v>
          </cell>
          <cell r="P1367">
            <v>41.12</v>
          </cell>
          <cell r="Q1367">
            <v>121.03</v>
          </cell>
          <cell r="R1367">
            <v>2.11</v>
          </cell>
        </row>
        <row r="1368">
          <cell r="A1368" t="str">
            <v>0208Tumbes Rural267</v>
          </cell>
          <cell r="B1368" t="str">
            <v>02</v>
          </cell>
          <cell r="C1368" t="str">
            <v>08</v>
          </cell>
          <cell r="D1368" t="str">
            <v>ELNO</v>
          </cell>
          <cell r="E1368" t="str">
            <v>Tumbes Rural</v>
          </cell>
          <cell r="F1368" t="str">
            <v/>
          </cell>
          <cell r="G1368">
            <v>0</v>
          </cell>
          <cell r="H1368">
            <v>0</v>
          </cell>
          <cell r="I1368" t="str">
            <v>267</v>
          </cell>
          <cell r="J1368">
            <v>1</v>
          </cell>
          <cell r="K1368">
            <v>0</v>
          </cell>
          <cell r="L1368">
            <v>0</v>
          </cell>
          <cell r="M1368">
            <v>0.80100000000000005</v>
          </cell>
          <cell r="N1368">
            <v>0</v>
          </cell>
          <cell r="O1368">
            <v>328.53</v>
          </cell>
          <cell r="P1368">
            <v>41.01</v>
          </cell>
          <cell r="Q1368">
            <v>59.14</v>
          </cell>
          <cell r="R1368">
            <v>0.76</v>
          </cell>
        </row>
        <row r="1369">
          <cell r="A1369" t="str">
            <v>0208Tumbes Rural282</v>
          </cell>
          <cell r="B1369" t="str">
            <v>02</v>
          </cell>
          <cell r="C1369" t="str">
            <v>08</v>
          </cell>
          <cell r="D1369" t="str">
            <v>ELNO</v>
          </cell>
          <cell r="E1369" t="str">
            <v>Tumbes Rural</v>
          </cell>
          <cell r="F1369" t="str">
            <v/>
          </cell>
          <cell r="G1369">
            <v>0</v>
          </cell>
          <cell r="H1369">
            <v>0</v>
          </cell>
          <cell r="I1369" t="str">
            <v>282</v>
          </cell>
          <cell r="J1369">
            <v>5</v>
          </cell>
          <cell r="K1369">
            <v>0</v>
          </cell>
          <cell r="L1369">
            <v>0</v>
          </cell>
          <cell r="M1369">
            <v>0.51200000000000001</v>
          </cell>
          <cell r="N1369">
            <v>1.6</v>
          </cell>
          <cell r="O1369">
            <v>204.9</v>
          </cell>
          <cell r="P1369">
            <v>40.020000000000003</v>
          </cell>
          <cell r="Q1369">
            <v>36.880000000000003</v>
          </cell>
          <cell r="R1369">
            <v>2.95</v>
          </cell>
        </row>
        <row r="1370">
          <cell r="A1370" t="str">
            <v>0208Tumbes Rural100</v>
          </cell>
          <cell r="B1370" t="str">
            <v>02</v>
          </cell>
          <cell r="C1370" t="str">
            <v>08</v>
          </cell>
          <cell r="D1370" t="str">
            <v>ELNO</v>
          </cell>
          <cell r="E1370" t="str">
            <v>Tumbes Rural</v>
          </cell>
          <cell r="F1370" t="str">
            <v/>
          </cell>
          <cell r="G1370">
            <v>0</v>
          </cell>
          <cell r="H1370">
            <v>0</v>
          </cell>
          <cell r="I1370" t="str">
            <v>100</v>
          </cell>
          <cell r="J1370">
            <v>2</v>
          </cell>
          <cell r="K1370">
            <v>4.9589999999999996</v>
          </cell>
          <cell r="L1370">
            <v>45.85</v>
          </cell>
          <cell r="M1370">
            <v>50.808999999999997</v>
          </cell>
          <cell r="N1370">
            <v>0.57999999999999996</v>
          </cell>
          <cell r="O1370">
            <v>8752.2099999999991</v>
          </cell>
          <cell r="P1370">
            <v>17.23</v>
          </cell>
          <cell r="Q1370">
            <v>1575.4</v>
          </cell>
          <cell r="R1370">
            <v>31.84</v>
          </cell>
        </row>
        <row r="1371">
          <cell r="A1371" t="str">
            <v>0208Tumbes Rural122</v>
          </cell>
          <cell r="B1371" t="str">
            <v>02</v>
          </cell>
          <cell r="C1371" t="str">
            <v>08</v>
          </cell>
          <cell r="D1371" t="str">
            <v>ELNO</v>
          </cell>
          <cell r="E1371" t="str">
            <v>Tumbes Rural</v>
          </cell>
          <cell r="F1371" t="str">
            <v/>
          </cell>
          <cell r="G1371">
            <v>0</v>
          </cell>
          <cell r="H1371">
            <v>0</v>
          </cell>
          <cell r="I1371" t="str">
            <v>122</v>
          </cell>
          <cell r="J1371">
            <v>4</v>
          </cell>
          <cell r="K1371">
            <v>5.5410000000000004</v>
          </cell>
          <cell r="L1371">
            <v>45.042999999999999</v>
          </cell>
          <cell r="M1371">
            <v>50.584000000000003</v>
          </cell>
          <cell r="N1371">
            <v>0.26</v>
          </cell>
          <cell r="O1371">
            <v>11353.53</v>
          </cell>
          <cell r="P1371">
            <v>22.44</v>
          </cell>
          <cell r="Q1371">
            <v>2043.64</v>
          </cell>
          <cell r="R1371">
            <v>63.68</v>
          </cell>
        </row>
        <row r="1372">
          <cell r="A1372" t="str">
            <v>0208Tumbes Rural121</v>
          </cell>
          <cell r="B1372" t="str">
            <v>02</v>
          </cell>
          <cell r="C1372" t="str">
            <v>08</v>
          </cell>
          <cell r="D1372" t="str">
            <v>ELNO</v>
          </cell>
          <cell r="E1372" t="str">
            <v>Tumbes Rural</v>
          </cell>
          <cell r="F1372" t="str">
            <v/>
          </cell>
          <cell r="G1372">
            <v>0</v>
          </cell>
          <cell r="H1372">
            <v>0</v>
          </cell>
          <cell r="I1372" t="str">
            <v>121</v>
          </cell>
          <cell r="J1372">
            <v>1</v>
          </cell>
          <cell r="K1372">
            <v>2.7949999999999999</v>
          </cell>
          <cell r="L1372">
            <v>9.9179999999999993</v>
          </cell>
          <cell r="M1372">
            <v>12.712999999999999</v>
          </cell>
          <cell r="N1372">
            <v>0.05</v>
          </cell>
          <cell r="O1372">
            <v>2337.56</v>
          </cell>
          <cell r="P1372">
            <v>18.39</v>
          </cell>
          <cell r="Q1372">
            <v>420.76</v>
          </cell>
          <cell r="R1372">
            <v>15.92</v>
          </cell>
        </row>
        <row r="1373">
          <cell r="A1373" t="str">
            <v>0208Tumbes Rural132</v>
          </cell>
          <cell r="B1373" t="str">
            <v>02</v>
          </cell>
          <cell r="C1373" t="str">
            <v>08</v>
          </cell>
          <cell r="D1373" t="str">
            <v>ELNO</v>
          </cell>
          <cell r="E1373" t="str">
            <v>Tumbes Rural</v>
          </cell>
          <cell r="F1373" t="str">
            <v/>
          </cell>
          <cell r="G1373">
            <v>0</v>
          </cell>
          <cell r="H1373">
            <v>0</v>
          </cell>
          <cell r="I1373" t="str">
            <v>132</v>
          </cell>
          <cell r="J1373">
            <v>5</v>
          </cell>
          <cell r="K1373">
            <v>0</v>
          </cell>
          <cell r="L1373">
            <v>0</v>
          </cell>
          <cell r="M1373">
            <v>7.952</v>
          </cell>
          <cell r="N1373">
            <v>9.2999999999999999E-2</v>
          </cell>
          <cell r="O1373">
            <v>2555.69</v>
          </cell>
          <cell r="P1373">
            <v>32.14</v>
          </cell>
          <cell r="Q1373">
            <v>460.02</v>
          </cell>
          <cell r="R1373">
            <v>74.400000000000006</v>
          </cell>
        </row>
        <row r="1374">
          <cell r="A1374" t="str">
            <v>0208Tumbes Rural131</v>
          </cell>
          <cell r="B1374" t="str">
            <v>02</v>
          </cell>
          <cell r="C1374" t="str">
            <v>08</v>
          </cell>
          <cell r="D1374" t="str">
            <v>ELNO</v>
          </cell>
          <cell r="E1374" t="str">
            <v>Tumbes Rural</v>
          </cell>
          <cell r="F1374" t="str">
            <v/>
          </cell>
          <cell r="G1374">
            <v>0</v>
          </cell>
          <cell r="H1374">
            <v>0</v>
          </cell>
          <cell r="I1374" t="str">
            <v>131</v>
          </cell>
          <cell r="J1374">
            <v>5</v>
          </cell>
          <cell r="K1374">
            <v>0</v>
          </cell>
          <cell r="L1374">
            <v>0</v>
          </cell>
          <cell r="M1374">
            <v>15.901999999999999</v>
          </cell>
          <cell r="N1374">
            <v>8.3000000000000004E-2</v>
          </cell>
          <cell r="O1374">
            <v>3741.92</v>
          </cell>
          <cell r="P1374">
            <v>23.53</v>
          </cell>
          <cell r="Q1374">
            <v>673.55</v>
          </cell>
          <cell r="R1374">
            <v>74.400000000000006</v>
          </cell>
        </row>
        <row r="1375">
          <cell r="A1375" t="str">
            <v>0208Tumbes Rural240</v>
          </cell>
          <cell r="B1375" t="str">
            <v>02</v>
          </cell>
          <cell r="C1375" t="str">
            <v>08</v>
          </cell>
          <cell r="D1375" t="str">
            <v>ELNO</v>
          </cell>
          <cell r="E1375" t="str">
            <v>Tumbes Rural</v>
          </cell>
          <cell r="F1375" t="str">
            <v/>
          </cell>
          <cell r="G1375">
            <v>0</v>
          </cell>
          <cell r="H1375">
            <v>0</v>
          </cell>
          <cell r="I1375" t="str">
            <v>240</v>
          </cell>
          <cell r="J1375">
            <v>0</v>
          </cell>
          <cell r="K1375">
            <v>0</v>
          </cell>
          <cell r="L1375">
            <v>0</v>
          </cell>
          <cell r="M1375">
            <v>25.193999999999999</v>
          </cell>
          <cell r="N1375">
            <v>0</v>
          </cell>
          <cell r="O1375">
            <v>7381.01</v>
          </cell>
          <cell r="P1375">
            <v>29.3</v>
          </cell>
          <cell r="Q1375">
            <v>0</v>
          </cell>
          <cell r="R1375">
            <v>0</v>
          </cell>
        </row>
        <row r="1376">
          <cell r="A1376" t="str">
            <v>0209Piura210</v>
          </cell>
          <cell r="B1376" t="str">
            <v>02</v>
          </cell>
          <cell r="C1376" t="str">
            <v>09</v>
          </cell>
          <cell r="D1376" t="str">
            <v>ELNO</v>
          </cell>
          <cell r="E1376" t="str">
            <v>Piura</v>
          </cell>
          <cell r="F1376" t="str">
            <v/>
          </cell>
          <cell r="G1376">
            <v>7</v>
          </cell>
          <cell r="H1376">
            <v>60</v>
          </cell>
          <cell r="I1376" t="str">
            <v>210</v>
          </cell>
          <cell r="J1376">
            <v>1</v>
          </cell>
          <cell r="K1376">
            <v>3.5999999999999997E-2</v>
          </cell>
          <cell r="L1376">
            <v>0.89800000000000002</v>
          </cell>
          <cell r="M1376">
            <v>0.93400000000000005</v>
          </cell>
          <cell r="N1376">
            <v>2.5999999999999999E-2</v>
          </cell>
          <cell r="O1376">
            <v>793.23</v>
          </cell>
          <cell r="P1376">
            <v>84.93</v>
          </cell>
          <cell r="Q1376">
            <v>142.78</v>
          </cell>
          <cell r="R1376">
            <v>3.22</v>
          </cell>
        </row>
        <row r="1377">
          <cell r="A1377" t="str">
            <v>0209Piura222</v>
          </cell>
          <cell r="B1377" t="str">
            <v>02</v>
          </cell>
          <cell r="C1377" t="str">
            <v>09</v>
          </cell>
          <cell r="D1377" t="str">
            <v>ELNO</v>
          </cell>
          <cell r="E1377" t="str">
            <v>Piura</v>
          </cell>
          <cell r="F1377" t="str">
            <v/>
          </cell>
          <cell r="G1377">
            <v>7</v>
          </cell>
          <cell r="H1377">
            <v>60</v>
          </cell>
          <cell r="I1377" t="str">
            <v>222</v>
          </cell>
          <cell r="J1377">
            <v>5</v>
          </cell>
          <cell r="K1377">
            <v>4.2439999999999998</v>
          </cell>
          <cell r="L1377">
            <v>13.996</v>
          </cell>
          <cell r="M1377">
            <v>18.239999999999998</v>
          </cell>
          <cell r="N1377">
            <v>0.248</v>
          </cell>
          <cell r="O1377">
            <v>8636.19</v>
          </cell>
          <cell r="P1377">
            <v>47.35</v>
          </cell>
          <cell r="Q1377">
            <v>1554.51</v>
          </cell>
          <cell r="R1377">
            <v>20.12</v>
          </cell>
        </row>
        <row r="1378">
          <cell r="A1378" t="str">
            <v>0209Piura221</v>
          </cell>
          <cell r="B1378" t="str">
            <v>02</v>
          </cell>
          <cell r="C1378" t="str">
            <v>09</v>
          </cell>
          <cell r="D1378" t="str">
            <v>ELNO</v>
          </cell>
          <cell r="E1378" t="str">
            <v>Piura</v>
          </cell>
          <cell r="F1378" t="str">
            <v/>
          </cell>
          <cell r="G1378">
            <v>7</v>
          </cell>
          <cell r="H1378">
            <v>60</v>
          </cell>
          <cell r="I1378" t="str">
            <v>221</v>
          </cell>
          <cell r="J1378">
            <v>8</v>
          </cell>
          <cell r="K1378">
            <v>25.053999999999998</v>
          </cell>
          <cell r="L1378">
            <v>69.132000000000005</v>
          </cell>
          <cell r="M1378">
            <v>94.186000000000007</v>
          </cell>
          <cell r="N1378">
            <v>0.49</v>
          </cell>
          <cell r="O1378">
            <v>33145.53</v>
          </cell>
          <cell r="P1378">
            <v>35.19</v>
          </cell>
          <cell r="Q1378">
            <v>5966.2</v>
          </cell>
          <cell r="R1378">
            <v>35.81</v>
          </cell>
        </row>
        <row r="1379">
          <cell r="A1379" t="str">
            <v>0209Piura232</v>
          </cell>
          <cell r="B1379" t="str">
            <v>02</v>
          </cell>
          <cell r="C1379" t="str">
            <v>09</v>
          </cell>
          <cell r="D1379" t="str">
            <v>ELNO</v>
          </cell>
          <cell r="E1379" t="str">
            <v>Piura</v>
          </cell>
          <cell r="F1379" t="str">
            <v/>
          </cell>
          <cell r="G1379">
            <v>7</v>
          </cell>
          <cell r="H1379">
            <v>60</v>
          </cell>
          <cell r="I1379" t="str">
            <v>232</v>
          </cell>
          <cell r="J1379">
            <v>9</v>
          </cell>
          <cell r="K1379">
            <v>0</v>
          </cell>
          <cell r="L1379">
            <v>0</v>
          </cell>
          <cell r="M1379">
            <v>29.53</v>
          </cell>
          <cell r="N1379">
            <v>0.37</v>
          </cell>
          <cell r="O1379">
            <v>14350.35</v>
          </cell>
          <cell r="P1379">
            <v>48.6</v>
          </cell>
          <cell r="Q1379">
            <v>2583.06</v>
          </cell>
          <cell r="R1379">
            <v>23.74</v>
          </cell>
        </row>
        <row r="1380">
          <cell r="A1380" t="str">
            <v>0209Piura231</v>
          </cell>
          <cell r="B1380" t="str">
            <v>02</v>
          </cell>
          <cell r="C1380" t="str">
            <v>09</v>
          </cell>
          <cell r="D1380" t="str">
            <v>ELNO</v>
          </cell>
          <cell r="E1380" t="str">
            <v>Piura</v>
          </cell>
          <cell r="F1380" t="str">
            <v/>
          </cell>
          <cell r="G1380">
            <v>7</v>
          </cell>
          <cell r="H1380">
            <v>60</v>
          </cell>
          <cell r="I1380" t="str">
            <v>231</v>
          </cell>
          <cell r="J1380">
            <v>16</v>
          </cell>
          <cell r="K1380">
            <v>0</v>
          </cell>
          <cell r="L1380">
            <v>0</v>
          </cell>
          <cell r="M1380">
            <v>72.497</v>
          </cell>
          <cell r="N1380">
            <v>0.27</v>
          </cell>
          <cell r="O1380">
            <v>23183.49</v>
          </cell>
          <cell r="P1380">
            <v>31.98</v>
          </cell>
          <cell r="Q1380">
            <v>4173.03</v>
          </cell>
          <cell r="R1380">
            <v>38.25</v>
          </cell>
        </row>
        <row r="1381">
          <cell r="A1381" t="str">
            <v>0209Piura270</v>
          </cell>
          <cell r="B1381" t="str">
            <v>02</v>
          </cell>
          <cell r="C1381" t="str">
            <v>09</v>
          </cell>
          <cell r="D1381" t="str">
            <v>ELNO</v>
          </cell>
          <cell r="E1381" t="str">
            <v>Piura</v>
          </cell>
          <cell r="F1381" t="str">
            <v/>
          </cell>
          <cell r="G1381">
            <v>7</v>
          </cell>
          <cell r="H1381">
            <v>60</v>
          </cell>
          <cell r="I1381" t="str">
            <v>270</v>
          </cell>
          <cell r="J1381">
            <v>6367</v>
          </cell>
          <cell r="K1381">
            <v>0</v>
          </cell>
          <cell r="L1381">
            <v>0</v>
          </cell>
          <cell r="M1381">
            <v>1240.5809999999999</v>
          </cell>
          <cell r="N1381">
            <v>0</v>
          </cell>
          <cell r="O1381">
            <v>448972.63</v>
          </cell>
          <cell r="P1381">
            <v>36.19</v>
          </cell>
          <cell r="Q1381">
            <v>80815.070000000007</v>
          </cell>
          <cell r="R1381">
            <v>3902.16</v>
          </cell>
        </row>
        <row r="1382">
          <cell r="A1382" t="str">
            <v>0209Piura261</v>
          </cell>
          <cell r="B1382" t="str">
            <v>02</v>
          </cell>
          <cell r="C1382" t="str">
            <v>09</v>
          </cell>
          <cell r="D1382" t="str">
            <v>ELNO</v>
          </cell>
          <cell r="E1382" t="str">
            <v>Piura</v>
          </cell>
          <cell r="F1382" t="str">
            <v/>
          </cell>
          <cell r="G1382">
            <v>7</v>
          </cell>
          <cell r="H1382">
            <v>60</v>
          </cell>
          <cell r="I1382" t="str">
            <v>261</v>
          </cell>
          <cell r="J1382">
            <v>21729</v>
          </cell>
          <cell r="K1382">
            <v>0</v>
          </cell>
          <cell r="L1382">
            <v>0</v>
          </cell>
          <cell r="M1382">
            <v>353.16</v>
          </cell>
          <cell r="N1382">
            <v>0</v>
          </cell>
          <cell r="O1382">
            <v>133408.92000000001</v>
          </cell>
          <cell r="P1382">
            <v>37.78</v>
          </cell>
          <cell r="Q1382">
            <v>24013.61</v>
          </cell>
          <cell r="R1382">
            <v>12906.8</v>
          </cell>
        </row>
        <row r="1383">
          <cell r="A1383" t="str">
            <v>0209Piura262</v>
          </cell>
          <cell r="B1383" t="str">
            <v>02</v>
          </cell>
          <cell r="C1383" t="str">
            <v>09</v>
          </cell>
          <cell r="D1383" t="str">
            <v>ELNO</v>
          </cell>
          <cell r="E1383" t="str">
            <v>Piura</v>
          </cell>
          <cell r="F1383" t="str">
            <v/>
          </cell>
          <cell r="G1383">
            <v>7</v>
          </cell>
          <cell r="H1383">
            <v>60</v>
          </cell>
          <cell r="I1383" t="str">
            <v>262</v>
          </cell>
          <cell r="J1383">
            <v>28370</v>
          </cell>
          <cell r="K1383">
            <v>0</v>
          </cell>
          <cell r="L1383">
            <v>0</v>
          </cell>
          <cell r="M1383">
            <v>1687.2470000000001</v>
          </cell>
          <cell r="N1383">
            <v>0</v>
          </cell>
          <cell r="O1383">
            <v>577025.17000000004</v>
          </cell>
          <cell r="P1383">
            <v>34.200000000000003</v>
          </cell>
          <cell r="Q1383">
            <v>103864.53</v>
          </cell>
          <cell r="R1383">
            <v>16868.419999999998</v>
          </cell>
        </row>
        <row r="1384">
          <cell r="A1384" t="str">
            <v>0209Piura263</v>
          </cell>
          <cell r="B1384" t="str">
            <v>02</v>
          </cell>
          <cell r="C1384" t="str">
            <v>09</v>
          </cell>
          <cell r="D1384" t="str">
            <v>ELNO</v>
          </cell>
          <cell r="E1384" t="str">
            <v>Piura</v>
          </cell>
          <cell r="F1384" t="str">
            <v/>
          </cell>
          <cell r="G1384">
            <v>7</v>
          </cell>
          <cell r="H1384">
            <v>60</v>
          </cell>
          <cell r="I1384" t="str">
            <v>263</v>
          </cell>
          <cell r="J1384">
            <v>7882</v>
          </cell>
          <cell r="K1384">
            <v>0</v>
          </cell>
          <cell r="L1384">
            <v>0</v>
          </cell>
          <cell r="M1384">
            <v>960.74900000000002</v>
          </cell>
          <cell r="N1384">
            <v>0</v>
          </cell>
          <cell r="O1384">
            <v>365201.34</v>
          </cell>
          <cell r="P1384">
            <v>38.01</v>
          </cell>
          <cell r="Q1384">
            <v>65736.240000000005</v>
          </cell>
          <cell r="R1384">
            <v>4705.07</v>
          </cell>
        </row>
        <row r="1385">
          <cell r="A1385" t="str">
            <v>0209Piura264</v>
          </cell>
          <cell r="B1385" t="str">
            <v>02</v>
          </cell>
          <cell r="C1385" t="str">
            <v>09</v>
          </cell>
          <cell r="D1385" t="str">
            <v>ELNO</v>
          </cell>
          <cell r="E1385" t="str">
            <v>Piura</v>
          </cell>
          <cell r="F1385" t="str">
            <v/>
          </cell>
          <cell r="G1385">
            <v>7</v>
          </cell>
          <cell r="H1385">
            <v>60</v>
          </cell>
          <cell r="I1385" t="str">
            <v>264</v>
          </cell>
          <cell r="J1385">
            <v>5516</v>
          </cell>
          <cell r="K1385">
            <v>0</v>
          </cell>
          <cell r="L1385">
            <v>0</v>
          </cell>
          <cell r="M1385">
            <v>1107.1279999999999</v>
          </cell>
          <cell r="N1385">
            <v>0</v>
          </cell>
          <cell r="O1385">
            <v>414204.81</v>
          </cell>
          <cell r="P1385">
            <v>37.409999999999997</v>
          </cell>
          <cell r="Q1385">
            <v>74556.87</v>
          </cell>
          <cell r="R1385">
            <v>3312.65</v>
          </cell>
        </row>
        <row r="1386">
          <cell r="A1386" t="str">
            <v>0209Piura265</v>
          </cell>
          <cell r="B1386" t="str">
            <v>02</v>
          </cell>
          <cell r="C1386" t="str">
            <v>09</v>
          </cell>
          <cell r="D1386" t="str">
            <v>ELNO</v>
          </cell>
          <cell r="E1386" t="str">
            <v>Piura</v>
          </cell>
          <cell r="F1386" t="str">
            <v/>
          </cell>
          <cell r="G1386">
            <v>7</v>
          </cell>
          <cell r="H1386">
            <v>60</v>
          </cell>
          <cell r="I1386" t="str">
            <v>265</v>
          </cell>
          <cell r="J1386">
            <v>1066</v>
          </cell>
          <cell r="K1386">
            <v>0</v>
          </cell>
          <cell r="L1386">
            <v>0</v>
          </cell>
          <cell r="M1386">
            <v>398.012</v>
          </cell>
          <cell r="N1386">
            <v>0</v>
          </cell>
          <cell r="O1386">
            <v>147215.88</v>
          </cell>
          <cell r="P1386">
            <v>36.99</v>
          </cell>
          <cell r="Q1386">
            <v>26498.86</v>
          </cell>
          <cell r="R1386">
            <v>655.14</v>
          </cell>
        </row>
        <row r="1387">
          <cell r="A1387" t="str">
            <v>0209Piura266</v>
          </cell>
          <cell r="B1387" t="str">
            <v>02</v>
          </cell>
          <cell r="C1387" t="str">
            <v>09</v>
          </cell>
          <cell r="D1387" t="str">
            <v>ELNO</v>
          </cell>
          <cell r="E1387" t="str">
            <v>Piura</v>
          </cell>
          <cell r="F1387" t="str">
            <v/>
          </cell>
          <cell r="G1387">
            <v>7</v>
          </cell>
          <cell r="H1387">
            <v>60</v>
          </cell>
          <cell r="I1387" t="str">
            <v>266</v>
          </cell>
          <cell r="J1387">
            <v>251</v>
          </cell>
          <cell r="K1387">
            <v>0</v>
          </cell>
          <cell r="L1387">
            <v>0</v>
          </cell>
          <cell r="M1387">
            <v>148.63300000000001</v>
          </cell>
          <cell r="N1387">
            <v>0</v>
          </cell>
          <cell r="O1387">
            <v>54695.64</v>
          </cell>
          <cell r="P1387">
            <v>36.799999999999997</v>
          </cell>
          <cell r="Q1387">
            <v>9845.2199999999993</v>
          </cell>
          <cell r="R1387">
            <v>159.94</v>
          </cell>
        </row>
        <row r="1388">
          <cell r="A1388" t="str">
            <v>0209Piura267</v>
          </cell>
          <cell r="B1388" t="str">
            <v>02</v>
          </cell>
          <cell r="C1388" t="str">
            <v>09</v>
          </cell>
          <cell r="D1388" t="str">
            <v>ELNO</v>
          </cell>
          <cell r="E1388" t="str">
            <v>Piura</v>
          </cell>
          <cell r="F1388" t="str">
            <v/>
          </cell>
          <cell r="G1388">
            <v>7</v>
          </cell>
          <cell r="H1388">
            <v>60</v>
          </cell>
          <cell r="I1388" t="str">
            <v>267</v>
          </cell>
          <cell r="J1388">
            <v>78</v>
          </cell>
          <cell r="K1388">
            <v>0</v>
          </cell>
          <cell r="L1388">
            <v>0</v>
          </cell>
          <cell r="M1388">
            <v>67.346000000000004</v>
          </cell>
          <cell r="N1388">
            <v>0</v>
          </cell>
          <cell r="O1388">
            <v>24668.06</v>
          </cell>
          <cell r="P1388">
            <v>36.630000000000003</v>
          </cell>
          <cell r="Q1388">
            <v>4440.25</v>
          </cell>
          <cell r="R1388">
            <v>50.68</v>
          </cell>
        </row>
        <row r="1389">
          <cell r="A1389" t="str">
            <v>0209Piura268</v>
          </cell>
          <cell r="B1389" t="str">
            <v>02</v>
          </cell>
          <cell r="C1389" t="str">
            <v>09</v>
          </cell>
          <cell r="D1389" t="str">
            <v>ELNO</v>
          </cell>
          <cell r="E1389" t="str">
            <v>Piura</v>
          </cell>
          <cell r="F1389" t="str">
            <v/>
          </cell>
          <cell r="G1389">
            <v>7</v>
          </cell>
          <cell r="H1389">
            <v>60</v>
          </cell>
          <cell r="I1389" t="str">
            <v>268</v>
          </cell>
          <cell r="J1389">
            <v>67</v>
          </cell>
          <cell r="K1389">
            <v>0</v>
          </cell>
          <cell r="L1389">
            <v>0</v>
          </cell>
          <cell r="M1389">
            <v>105.199</v>
          </cell>
          <cell r="N1389">
            <v>0</v>
          </cell>
          <cell r="O1389">
            <v>38416.959999999999</v>
          </cell>
          <cell r="P1389">
            <v>36.520000000000003</v>
          </cell>
          <cell r="Q1389">
            <v>6915.05</v>
          </cell>
          <cell r="R1389">
            <v>46.6</v>
          </cell>
        </row>
        <row r="1390">
          <cell r="A1390" t="str">
            <v>0209Piura282</v>
          </cell>
          <cell r="B1390" t="str">
            <v>02</v>
          </cell>
          <cell r="C1390" t="str">
            <v>09</v>
          </cell>
          <cell r="D1390" t="str">
            <v>ELNO</v>
          </cell>
          <cell r="E1390" t="str">
            <v>Piura</v>
          </cell>
          <cell r="F1390" t="str">
            <v/>
          </cell>
          <cell r="G1390">
            <v>7</v>
          </cell>
          <cell r="H1390">
            <v>60</v>
          </cell>
          <cell r="I1390" t="str">
            <v>282</v>
          </cell>
          <cell r="J1390">
            <v>95</v>
          </cell>
          <cell r="K1390">
            <v>0</v>
          </cell>
          <cell r="L1390">
            <v>0</v>
          </cell>
          <cell r="M1390">
            <v>27.446000000000002</v>
          </cell>
          <cell r="N1390">
            <v>72.695999999999998</v>
          </cell>
          <cell r="O1390">
            <v>8927.2199999999993</v>
          </cell>
          <cell r="P1390">
            <v>32.53</v>
          </cell>
          <cell r="Q1390">
            <v>1606.9</v>
          </cell>
          <cell r="R1390">
            <v>56.41</v>
          </cell>
        </row>
        <row r="1391">
          <cell r="A1391" t="str">
            <v>0209Piura100</v>
          </cell>
          <cell r="B1391" t="str">
            <v>02</v>
          </cell>
          <cell r="C1391" t="str">
            <v>09</v>
          </cell>
          <cell r="D1391" t="str">
            <v>ELNO</v>
          </cell>
          <cell r="E1391" t="str">
            <v>Piura</v>
          </cell>
          <cell r="F1391" t="str">
            <v/>
          </cell>
          <cell r="G1391">
            <v>7</v>
          </cell>
          <cell r="H1391">
            <v>60</v>
          </cell>
          <cell r="I1391" t="str">
            <v>100</v>
          </cell>
          <cell r="J1391">
            <v>34</v>
          </cell>
          <cell r="K1391">
            <v>77.867999999999995</v>
          </cell>
          <cell r="L1391">
            <v>933.13800000000003</v>
          </cell>
          <cell r="M1391">
            <v>1011.006</v>
          </cell>
          <cell r="N1391">
            <v>6.0510000000000002</v>
          </cell>
          <cell r="O1391">
            <v>188826.32</v>
          </cell>
          <cell r="P1391">
            <v>18.68</v>
          </cell>
          <cell r="Q1391">
            <v>33988.74</v>
          </cell>
          <cell r="R1391">
            <v>549.1</v>
          </cell>
        </row>
        <row r="1392">
          <cell r="A1392" t="str">
            <v>0209Piura122</v>
          </cell>
          <cell r="B1392" t="str">
            <v>02</v>
          </cell>
          <cell r="C1392" t="str">
            <v>09</v>
          </cell>
          <cell r="D1392" t="str">
            <v>ELNO</v>
          </cell>
          <cell r="E1392" t="str">
            <v>Piura</v>
          </cell>
          <cell r="F1392" t="str">
            <v/>
          </cell>
          <cell r="G1392">
            <v>7</v>
          </cell>
          <cell r="H1392">
            <v>60</v>
          </cell>
          <cell r="I1392" t="str">
            <v>122</v>
          </cell>
          <cell r="J1392">
            <v>63</v>
          </cell>
          <cell r="K1392">
            <v>162.715</v>
          </cell>
          <cell r="L1392">
            <v>1196.49</v>
          </cell>
          <cell r="M1392">
            <v>1359.2049999999999</v>
          </cell>
          <cell r="N1392">
            <v>5.7720000000000002</v>
          </cell>
          <cell r="O1392">
            <v>300800.77</v>
          </cell>
          <cell r="P1392">
            <v>22.13</v>
          </cell>
          <cell r="Q1392">
            <v>54144.14</v>
          </cell>
          <cell r="R1392">
            <v>1017.45</v>
          </cell>
        </row>
        <row r="1393">
          <cell r="A1393" t="str">
            <v>0209Piura121</v>
          </cell>
          <cell r="B1393" t="str">
            <v>02</v>
          </cell>
          <cell r="C1393" t="str">
            <v>09</v>
          </cell>
          <cell r="D1393" t="str">
            <v>ELNO</v>
          </cell>
          <cell r="E1393" t="str">
            <v>Piura</v>
          </cell>
          <cell r="F1393" t="str">
            <v/>
          </cell>
          <cell r="G1393">
            <v>7</v>
          </cell>
          <cell r="H1393">
            <v>60</v>
          </cell>
          <cell r="I1393" t="str">
            <v>121</v>
          </cell>
          <cell r="J1393">
            <v>34</v>
          </cell>
          <cell r="K1393">
            <v>262.92599999999999</v>
          </cell>
          <cell r="L1393">
            <v>948.53099999999995</v>
          </cell>
          <cell r="M1393">
            <v>1211.4570000000001</v>
          </cell>
          <cell r="N1393">
            <v>3.226</v>
          </cell>
          <cell r="O1393">
            <v>236613.99</v>
          </cell>
          <cell r="P1393">
            <v>19.53</v>
          </cell>
          <cell r="Q1393">
            <v>42590.52</v>
          </cell>
          <cell r="R1393">
            <v>552.46</v>
          </cell>
        </row>
        <row r="1394">
          <cell r="A1394" t="str">
            <v>0209Piura132</v>
          </cell>
          <cell r="B1394" t="str">
            <v>02</v>
          </cell>
          <cell r="C1394" t="str">
            <v>09</v>
          </cell>
          <cell r="D1394" t="str">
            <v>ELNO</v>
          </cell>
          <cell r="E1394" t="str">
            <v>Piura</v>
          </cell>
          <cell r="F1394" t="str">
            <v/>
          </cell>
          <cell r="G1394">
            <v>7</v>
          </cell>
          <cell r="H1394">
            <v>60</v>
          </cell>
          <cell r="I1394" t="str">
            <v>132</v>
          </cell>
          <cell r="J1394">
            <v>32</v>
          </cell>
          <cell r="K1394">
            <v>0</v>
          </cell>
          <cell r="L1394">
            <v>0</v>
          </cell>
          <cell r="M1394">
            <v>296.83699999999999</v>
          </cell>
          <cell r="N1394">
            <v>1.85</v>
          </cell>
          <cell r="O1394">
            <v>74831.960000000006</v>
          </cell>
          <cell r="P1394">
            <v>25.21</v>
          </cell>
          <cell r="Q1394">
            <v>13469.75</v>
          </cell>
          <cell r="R1394">
            <v>482.88</v>
          </cell>
        </row>
        <row r="1395">
          <cell r="A1395" t="str">
            <v>0209Piura131</v>
          </cell>
          <cell r="B1395" t="str">
            <v>02</v>
          </cell>
          <cell r="C1395" t="str">
            <v>09</v>
          </cell>
          <cell r="D1395" t="str">
            <v>ELNO</v>
          </cell>
          <cell r="E1395" t="str">
            <v>Piura</v>
          </cell>
          <cell r="F1395" t="str">
            <v/>
          </cell>
          <cell r="G1395">
            <v>7</v>
          </cell>
          <cell r="H1395">
            <v>60</v>
          </cell>
          <cell r="I1395" t="str">
            <v>131</v>
          </cell>
          <cell r="J1395">
            <v>39</v>
          </cell>
          <cell r="K1395">
            <v>0</v>
          </cell>
          <cell r="L1395">
            <v>0</v>
          </cell>
          <cell r="M1395">
            <v>242.751</v>
          </cell>
          <cell r="N1395">
            <v>0.94199999999999995</v>
          </cell>
          <cell r="O1395">
            <v>57398.63</v>
          </cell>
          <cell r="P1395">
            <v>23.65</v>
          </cell>
          <cell r="Q1395">
            <v>10331.75</v>
          </cell>
          <cell r="R1395">
            <v>590.45000000000005</v>
          </cell>
        </row>
        <row r="1396">
          <cell r="A1396" t="str">
            <v>0209Piura240</v>
          </cell>
          <cell r="B1396" t="str">
            <v>02</v>
          </cell>
          <cell r="C1396" t="str">
            <v>09</v>
          </cell>
          <cell r="D1396" t="str">
            <v>ELNO</v>
          </cell>
          <cell r="E1396" t="str">
            <v>Piura</v>
          </cell>
          <cell r="F1396" t="str">
            <v/>
          </cell>
          <cell r="G1396">
            <v>7</v>
          </cell>
          <cell r="H1396">
            <v>60</v>
          </cell>
          <cell r="I1396" t="str">
            <v>240</v>
          </cell>
          <cell r="J1396">
            <v>0</v>
          </cell>
          <cell r="K1396">
            <v>0</v>
          </cell>
          <cell r="L1396">
            <v>0</v>
          </cell>
          <cell r="M1396">
            <v>889.60199999999998</v>
          </cell>
          <cell r="N1396">
            <v>0</v>
          </cell>
          <cell r="O1396">
            <v>287813.71999999997</v>
          </cell>
          <cell r="P1396">
            <v>32.35</v>
          </cell>
          <cell r="Q1396">
            <v>0</v>
          </cell>
          <cell r="R1396">
            <v>0</v>
          </cell>
        </row>
        <row r="1397">
          <cell r="A1397" t="str">
            <v>0209Sullana-Paita222</v>
          </cell>
          <cell r="B1397" t="str">
            <v>02</v>
          </cell>
          <cell r="C1397" t="str">
            <v>09</v>
          </cell>
          <cell r="D1397" t="str">
            <v>ELNO</v>
          </cell>
          <cell r="E1397" t="str">
            <v>Sullana-Paita</v>
          </cell>
          <cell r="F1397" t="str">
            <v/>
          </cell>
          <cell r="G1397">
            <v>76.44</v>
          </cell>
          <cell r="H1397">
            <v>60</v>
          </cell>
          <cell r="I1397" t="str">
            <v>222</v>
          </cell>
          <cell r="J1397">
            <v>3</v>
          </cell>
          <cell r="K1397">
            <v>1.821</v>
          </cell>
          <cell r="L1397">
            <v>6.3460000000000001</v>
          </cell>
          <cell r="M1397">
            <v>8.1669999999999998</v>
          </cell>
          <cell r="N1397">
            <v>7.0999999999999994E-2</v>
          </cell>
          <cell r="O1397">
            <v>3235.3</v>
          </cell>
          <cell r="P1397">
            <v>39.61</v>
          </cell>
          <cell r="Q1397">
            <v>582.35</v>
          </cell>
          <cell r="R1397">
            <v>10</v>
          </cell>
        </row>
        <row r="1398">
          <cell r="A1398" t="str">
            <v>0209Sullana-Paita221</v>
          </cell>
          <cell r="B1398" t="str">
            <v>02</v>
          </cell>
          <cell r="C1398" t="str">
            <v>09</v>
          </cell>
          <cell r="D1398" t="str">
            <v>ELNO</v>
          </cell>
          <cell r="E1398" t="str">
            <v>Sullana-Paita</v>
          </cell>
          <cell r="F1398" t="str">
            <v/>
          </cell>
          <cell r="G1398">
            <v>76.44</v>
          </cell>
          <cell r="H1398">
            <v>60</v>
          </cell>
          <cell r="I1398" t="str">
            <v>221</v>
          </cell>
          <cell r="J1398">
            <v>1</v>
          </cell>
          <cell r="K1398">
            <v>0.82799999999999996</v>
          </cell>
          <cell r="L1398">
            <v>2.8759999999999999</v>
          </cell>
          <cell r="M1398">
            <v>3.7040000000000002</v>
          </cell>
          <cell r="N1398">
            <v>8.0000000000000002E-3</v>
          </cell>
          <cell r="O1398">
            <v>989.26</v>
          </cell>
          <cell r="P1398">
            <v>26.71</v>
          </cell>
          <cell r="Q1398">
            <v>178.07</v>
          </cell>
          <cell r="R1398">
            <v>3.22</v>
          </cell>
        </row>
        <row r="1399">
          <cell r="A1399" t="str">
            <v>0209Sullana-Paita232</v>
          </cell>
          <cell r="B1399" t="str">
            <v>02</v>
          </cell>
          <cell r="C1399" t="str">
            <v>09</v>
          </cell>
          <cell r="D1399" t="str">
            <v>ELNO</v>
          </cell>
          <cell r="E1399" t="str">
            <v>Sullana-Paita</v>
          </cell>
          <cell r="F1399" t="str">
            <v/>
          </cell>
          <cell r="G1399">
            <v>76.44</v>
          </cell>
          <cell r="H1399">
            <v>60</v>
          </cell>
          <cell r="I1399" t="str">
            <v>232</v>
          </cell>
          <cell r="J1399">
            <v>1</v>
          </cell>
          <cell r="K1399">
            <v>0</v>
          </cell>
          <cell r="L1399">
            <v>0</v>
          </cell>
          <cell r="M1399">
            <v>3.0059999999999998</v>
          </cell>
          <cell r="N1399">
            <v>0.01</v>
          </cell>
          <cell r="O1399">
            <v>1062.58</v>
          </cell>
          <cell r="P1399">
            <v>35.35</v>
          </cell>
          <cell r="Q1399">
            <v>191.26</v>
          </cell>
          <cell r="R1399">
            <v>2.42</v>
          </cell>
        </row>
        <row r="1400">
          <cell r="A1400" t="str">
            <v>0209Sullana-Paita231</v>
          </cell>
          <cell r="B1400" t="str">
            <v>02</v>
          </cell>
          <cell r="C1400" t="str">
            <v>09</v>
          </cell>
          <cell r="D1400" t="str">
            <v>ELNO</v>
          </cell>
          <cell r="E1400" t="str">
            <v>Sullana-Paita</v>
          </cell>
          <cell r="F1400" t="str">
            <v/>
          </cell>
          <cell r="G1400">
            <v>76.44</v>
          </cell>
          <cell r="H1400">
            <v>60</v>
          </cell>
          <cell r="I1400" t="str">
            <v>231</v>
          </cell>
          <cell r="J1400">
            <v>5</v>
          </cell>
          <cell r="K1400">
            <v>0</v>
          </cell>
          <cell r="L1400">
            <v>0</v>
          </cell>
          <cell r="M1400">
            <v>10.609</v>
          </cell>
          <cell r="N1400">
            <v>6.7000000000000004E-2</v>
          </cell>
          <cell r="O1400">
            <v>4314.8</v>
          </cell>
          <cell r="P1400">
            <v>40.67</v>
          </cell>
          <cell r="Q1400">
            <v>776.66</v>
          </cell>
          <cell r="R1400">
            <v>11.2</v>
          </cell>
        </row>
        <row r="1401">
          <cell r="A1401" t="str">
            <v>0209Sullana-Paita270</v>
          </cell>
          <cell r="B1401" t="str">
            <v>02</v>
          </cell>
          <cell r="C1401" t="str">
            <v>09</v>
          </cell>
          <cell r="D1401" t="str">
            <v>ELNO</v>
          </cell>
          <cell r="E1401" t="str">
            <v>Sullana-Paita</v>
          </cell>
          <cell r="F1401" t="str">
            <v/>
          </cell>
          <cell r="G1401">
            <v>76.44</v>
          </cell>
          <cell r="H1401">
            <v>60</v>
          </cell>
          <cell r="I1401" t="str">
            <v>270</v>
          </cell>
          <cell r="J1401">
            <v>3954</v>
          </cell>
          <cell r="K1401">
            <v>0</v>
          </cell>
          <cell r="L1401">
            <v>0</v>
          </cell>
          <cell r="M1401">
            <v>532.23299999999995</v>
          </cell>
          <cell r="N1401">
            <v>0</v>
          </cell>
          <cell r="O1401">
            <v>194411.68</v>
          </cell>
          <cell r="P1401">
            <v>36.53</v>
          </cell>
          <cell r="Q1401">
            <v>34994.1</v>
          </cell>
          <cell r="R1401">
            <v>2360.38</v>
          </cell>
        </row>
        <row r="1402">
          <cell r="A1402" t="str">
            <v>0209Sullana-Paita261</v>
          </cell>
          <cell r="B1402" t="str">
            <v>02</v>
          </cell>
          <cell r="C1402" t="str">
            <v>09</v>
          </cell>
          <cell r="D1402" t="str">
            <v>ELNO</v>
          </cell>
          <cell r="E1402" t="str">
            <v>Sullana-Paita</v>
          </cell>
          <cell r="F1402" t="str">
            <v/>
          </cell>
          <cell r="G1402">
            <v>76.44</v>
          </cell>
          <cell r="H1402">
            <v>60</v>
          </cell>
          <cell r="I1402" t="str">
            <v>261</v>
          </cell>
          <cell r="J1402">
            <v>21037</v>
          </cell>
          <cell r="K1402">
            <v>0</v>
          </cell>
          <cell r="L1402">
            <v>0</v>
          </cell>
          <cell r="M1402">
            <v>348.959</v>
          </cell>
          <cell r="N1402">
            <v>0</v>
          </cell>
          <cell r="O1402">
            <v>130962.09</v>
          </cell>
          <cell r="P1402">
            <v>37.53</v>
          </cell>
          <cell r="Q1402">
            <v>23573.18</v>
          </cell>
          <cell r="R1402">
            <v>12437.26</v>
          </cell>
        </row>
        <row r="1403">
          <cell r="A1403" t="str">
            <v>0209Sullana-Paita262</v>
          </cell>
          <cell r="B1403" t="str">
            <v>02</v>
          </cell>
          <cell r="C1403" t="str">
            <v>09</v>
          </cell>
          <cell r="D1403" t="str">
            <v>ELNO</v>
          </cell>
          <cell r="E1403" t="str">
            <v>Sullana-Paita</v>
          </cell>
          <cell r="F1403" t="str">
            <v/>
          </cell>
          <cell r="G1403">
            <v>76.44</v>
          </cell>
          <cell r="H1403">
            <v>60</v>
          </cell>
          <cell r="I1403" t="str">
            <v>262</v>
          </cell>
          <cell r="J1403">
            <v>19494</v>
          </cell>
          <cell r="K1403">
            <v>0</v>
          </cell>
          <cell r="L1403">
            <v>0</v>
          </cell>
          <cell r="M1403">
            <v>1100.3520000000001</v>
          </cell>
          <cell r="N1403">
            <v>0</v>
          </cell>
          <cell r="O1403">
            <v>375612.5</v>
          </cell>
          <cell r="P1403">
            <v>34.14</v>
          </cell>
          <cell r="Q1403">
            <v>67610.25</v>
          </cell>
          <cell r="R1403">
            <v>11529.07</v>
          </cell>
        </row>
        <row r="1404">
          <cell r="A1404" t="str">
            <v>0209Sullana-Paita263</v>
          </cell>
          <cell r="B1404" t="str">
            <v>02</v>
          </cell>
          <cell r="C1404" t="str">
            <v>09</v>
          </cell>
          <cell r="D1404" t="str">
            <v>ELNO</v>
          </cell>
          <cell r="E1404" t="str">
            <v>Sullana-Paita</v>
          </cell>
          <cell r="F1404" t="str">
            <v/>
          </cell>
          <cell r="G1404">
            <v>76.44</v>
          </cell>
          <cell r="H1404">
            <v>60</v>
          </cell>
          <cell r="I1404" t="str">
            <v>263</v>
          </cell>
          <cell r="J1404">
            <v>3053</v>
          </cell>
          <cell r="K1404">
            <v>0</v>
          </cell>
          <cell r="L1404">
            <v>0</v>
          </cell>
          <cell r="M1404">
            <v>369.17200000000003</v>
          </cell>
          <cell r="N1404">
            <v>0</v>
          </cell>
          <cell r="O1404">
            <v>140396.16</v>
          </cell>
          <cell r="P1404">
            <v>38.03</v>
          </cell>
          <cell r="Q1404">
            <v>25271.31</v>
          </cell>
          <cell r="R1404">
            <v>1806.23</v>
          </cell>
        </row>
        <row r="1405">
          <cell r="A1405" t="str">
            <v>0209Sullana-Paita264</v>
          </cell>
          <cell r="B1405" t="str">
            <v>02</v>
          </cell>
          <cell r="C1405" t="str">
            <v>09</v>
          </cell>
          <cell r="D1405" t="str">
            <v>ELNO</v>
          </cell>
          <cell r="E1405" t="str">
            <v>Sullana-Paita</v>
          </cell>
          <cell r="F1405" t="str">
            <v/>
          </cell>
          <cell r="G1405">
            <v>76.44</v>
          </cell>
          <cell r="H1405">
            <v>60</v>
          </cell>
          <cell r="I1405" t="str">
            <v>264</v>
          </cell>
          <cell r="J1405">
            <v>1445</v>
          </cell>
          <cell r="K1405">
            <v>0</v>
          </cell>
          <cell r="L1405">
            <v>0</v>
          </cell>
          <cell r="M1405">
            <v>283.416</v>
          </cell>
          <cell r="N1405">
            <v>0</v>
          </cell>
          <cell r="O1405">
            <v>106079.34</v>
          </cell>
          <cell r="P1405">
            <v>37.43</v>
          </cell>
          <cell r="Q1405">
            <v>19094.28</v>
          </cell>
          <cell r="R1405">
            <v>859.02</v>
          </cell>
        </row>
        <row r="1406">
          <cell r="A1406" t="str">
            <v>0209Sullana-Paita265</v>
          </cell>
          <cell r="B1406" t="str">
            <v>02</v>
          </cell>
          <cell r="C1406" t="str">
            <v>09</v>
          </cell>
          <cell r="D1406" t="str">
            <v>ELNO</v>
          </cell>
          <cell r="E1406" t="str">
            <v>Sullana-Paita</v>
          </cell>
          <cell r="F1406" t="str">
            <v/>
          </cell>
          <cell r="G1406">
            <v>76.44</v>
          </cell>
          <cell r="H1406">
            <v>60</v>
          </cell>
          <cell r="I1406" t="str">
            <v>265</v>
          </cell>
          <cell r="J1406">
            <v>188</v>
          </cell>
          <cell r="K1406">
            <v>0</v>
          </cell>
          <cell r="L1406">
            <v>0</v>
          </cell>
          <cell r="M1406">
            <v>70.424999999999997</v>
          </cell>
          <cell r="N1406">
            <v>0</v>
          </cell>
          <cell r="O1406">
            <v>25764.98</v>
          </cell>
          <cell r="P1406">
            <v>36.58</v>
          </cell>
          <cell r="Q1406">
            <v>4637.7</v>
          </cell>
          <cell r="R1406">
            <v>112.82</v>
          </cell>
        </row>
        <row r="1407">
          <cell r="A1407" t="str">
            <v>0209Sullana-Paita266</v>
          </cell>
          <cell r="B1407" t="str">
            <v>02</v>
          </cell>
          <cell r="C1407" t="str">
            <v>09</v>
          </cell>
          <cell r="D1407" t="str">
            <v>ELNO</v>
          </cell>
          <cell r="E1407" t="str">
            <v>Sullana-Paita</v>
          </cell>
          <cell r="F1407" t="str">
            <v/>
          </cell>
          <cell r="G1407">
            <v>76.44</v>
          </cell>
          <cell r="H1407">
            <v>60</v>
          </cell>
          <cell r="I1407" t="str">
            <v>266</v>
          </cell>
          <cell r="J1407">
            <v>67</v>
          </cell>
          <cell r="K1407">
            <v>0</v>
          </cell>
          <cell r="L1407">
            <v>0</v>
          </cell>
          <cell r="M1407">
            <v>40.116</v>
          </cell>
          <cell r="N1407">
            <v>0</v>
          </cell>
          <cell r="O1407">
            <v>14463.53</v>
          </cell>
          <cell r="P1407">
            <v>36.049999999999997</v>
          </cell>
          <cell r="Q1407">
            <v>2603.44</v>
          </cell>
          <cell r="R1407">
            <v>40.89</v>
          </cell>
        </row>
        <row r="1408">
          <cell r="A1408" t="str">
            <v>0209Sullana-Paita267</v>
          </cell>
          <cell r="B1408" t="str">
            <v>02</v>
          </cell>
          <cell r="C1408" t="str">
            <v>09</v>
          </cell>
          <cell r="D1408" t="str">
            <v>ELNO</v>
          </cell>
          <cell r="E1408" t="str">
            <v>Sullana-Paita</v>
          </cell>
          <cell r="F1408" t="str">
            <v/>
          </cell>
          <cell r="G1408">
            <v>76.44</v>
          </cell>
          <cell r="H1408">
            <v>60</v>
          </cell>
          <cell r="I1408" t="str">
            <v>267</v>
          </cell>
          <cell r="J1408">
            <v>18</v>
          </cell>
          <cell r="K1408">
            <v>0</v>
          </cell>
          <cell r="L1408">
            <v>0</v>
          </cell>
          <cell r="M1408">
            <v>15.912000000000001</v>
          </cell>
          <cell r="N1408">
            <v>0</v>
          </cell>
          <cell r="O1408">
            <v>5732.59</v>
          </cell>
          <cell r="P1408">
            <v>36.03</v>
          </cell>
          <cell r="Q1408">
            <v>1031.8699999999999</v>
          </cell>
          <cell r="R1408">
            <v>10.62</v>
          </cell>
        </row>
        <row r="1409">
          <cell r="A1409" t="str">
            <v>0209Sullana-Paita268</v>
          </cell>
          <cell r="B1409" t="str">
            <v>02</v>
          </cell>
          <cell r="C1409" t="str">
            <v>09</v>
          </cell>
          <cell r="D1409" t="str">
            <v>ELNO</v>
          </cell>
          <cell r="E1409" t="str">
            <v>Sullana-Paita</v>
          </cell>
          <cell r="F1409" t="str">
            <v/>
          </cell>
          <cell r="G1409">
            <v>76.44</v>
          </cell>
          <cell r="H1409">
            <v>60</v>
          </cell>
          <cell r="I1409" t="str">
            <v>268</v>
          </cell>
          <cell r="J1409">
            <v>18</v>
          </cell>
          <cell r="K1409">
            <v>0</v>
          </cell>
          <cell r="L1409">
            <v>0</v>
          </cell>
          <cell r="M1409">
            <v>31.311</v>
          </cell>
          <cell r="N1409">
            <v>0</v>
          </cell>
          <cell r="O1409">
            <v>11401.06</v>
          </cell>
          <cell r="P1409">
            <v>36.409999999999997</v>
          </cell>
          <cell r="Q1409">
            <v>2052.19</v>
          </cell>
          <cell r="R1409">
            <v>11.95</v>
          </cell>
        </row>
        <row r="1410">
          <cell r="A1410" t="str">
            <v>0209Sullana-Paita282</v>
          </cell>
          <cell r="B1410" t="str">
            <v>02</v>
          </cell>
          <cell r="C1410" t="str">
            <v>09</v>
          </cell>
          <cell r="D1410" t="str">
            <v>ELNO</v>
          </cell>
          <cell r="E1410" t="str">
            <v>Sullana-Paita</v>
          </cell>
          <cell r="F1410" t="str">
            <v/>
          </cell>
          <cell r="G1410">
            <v>76.44</v>
          </cell>
          <cell r="H1410">
            <v>60</v>
          </cell>
          <cell r="I1410" t="str">
            <v>282</v>
          </cell>
          <cell r="J1410">
            <v>18</v>
          </cell>
          <cell r="K1410">
            <v>0</v>
          </cell>
          <cell r="L1410">
            <v>0</v>
          </cell>
          <cell r="M1410">
            <v>1.4219999999999999</v>
          </cell>
          <cell r="N1410">
            <v>4.4450000000000003</v>
          </cell>
          <cell r="O1410">
            <v>568.52</v>
          </cell>
          <cell r="P1410">
            <v>39.979999999999997</v>
          </cell>
          <cell r="Q1410">
            <v>102.33</v>
          </cell>
          <cell r="R1410">
            <v>10.65</v>
          </cell>
        </row>
        <row r="1411">
          <cell r="A1411" t="str">
            <v>0209Sullana-Paita100</v>
          </cell>
          <cell r="B1411" t="str">
            <v>02</v>
          </cell>
          <cell r="C1411" t="str">
            <v>09</v>
          </cell>
          <cell r="D1411" t="str">
            <v>ELNO</v>
          </cell>
          <cell r="E1411" t="str">
            <v>Sullana-Paita</v>
          </cell>
          <cell r="F1411" t="str">
            <v/>
          </cell>
          <cell r="G1411">
            <v>76.44</v>
          </cell>
          <cell r="H1411">
            <v>60</v>
          </cell>
          <cell r="I1411" t="str">
            <v>100</v>
          </cell>
          <cell r="J1411">
            <v>41</v>
          </cell>
          <cell r="K1411">
            <v>111.73699999999999</v>
          </cell>
          <cell r="L1411">
            <v>988.15</v>
          </cell>
          <cell r="M1411">
            <v>1099.8869999999999</v>
          </cell>
          <cell r="N1411">
            <v>6.4710000000000001</v>
          </cell>
          <cell r="O1411">
            <v>202739.36</v>
          </cell>
          <cell r="P1411">
            <v>18.43</v>
          </cell>
          <cell r="Q1411">
            <v>36493.08</v>
          </cell>
          <cell r="R1411">
            <v>662.15</v>
          </cell>
        </row>
        <row r="1412">
          <cell r="A1412" t="str">
            <v>0209Sullana-Paita122</v>
          </cell>
          <cell r="B1412" t="str">
            <v>02</v>
          </cell>
          <cell r="C1412" t="str">
            <v>09</v>
          </cell>
          <cell r="D1412" t="str">
            <v>ELNO</v>
          </cell>
          <cell r="E1412" t="str">
            <v>Sullana-Paita</v>
          </cell>
          <cell r="F1412" t="str">
            <v/>
          </cell>
          <cell r="G1412">
            <v>76.44</v>
          </cell>
          <cell r="H1412">
            <v>60</v>
          </cell>
          <cell r="I1412" t="str">
            <v>122</v>
          </cell>
          <cell r="J1412">
            <v>55</v>
          </cell>
          <cell r="K1412">
            <v>390.39400000000001</v>
          </cell>
          <cell r="L1412">
            <v>1999.934</v>
          </cell>
          <cell r="M1412">
            <v>2390.328</v>
          </cell>
          <cell r="N1412">
            <v>14.218</v>
          </cell>
          <cell r="O1412">
            <v>544796.57999999996</v>
          </cell>
          <cell r="P1412">
            <v>22.79</v>
          </cell>
          <cell r="Q1412">
            <v>98063.38</v>
          </cell>
          <cell r="R1412">
            <v>888.25</v>
          </cell>
        </row>
        <row r="1413">
          <cell r="A1413" t="str">
            <v>0209Sullana-Paita121</v>
          </cell>
          <cell r="B1413" t="str">
            <v>02</v>
          </cell>
          <cell r="C1413" t="str">
            <v>09</v>
          </cell>
          <cell r="D1413" t="str">
            <v>ELNO</v>
          </cell>
          <cell r="E1413" t="str">
            <v>Sullana-Paita</v>
          </cell>
          <cell r="F1413" t="str">
            <v/>
          </cell>
          <cell r="G1413">
            <v>76.44</v>
          </cell>
          <cell r="H1413">
            <v>60</v>
          </cell>
          <cell r="I1413" t="str">
            <v>121</v>
          </cell>
          <cell r="J1413">
            <v>28</v>
          </cell>
          <cell r="K1413">
            <v>538.65</v>
          </cell>
          <cell r="L1413">
            <v>2008.559</v>
          </cell>
          <cell r="M1413">
            <v>2547.2089999999998</v>
          </cell>
          <cell r="N1413">
            <v>10.667</v>
          </cell>
          <cell r="O1413">
            <v>570590.78</v>
          </cell>
          <cell r="P1413">
            <v>22.4</v>
          </cell>
          <cell r="Q1413">
            <v>102706.34</v>
          </cell>
          <cell r="R1413">
            <v>452.2</v>
          </cell>
        </row>
        <row r="1414">
          <cell r="A1414" t="str">
            <v>0209Sullana-Paita132</v>
          </cell>
          <cell r="B1414" t="str">
            <v>02</v>
          </cell>
          <cell r="C1414" t="str">
            <v>09</v>
          </cell>
          <cell r="D1414" t="str">
            <v>ELNO</v>
          </cell>
          <cell r="E1414" t="str">
            <v>Sullana-Paita</v>
          </cell>
          <cell r="F1414" t="str">
            <v/>
          </cell>
          <cell r="G1414">
            <v>76.44</v>
          </cell>
          <cell r="H1414">
            <v>60</v>
          </cell>
          <cell r="I1414" t="str">
            <v>132</v>
          </cell>
          <cell r="J1414">
            <v>36</v>
          </cell>
          <cell r="K1414">
            <v>0</v>
          </cell>
          <cell r="L1414">
            <v>0</v>
          </cell>
          <cell r="M1414">
            <v>149.11500000000001</v>
          </cell>
          <cell r="N1414">
            <v>1.9159999999999999</v>
          </cell>
          <cell r="O1414">
            <v>60540.61</v>
          </cell>
          <cell r="P1414">
            <v>40.6</v>
          </cell>
          <cell r="Q1414">
            <v>10897.31</v>
          </cell>
          <cell r="R1414">
            <v>543.24</v>
          </cell>
        </row>
        <row r="1415">
          <cell r="A1415" t="str">
            <v>0209Sullana-Paita131</v>
          </cell>
          <cell r="B1415" t="str">
            <v>02</v>
          </cell>
          <cell r="C1415" t="str">
            <v>09</v>
          </cell>
          <cell r="D1415" t="str">
            <v>ELNO</v>
          </cell>
          <cell r="E1415" t="str">
            <v>Sullana-Paita</v>
          </cell>
          <cell r="F1415" t="str">
            <v/>
          </cell>
          <cell r="G1415">
            <v>76.44</v>
          </cell>
          <cell r="H1415">
            <v>60</v>
          </cell>
          <cell r="I1415" t="str">
            <v>131</v>
          </cell>
          <cell r="J1415">
            <v>27</v>
          </cell>
          <cell r="K1415">
            <v>0</v>
          </cell>
          <cell r="L1415">
            <v>0</v>
          </cell>
          <cell r="M1415">
            <v>210.33099999999999</v>
          </cell>
          <cell r="N1415">
            <v>1.7729999999999999</v>
          </cell>
          <cell r="O1415">
            <v>67300.47</v>
          </cell>
          <cell r="P1415">
            <v>32</v>
          </cell>
          <cell r="Q1415">
            <v>12114.08</v>
          </cell>
          <cell r="R1415">
            <v>407.43</v>
          </cell>
        </row>
        <row r="1416">
          <cell r="A1416" t="str">
            <v>0209Sullana-Paita240</v>
          </cell>
          <cell r="B1416" t="str">
            <v>02</v>
          </cell>
          <cell r="C1416" t="str">
            <v>09</v>
          </cell>
          <cell r="D1416" t="str">
            <v>ELNO</v>
          </cell>
          <cell r="E1416" t="str">
            <v>Sullana-Paita</v>
          </cell>
          <cell r="F1416" t="str">
            <v/>
          </cell>
          <cell r="G1416">
            <v>76.44</v>
          </cell>
          <cell r="H1416">
            <v>60</v>
          </cell>
          <cell r="I1416" t="str">
            <v>240</v>
          </cell>
          <cell r="J1416">
            <v>0</v>
          </cell>
          <cell r="K1416">
            <v>0</v>
          </cell>
          <cell r="L1416">
            <v>0</v>
          </cell>
          <cell r="M1416">
            <v>431.726</v>
          </cell>
          <cell r="N1416">
            <v>0</v>
          </cell>
          <cell r="O1416">
            <v>149757.6</v>
          </cell>
          <cell r="P1416">
            <v>34.69</v>
          </cell>
          <cell r="Q1416">
            <v>0</v>
          </cell>
          <cell r="R1416">
            <v>0</v>
          </cell>
        </row>
        <row r="1417">
          <cell r="A1417" t="str">
            <v>0209Chulucanas210</v>
          </cell>
          <cell r="B1417" t="str">
            <v>02</v>
          </cell>
          <cell r="C1417" t="str">
            <v>09</v>
          </cell>
          <cell r="D1417" t="str">
            <v>ELNO</v>
          </cell>
          <cell r="E1417" t="str">
            <v>Chulucanas</v>
          </cell>
          <cell r="F1417" t="str">
            <v/>
          </cell>
          <cell r="G1417">
            <v>0</v>
          </cell>
          <cell r="H1417">
            <v>0</v>
          </cell>
          <cell r="I1417" t="str">
            <v>210</v>
          </cell>
          <cell r="J1417">
            <v>3</v>
          </cell>
          <cell r="K1417">
            <v>0.01</v>
          </cell>
          <cell r="L1417">
            <v>16.719000000000001</v>
          </cell>
          <cell r="M1417">
            <v>16.728999999999999</v>
          </cell>
          <cell r="N1417">
            <v>7.9000000000000001E-2</v>
          </cell>
          <cell r="O1417">
            <v>3958.11</v>
          </cell>
          <cell r="P1417">
            <v>23.66</v>
          </cell>
          <cell r="Q1417">
            <v>712.46</v>
          </cell>
          <cell r="R1417">
            <v>9.66</v>
          </cell>
        </row>
        <row r="1418">
          <cell r="A1418" t="str">
            <v>0209Chulucanas221</v>
          </cell>
          <cell r="B1418" t="str">
            <v>02</v>
          </cell>
          <cell r="C1418" t="str">
            <v>09</v>
          </cell>
          <cell r="D1418" t="str">
            <v>ELNO</v>
          </cell>
          <cell r="E1418" t="str">
            <v>Chulucanas</v>
          </cell>
          <cell r="F1418" t="str">
            <v/>
          </cell>
          <cell r="G1418">
            <v>0</v>
          </cell>
          <cell r="H1418">
            <v>0</v>
          </cell>
          <cell r="I1418" t="str">
            <v>221</v>
          </cell>
          <cell r="J1418">
            <v>1</v>
          </cell>
          <cell r="K1418">
            <v>0.46400000000000002</v>
          </cell>
          <cell r="L1418">
            <v>0.76600000000000001</v>
          </cell>
          <cell r="M1418">
            <v>1.23</v>
          </cell>
          <cell r="N1418">
            <v>2.5000000000000001E-2</v>
          </cell>
          <cell r="O1418">
            <v>655.24</v>
          </cell>
          <cell r="P1418">
            <v>53.27</v>
          </cell>
          <cell r="Q1418">
            <v>117.94</v>
          </cell>
          <cell r="R1418">
            <v>3.22</v>
          </cell>
        </row>
        <row r="1419">
          <cell r="A1419" t="str">
            <v>0209Chulucanas231</v>
          </cell>
          <cell r="B1419" t="str">
            <v>02</v>
          </cell>
          <cell r="C1419" t="str">
            <v>09</v>
          </cell>
          <cell r="D1419" t="str">
            <v>ELNO</v>
          </cell>
          <cell r="E1419" t="str">
            <v>Chulucanas</v>
          </cell>
          <cell r="F1419" t="str">
            <v/>
          </cell>
          <cell r="G1419">
            <v>0</v>
          </cell>
          <cell r="H1419">
            <v>0</v>
          </cell>
          <cell r="I1419" t="str">
            <v>231</v>
          </cell>
          <cell r="J1419">
            <v>3</v>
          </cell>
          <cell r="K1419">
            <v>0</v>
          </cell>
          <cell r="L1419">
            <v>0</v>
          </cell>
          <cell r="M1419">
            <v>1.1040000000000001</v>
          </cell>
          <cell r="N1419">
            <v>7.0000000000000001E-3</v>
          </cell>
          <cell r="O1419">
            <v>715.6</v>
          </cell>
          <cell r="P1419">
            <v>64.819999999999993</v>
          </cell>
          <cell r="Q1419">
            <v>128.81</v>
          </cell>
          <cell r="R1419">
            <v>6.36</v>
          </cell>
        </row>
        <row r="1420">
          <cell r="A1420" t="str">
            <v>0209Chulucanas270</v>
          </cell>
          <cell r="B1420" t="str">
            <v>02</v>
          </cell>
          <cell r="C1420" t="str">
            <v>09</v>
          </cell>
          <cell r="D1420" t="str">
            <v>ELNO</v>
          </cell>
          <cell r="E1420" t="str">
            <v>Chulucanas</v>
          </cell>
          <cell r="F1420" t="str">
            <v/>
          </cell>
          <cell r="G1420">
            <v>0</v>
          </cell>
          <cell r="H1420">
            <v>0</v>
          </cell>
          <cell r="I1420" t="str">
            <v>270</v>
          </cell>
          <cell r="J1420">
            <v>7190</v>
          </cell>
          <cell r="K1420">
            <v>0</v>
          </cell>
          <cell r="L1420">
            <v>0</v>
          </cell>
          <cell r="M1420">
            <v>279.15100000000001</v>
          </cell>
          <cell r="N1420">
            <v>0</v>
          </cell>
          <cell r="O1420">
            <v>106498.71</v>
          </cell>
          <cell r="P1420">
            <v>38.15</v>
          </cell>
          <cell r="Q1420">
            <v>19169.77</v>
          </cell>
          <cell r="R1420">
            <v>4266.58</v>
          </cell>
        </row>
        <row r="1421">
          <cell r="A1421" t="str">
            <v>0209Chulucanas261</v>
          </cell>
          <cell r="B1421" t="str">
            <v>02</v>
          </cell>
          <cell r="C1421" t="str">
            <v>09</v>
          </cell>
          <cell r="D1421" t="str">
            <v>ELNO</v>
          </cell>
          <cell r="E1421" t="str">
            <v>Chulucanas</v>
          </cell>
          <cell r="F1421" t="str">
            <v/>
          </cell>
          <cell r="G1421">
            <v>0</v>
          </cell>
          <cell r="H1421">
            <v>0</v>
          </cell>
          <cell r="I1421" t="str">
            <v>261</v>
          </cell>
          <cell r="J1421">
            <v>10285</v>
          </cell>
          <cell r="K1421">
            <v>0</v>
          </cell>
          <cell r="L1421">
            <v>0</v>
          </cell>
          <cell r="M1421">
            <v>152.27199999999999</v>
          </cell>
          <cell r="N1421">
            <v>0</v>
          </cell>
          <cell r="O1421">
            <v>69780.28</v>
          </cell>
          <cell r="P1421">
            <v>45.83</v>
          </cell>
          <cell r="Q1421">
            <v>12560.45</v>
          </cell>
          <cell r="R1421">
            <v>6090.64</v>
          </cell>
        </row>
        <row r="1422">
          <cell r="A1422" t="str">
            <v>0209Chulucanas262</v>
          </cell>
          <cell r="B1422" t="str">
            <v>02</v>
          </cell>
          <cell r="C1422" t="str">
            <v>09</v>
          </cell>
          <cell r="D1422" t="str">
            <v>ELNO</v>
          </cell>
          <cell r="E1422" t="str">
            <v>Chulucanas</v>
          </cell>
          <cell r="F1422" t="str">
            <v/>
          </cell>
          <cell r="G1422">
            <v>0</v>
          </cell>
          <cell r="H1422">
            <v>0</v>
          </cell>
          <cell r="I1422" t="str">
            <v>262</v>
          </cell>
          <cell r="J1422">
            <v>4487</v>
          </cell>
          <cell r="K1422">
            <v>0</v>
          </cell>
          <cell r="L1422">
            <v>0</v>
          </cell>
          <cell r="M1422">
            <v>234.77099999999999</v>
          </cell>
          <cell r="N1422">
            <v>0</v>
          </cell>
          <cell r="O1422">
            <v>88337.07</v>
          </cell>
          <cell r="P1422">
            <v>37.630000000000003</v>
          </cell>
          <cell r="Q1422">
            <v>15900.67</v>
          </cell>
          <cell r="R1422">
            <v>2661.8</v>
          </cell>
        </row>
        <row r="1423">
          <cell r="A1423" t="str">
            <v>0209Chulucanas263</v>
          </cell>
          <cell r="B1423" t="str">
            <v>02</v>
          </cell>
          <cell r="C1423" t="str">
            <v>09</v>
          </cell>
          <cell r="D1423" t="str">
            <v>ELNO</v>
          </cell>
          <cell r="E1423" t="str">
            <v>Chulucanas</v>
          </cell>
          <cell r="F1423" t="str">
            <v/>
          </cell>
          <cell r="G1423">
            <v>0</v>
          </cell>
          <cell r="H1423">
            <v>0</v>
          </cell>
          <cell r="I1423" t="str">
            <v>263</v>
          </cell>
          <cell r="J1423">
            <v>373</v>
          </cell>
          <cell r="K1423">
            <v>0</v>
          </cell>
          <cell r="L1423">
            <v>0</v>
          </cell>
          <cell r="M1423">
            <v>44.430999999999997</v>
          </cell>
          <cell r="N1423">
            <v>0</v>
          </cell>
          <cell r="O1423">
            <v>18614.52</v>
          </cell>
          <cell r="P1423">
            <v>41.9</v>
          </cell>
          <cell r="Q1423">
            <v>3350.61</v>
          </cell>
          <cell r="R1423">
            <v>220.83</v>
          </cell>
        </row>
        <row r="1424">
          <cell r="A1424" t="str">
            <v>0209Chulucanas264</v>
          </cell>
          <cell r="B1424" t="str">
            <v>02</v>
          </cell>
          <cell r="C1424" t="str">
            <v>09</v>
          </cell>
          <cell r="D1424" t="str">
            <v>ELNO</v>
          </cell>
          <cell r="E1424" t="str">
            <v>Chulucanas</v>
          </cell>
          <cell r="F1424" t="str">
            <v/>
          </cell>
          <cell r="G1424">
            <v>0</v>
          </cell>
          <cell r="H1424">
            <v>0</v>
          </cell>
          <cell r="I1424" t="str">
            <v>264</v>
          </cell>
          <cell r="J1424">
            <v>122</v>
          </cell>
          <cell r="K1424">
            <v>0</v>
          </cell>
          <cell r="L1424">
            <v>0</v>
          </cell>
          <cell r="M1424">
            <v>24.256</v>
          </cell>
          <cell r="N1424">
            <v>0</v>
          </cell>
          <cell r="O1424">
            <v>9985.23</v>
          </cell>
          <cell r="P1424">
            <v>41.17</v>
          </cell>
          <cell r="Q1424">
            <v>1797.34</v>
          </cell>
          <cell r="R1424">
            <v>73.31</v>
          </cell>
        </row>
        <row r="1425">
          <cell r="A1425" t="str">
            <v>0209Chulucanas265</v>
          </cell>
          <cell r="B1425" t="str">
            <v>02</v>
          </cell>
          <cell r="C1425" t="str">
            <v>09</v>
          </cell>
          <cell r="D1425" t="str">
            <v>ELNO</v>
          </cell>
          <cell r="E1425" t="str">
            <v>Chulucanas</v>
          </cell>
          <cell r="F1425" t="str">
            <v/>
          </cell>
          <cell r="G1425">
            <v>0</v>
          </cell>
          <cell r="H1425">
            <v>0</v>
          </cell>
          <cell r="I1425" t="str">
            <v>265</v>
          </cell>
          <cell r="J1425">
            <v>20</v>
          </cell>
          <cell r="K1425">
            <v>0</v>
          </cell>
          <cell r="L1425">
            <v>0</v>
          </cell>
          <cell r="M1425">
            <v>7.6</v>
          </cell>
          <cell r="N1425">
            <v>0</v>
          </cell>
          <cell r="O1425">
            <v>3092.25</v>
          </cell>
          <cell r="P1425">
            <v>40.69</v>
          </cell>
          <cell r="Q1425">
            <v>556.61</v>
          </cell>
          <cell r="R1425">
            <v>11.99</v>
          </cell>
        </row>
        <row r="1426">
          <cell r="A1426" t="str">
            <v>0209Chulucanas266</v>
          </cell>
          <cell r="B1426" t="str">
            <v>02</v>
          </cell>
          <cell r="C1426" t="str">
            <v>09</v>
          </cell>
          <cell r="D1426" t="str">
            <v>ELNO</v>
          </cell>
          <cell r="E1426" t="str">
            <v>Chulucanas</v>
          </cell>
          <cell r="F1426" t="str">
            <v/>
          </cell>
          <cell r="G1426">
            <v>0</v>
          </cell>
          <cell r="H1426">
            <v>0</v>
          </cell>
          <cell r="I1426" t="str">
            <v>266</v>
          </cell>
          <cell r="J1426">
            <v>10</v>
          </cell>
          <cell r="K1426">
            <v>0</v>
          </cell>
          <cell r="L1426">
            <v>0</v>
          </cell>
          <cell r="M1426">
            <v>6.1959999999999997</v>
          </cell>
          <cell r="N1426">
            <v>0</v>
          </cell>
          <cell r="O1426">
            <v>2509.06</v>
          </cell>
          <cell r="P1426">
            <v>40.49</v>
          </cell>
          <cell r="Q1426">
            <v>451.63</v>
          </cell>
          <cell r="R1426">
            <v>6.09</v>
          </cell>
        </row>
        <row r="1427">
          <cell r="A1427" t="str">
            <v>0209Chulucanas267</v>
          </cell>
          <cell r="B1427" t="str">
            <v>02</v>
          </cell>
          <cell r="C1427" t="str">
            <v>09</v>
          </cell>
          <cell r="D1427" t="str">
            <v>ELNO</v>
          </cell>
          <cell r="E1427" t="str">
            <v>Chulucanas</v>
          </cell>
          <cell r="F1427" t="str">
            <v/>
          </cell>
          <cell r="G1427">
            <v>0</v>
          </cell>
          <cell r="H1427">
            <v>0</v>
          </cell>
          <cell r="I1427" t="str">
            <v>267</v>
          </cell>
          <cell r="J1427">
            <v>2</v>
          </cell>
          <cell r="K1427">
            <v>0</v>
          </cell>
          <cell r="L1427">
            <v>0</v>
          </cell>
          <cell r="M1427">
            <v>1.752</v>
          </cell>
          <cell r="N1427">
            <v>0</v>
          </cell>
          <cell r="O1427">
            <v>707.91</v>
          </cell>
          <cell r="P1427">
            <v>40.409999999999997</v>
          </cell>
          <cell r="Q1427">
            <v>127.42</v>
          </cell>
          <cell r="R1427">
            <v>1.18</v>
          </cell>
        </row>
        <row r="1428">
          <cell r="A1428" t="str">
            <v>0209Chulucanas268</v>
          </cell>
          <cell r="B1428" t="str">
            <v>02</v>
          </cell>
          <cell r="C1428" t="str">
            <v>09</v>
          </cell>
          <cell r="D1428" t="str">
            <v>ELNO</v>
          </cell>
          <cell r="E1428" t="str">
            <v>Chulucanas</v>
          </cell>
          <cell r="F1428" t="str">
            <v/>
          </cell>
          <cell r="G1428">
            <v>0</v>
          </cell>
          <cell r="H1428">
            <v>0</v>
          </cell>
          <cell r="I1428" t="str">
            <v>268</v>
          </cell>
          <cell r="J1428">
            <v>3</v>
          </cell>
          <cell r="K1428">
            <v>0</v>
          </cell>
          <cell r="L1428">
            <v>0</v>
          </cell>
          <cell r="M1428">
            <v>3.9569999999999999</v>
          </cell>
          <cell r="N1428">
            <v>0</v>
          </cell>
          <cell r="O1428">
            <v>1595.99</v>
          </cell>
          <cell r="P1428">
            <v>40.33</v>
          </cell>
          <cell r="Q1428">
            <v>287.27999999999997</v>
          </cell>
          <cell r="R1428">
            <v>1.96</v>
          </cell>
        </row>
        <row r="1429">
          <cell r="A1429" t="str">
            <v>0209Chulucanas282</v>
          </cell>
          <cell r="B1429" t="str">
            <v>02</v>
          </cell>
          <cell r="C1429" t="str">
            <v>09</v>
          </cell>
          <cell r="D1429" t="str">
            <v>ELNO</v>
          </cell>
          <cell r="E1429" t="str">
            <v>Chulucanas</v>
          </cell>
          <cell r="F1429" t="str">
            <v/>
          </cell>
          <cell r="G1429">
            <v>0</v>
          </cell>
          <cell r="H1429">
            <v>0</v>
          </cell>
          <cell r="I1429" t="str">
            <v>282</v>
          </cell>
          <cell r="J1429">
            <v>3</v>
          </cell>
          <cell r="K1429">
            <v>0</v>
          </cell>
          <cell r="L1429">
            <v>0</v>
          </cell>
          <cell r="M1429">
            <v>0.14399999999999999</v>
          </cell>
          <cell r="N1429">
            <v>0.45</v>
          </cell>
          <cell r="O1429">
            <v>59.94</v>
          </cell>
          <cell r="P1429">
            <v>41.63</v>
          </cell>
          <cell r="Q1429">
            <v>10.79</v>
          </cell>
          <cell r="R1429">
            <v>1.77</v>
          </cell>
        </row>
        <row r="1430">
          <cell r="A1430" t="str">
            <v>0209Chulucanas100</v>
          </cell>
          <cell r="B1430" t="str">
            <v>02</v>
          </cell>
          <cell r="C1430" t="str">
            <v>09</v>
          </cell>
          <cell r="D1430" t="str">
            <v>ELNO</v>
          </cell>
          <cell r="E1430" t="str">
            <v>Chulucanas</v>
          </cell>
          <cell r="F1430" t="str">
            <v/>
          </cell>
          <cell r="G1430">
            <v>0</v>
          </cell>
          <cell r="H1430">
            <v>0</v>
          </cell>
          <cell r="I1430" t="str">
            <v>100</v>
          </cell>
          <cell r="J1430">
            <v>18</v>
          </cell>
          <cell r="K1430">
            <v>4.8710000000000004</v>
          </cell>
          <cell r="L1430">
            <v>132.21600000000001</v>
          </cell>
          <cell r="M1430">
            <v>137.08699999999999</v>
          </cell>
          <cell r="N1430">
            <v>1.5189999999999999</v>
          </cell>
          <cell r="O1430">
            <v>31591.96</v>
          </cell>
          <cell r="P1430">
            <v>23.05</v>
          </cell>
          <cell r="Q1430">
            <v>5686.55</v>
          </cell>
          <cell r="R1430">
            <v>290.7</v>
          </cell>
        </row>
        <row r="1431">
          <cell r="A1431" t="str">
            <v>0209Chulucanas122</v>
          </cell>
          <cell r="B1431" t="str">
            <v>02</v>
          </cell>
          <cell r="C1431" t="str">
            <v>09</v>
          </cell>
          <cell r="D1431" t="str">
            <v>ELNO</v>
          </cell>
          <cell r="E1431" t="str">
            <v>Chulucanas</v>
          </cell>
          <cell r="F1431" t="str">
            <v/>
          </cell>
          <cell r="G1431">
            <v>0</v>
          </cell>
          <cell r="H1431">
            <v>0</v>
          </cell>
          <cell r="I1431" t="str">
            <v>122</v>
          </cell>
          <cell r="J1431">
            <v>8</v>
          </cell>
          <cell r="K1431">
            <v>2.8180000000000001</v>
          </cell>
          <cell r="L1431">
            <v>20.818999999999999</v>
          </cell>
          <cell r="M1431">
            <v>23.637</v>
          </cell>
          <cell r="N1431">
            <v>0.45800000000000002</v>
          </cell>
          <cell r="O1431">
            <v>5548.67</v>
          </cell>
          <cell r="P1431">
            <v>23.47</v>
          </cell>
          <cell r="Q1431">
            <v>998.76</v>
          </cell>
          <cell r="R1431">
            <v>129.19999999999999</v>
          </cell>
        </row>
        <row r="1432">
          <cell r="A1432" t="str">
            <v>0209Chulucanas121</v>
          </cell>
          <cell r="B1432" t="str">
            <v>02</v>
          </cell>
          <cell r="C1432" t="str">
            <v>09</v>
          </cell>
          <cell r="D1432" t="str">
            <v>ELNO</v>
          </cell>
          <cell r="E1432" t="str">
            <v>Chulucanas</v>
          </cell>
          <cell r="F1432" t="str">
            <v/>
          </cell>
          <cell r="G1432">
            <v>0</v>
          </cell>
          <cell r="H1432">
            <v>0</v>
          </cell>
          <cell r="I1432" t="str">
            <v>121</v>
          </cell>
          <cell r="J1432">
            <v>5</v>
          </cell>
          <cell r="K1432">
            <v>6.5410000000000004</v>
          </cell>
          <cell r="L1432">
            <v>18.222999999999999</v>
          </cell>
          <cell r="M1432">
            <v>24.763999999999999</v>
          </cell>
          <cell r="N1432">
            <v>0.21099999999999999</v>
          </cell>
          <cell r="O1432">
            <v>5963.59</v>
          </cell>
          <cell r="P1432">
            <v>24.08</v>
          </cell>
          <cell r="Q1432">
            <v>1073.45</v>
          </cell>
          <cell r="R1432">
            <v>80.75</v>
          </cell>
        </row>
        <row r="1433">
          <cell r="A1433" t="str">
            <v>0209Chulucanas132</v>
          </cell>
          <cell r="B1433" t="str">
            <v>02</v>
          </cell>
          <cell r="C1433" t="str">
            <v>09</v>
          </cell>
          <cell r="D1433" t="str">
            <v>ELNO</v>
          </cell>
          <cell r="E1433" t="str">
            <v>Chulucanas</v>
          </cell>
          <cell r="F1433" t="str">
            <v/>
          </cell>
          <cell r="G1433">
            <v>0</v>
          </cell>
          <cell r="H1433">
            <v>0</v>
          </cell>
          <cell r="I1433" t="str">
            <v>132</v>
          </cell>
          <cell r="J1433">
            <v>9</v>
          </cell>
          <cell r="K1433">
            <v>0</v>
          </cell>
          <cell r="L1433">
            <v>0</v>
          </cell>
          <cell r="M1433">
            <v>13.895</v>
          </cell>
          <cell r="N1433">
            <v>0.19900000000000001</v>
          </cell>
          <cell r="O1433">
            <v>3692.07</v>
          </cell>
          <cell r="P1433">
            <v>26.57</v>
          </cell>
          <cell r="Q1433">
            <v>664.57</v>
          </cell>
          <cell r="R1433">
            <v>135.81</v>
          </cell>
        </row>
        <row r="1434">
          <cell r="A1434" t="str">
            <v>0209Chulucanas131</v>
          </cell>
          <cell r="B1434" t="str">
            <v>02</v>
          </cell>
          <cell r="C1434" t="str">
            <v>09</v>
          </cell>
          <cell r="D1434" t="str">
            <v>ELNO</v>
          </cell>
          <cell r="E1434" t="str">
            <v>Chulucanas</v>
          </cell>
          <cell r="F1434" t="str">
            <v/>
          </cell>
          <cell r="G1434">
            <v>0</v>
          </cell>
          <cell r="H1434">
            <v>0</v>
          </cell>
          <cell r="I1434" t="str">
            <v>131</v>
          </cell>
          <cell r="J1434">
            <v>16</v>
          </cell>
          <cell r="K1434">
            <v>0</v>
          </cell>
          <cell r="L1434">
            <v>0</v>
          </cell>
          <cell r="M1434">
            <v>53.756</v>
          </cell>
          <cell r="N1434">
            <v>0.318</v>
          </cell>
          <cell r="O1434">
            <v>14572.85</v>
          </cell>
          <cell r="P1434">
            <v>27.11</v>
          </cell>
          <cell r="Q1434">
            <v>2623.11</v>
          </cell>
          <cell r="R1434">
            <v>241.44</v>
          </cell>
        </row>
        <row r="1435">
          <cell r="A1435" t="str">
            <v>0209Chulucanas240</v>
          </cell>
          <cell r="B1435" t="str">
            <v>02</v>
          </cell>
          <cell r="C1435" t="str">
            <v>09</v>
          </cell>
          <cell r="D1435" t="str">
            <v>ELNO</v>
          </cell>
          <cell r="E1435" t="str">
            <v>Chulucanas</v>
          </cell>
          <cell r="F1435" t="str">
            <v/>
          </cell>
          <cell r="G1435">
            <v>0</v>
          </cell>
          <cell r="H1435">
            <v>0</v>
          </cell>
          <cell r="I1435" t="str">
            <v>240</v>
          </cell>
          <cell r="J1435">
            <v>0</v>
          </cell>
          <cell r="K1435">
            <v>0</v>
          </cell>
          <cell r="L1435">
            <v>0</v>
          </cell>
          <cell r="M1435">
            <v>211.23699999999999</v>
          </cell>
          <cell r="N1435">
            <v>0</v>
          </cell>
          <cell r="O1435">
            <v>41031.08</v>
          </cell>
          <cell r="P1435">
            <v>19.420000000000002</v>
          </cell>
          <cell r="Q1435">
            <v>0</v>
          </cell>
          <cell r="R1435">
            <v>0</v>
          </cell>
        </row>
        <row r="1436">
          <cell r="A1436" t="str">
            <v>0209Talara222</v>
          </cell>
          <cell r="B1436" t="str">
            <v>02</v>
          </cell>
          <cell r="C1436" t="str">
            <v>09</v>
          </cell>
          <cell r="D1436" t="str">
            <v>ELNO</v>
          </cell>
          <cell r="E1436" t="str">
            <v>Talara</v>
          </cell>
          <cell r="F1436" t="str">
            <v/>
          </cell>
          <cell r="G1436">
            <v>0</v>
          </cell>
          <cell r="H1436">
            <v>0</v>
          </cell>
          <cell r="I1436" t="str">
            <v>222</v>
          </cell>
          <cell r="J1436">
            <v>11</v>
          </cell>
          <cell r="K1436">
            <v>9.9329999999999998</v>
          </cell>
          <cell r="L1436">
            <v>68.47</v>
          </cell>
          <cell r="M1436">
            <v>78.403000000000006</v>
          </cell>
          <cell r="N1436">
            <v>0.51800000000000002</v>
          </cell>
          <cell r="O1436">
            <v>34657.19</v>
          </cell>
          <cell r="P1436">
            <v>44.2</v>
          </cell>
          <cell r="Q1436">
            <v>6238.29</v>
          </cell>
          <cell r="R1436">
            <v>43.46</v>
          </cell>
        </row>
        <row r="1437">
          <cell r="A1437" t="str">
            <v>0209Talara232</v>
          </cell>
          <cell r="B1437" t="str">
            <v>02</v>
          </cell>
          <cell r="C1437" t="str">
            <v>09</v>
          </cell>
          <cell r="D1437" t="str">
            <v>ELNO</v>
          </cell>
          <cell r="E1437" t="str">
            <v>Talara</v>
          </cell>
          <cell r="F1437" t="str">
            <v/>
          </cell>
          <cell r="G1437">
            <v>0</v>
          </cell>
          <cell r="H1437">
            <v>0</v>
          </cell>
          <cell r="I1437" t="str">
            <v>232</v>
          </cell>
          <cell r="J1437">
            <v>9</v>
          </cell>
          <cell r="K1437">
            <v>0</v>
          </cell>
          <cell r="L1437">
            <v>0</v>
          </cell>
          <cell r="M1437">
            <v>43.915999999999997</v>
          </cell>
          <cell r="N1437">
            <v>0.47099999999999997</v>
          </cell>
          <cell r="O1437">
            <v>20541.3</v>
          </cell>
          <cell r="P1437">
            <v>46.77</v>
          </cell>
          <cell r="Q1437">
            <v>3697.43</v>
          </cell>
          <cell r="R1437">
            <v>31.87</v>
          </cell>
        </row>
        <row r="1438">
          <cell r="A1438" t="str">
            <v>0209Talara231</v>
          </cell>
          <cell r="B1438" t="str">
            <v>02</v>
          </cell>
          <cell r="C1438" t="str">
            <v>09</v>
          </cell>
          <cell r="D1438" t="str">
            <v>ELNO</v>
          </cell>
          <cell r="E1438" t="str">
            <v>Talara</v>
          </cell>
          <cell r="F1438" t="str">
            <v/>
          </cell>
          <cell r="G1438">
            <v>0</v>
          </cell>
          <cell r="H1438">
            <v>0</v>
          </cell>
          <cell r="I1438" t="str">
            <v>231</v>
          </cell>
          <cell r="J1438">
            <v>12</v>
          </cell>
          <cell r="K1438">
            <v>0</v>
          </cell>
          <cell r="L1438">
            <v>0</v>
          </cell>
          <cell r="M1438">
            <v>51.317</v>
          </cell>
          <cell r="N1438">
            <v>0.20100000000000001</v>
          </cell>
          <cell r="O1438">
            <v>19863.28</v>
          </cell>
          <cell r="P1438">
            <v>38.71</v>
          </cell>
          <cell r="Q1438">
            <v>3575.39</v>
          </cell>
          <cell r="R1438">
            <v>26.97</v>
          </cell>
        </row>
        <row r="1439">
          <cell r="A1439" t="str">
            <v>0209Talara270</v>
          </cell>
          <cell r="B1439" t="str">
            <v>02</v>
          </cell>
          <cell r="C1439" t="str">
            <v>09</v>
          </cell>
          <cell r="D1439" t="str">
            <v>ELNO</v>
          </cell>
          <cell r="E1439" t="str">
            <v>Talara</v>
          </cell>
          <cell r="F1439" t="str">
            <v/>
          </cell>
          <cell r="G1439">
            <v>0</v>
          </cell>
          <cell r="H1439">
            <v>0</v>
          </cell>
          <cell r="I1439" t="str">
            <v>270</v>
          </cell>
          <cell r="J1439">
            <v>2346</v>
          </cell>
          <cell r="K1439">
            <v>0</v>
          </cell>
          <cell r="L1439">
            <v>0</v>
          </cell>
          <cell r="M1439">
            <v>327.12400000000002</v>
          </cell>
          <cell r="N1439">
            <v>0</v>
          </cell>
          <cell r="O1439">
            <v>122922.26</v>
          </cell>
          <cell r="P1439">
            <v>37.58</v>
          </cell>
          <cell r="Q1439">
            <v>22126.01</v>
          </cell>
          <cell r="R1439">
            <v>1420.28</v>
          </cell>
        </row>
        <row r="1440">
          <cell r="A1440" t="str">
            <v>0209Talara261</v>
          </cell>
          <cell r="B1440" t="str">
            <v>02</v>
          </cell>
          <cell r="C1440" t="str">
            <v>09</v>
          </cell>
          <cell r="D1440" t="str">
            <v>ELNO</v>
          </cell>
          <cell r="E1440" t="str">
            <v>Talara</v>
          </cell>
          <cell r="F1440" t="str">
            <v/>
          </cell>
          <cell r="G1440">
            <v>0</v>
          </cell>
          <cell r="H1440">
            <v>0</v>
          </cell>
          <cell r="I1440" t="str">
            <v>261</v>
          </cell>
          <cell r="J1440">
            <v>6705</v>
          </cell>
          <cell r="K1440">
            <v>0</v>
          </cell>
          <cell r="L1440">
            <v>0</v>
          </cell>
          <cell r="M1440">
            <v>114.16200000000001</v>
          </cell>
          <cell r="N1440">
            <v>0</v>
          </cell>
          <cell r="O1440">
            <v>43307.1</v>
          </cell>
          <cell r="P1440">
            <v>37.93</v>
          </cell>
          <cell r="Q1440">
            <v>7795.28</v>
          </cell>
          <cell r="R1440">
            <v>3961.42</v>
          </cell>
        </row>
        <row r="1441">
          <cell r="A1441" t="str">
            <v>0209Talara262</v>
          </cell>
          <cell r="B1441" t="str">
            <v>02</v>
          </cell>
          <cell r="C1441" t="str">
            <v>09</v>
          </cell>
          <cell r="D1441" t="str">
            <v>ELNO</v>
          </cell>
          <cell r="E1441" t="str">
            <v>Talara</v>
          </cell>
          <cell r="F1441" t="str">
            <v/>
          </cell>
          <cell r="G1441">
            <v>0</v>
          </cell>
          <cell r="H1441">
            <v>0</v>
          </cell>
          <cell r="I1441" t="str">
            <v>262</v>
          </cell>
          <cell r="J1441">
            <v>9352</v>
          </cell>
          <cell r="K1441">
            <v>0</v>
          </cell>
          <cell r="L1441">
            <v>0</v>
          </cell>
          <cell r="M1441">
            <v>542.57299999999998</v>
          </cell>
          <cell r="N1441">
            <v>0</v>
          </cell>
          <cell r="O1441">
            <v>189742.06</v>
          </cell>
          <cell r="P1441">
            <v>34.97</v>
          </cell>
          <cell r="Q1441">
            <v>34153.57</v>
          </cell>
          <cell r="R1441">
            <v>5526.53</v>
          </cell>
        </row>
        <row r="1442">
          <cell r="A1442" t="str">
            <v>0209Talara263</v>
          </cell>
          <cell r="B1442" t="str">
            <v>02</v>
          </cell>
          <cell r="C1442" t="str">
            <v>09</v>
          </cell>
          <cell r="D1442" t="str">
            <v>ELNO</v>
          </cell>
          <cell r="E1442" t="str">
            <v>Talara</v>
          </cell>
          <cell r="F1442" t="str">
            <v/>
          </cell>
          <cell r="G1442">
            <v>0</v>
          </cell>
          <cell r="H1442">
            <v>0</v>
          </cell>
          <cell r="I1442" t="str">
            <v>263</v>
          </cell>
          <cell r="J1442">
            <v>2040</v>
          </cell>
          <cell r="K1442">
            <v>0</v>
          </cell>
          <cell r="L1442">
            <v>0</v>
          </cell>
          <cell r="M1442">
            <v>247.10599999999999</v>
          </cell>
          <cell r="N1442">
            <v>0</v>
          </cell>
          <cell r="O1442">
            <v>96321.86</v>
          </cell>
          <cell r="P1442">
            <v>38.979999999999997</v>
          </cell>
          <cell r="Q1442">
            <v>17337.93</v>
          </cell>
          <cell r="R1442">
            <v>1206.97</v>
          </cell>
        </row>
        <row r="1443">
          <cell r="A1443" t="str">
            <v>0209Talara264</v>
          </cell>
          <cell r="B1443" t="str">
            <v>02</v>
          </cell>
          <cell r="C1443" t="str">
            <v>09</v>
          </cell>
          <cell r="D1443" t="str">
            <v>ELNO</v>
          </cell>
          <cell r="E1443" t="str">
            <v>Talara</v>
          </cell>
          <cell r="F1443" t="str">
            <v/>
          </cell>
          <cell r="G1443">
            <v>0</v>
          </cell>
          <cell r="H1443">
            <v>0</v>
          </cell>
          <cell r="I1443" t="str">
            <v>264</v>
          </cell>
          <cell r="J1443">
            <v>1052</v>
          </cell>
          <cell r="K1443">
            <v>0</v>
          </cell>
          <cell r="L1443">
            <v>0</v>
          </cell>
          <cell r="M1443">
            <v>208.04400000000001</v>
          </cell>
          <cell r="N1443">
            <v>0</v>
          </cell>
          <cell r="O1443">
            <v>79856.86</v>
          </cell>
          <cell r="P1443">
            <v>38.380000000000003</v>
          </cell>
          <cell r="Q1443">
            <v>14374.23</v>
          </cell>
          <cell r="R1443">
            <v>621.55999999999995</v>
          </cell>
        </row>
        <row r="1444">
          <cell r="A1444" t="str">
            <v>0209Talara265</v>
          </cell>
          <cell r="B1444" t="str">
            <v>02</v>
          </cell>
          <cell r="C1444" t="str">
            <v>09</v>
          </cell>
          <cell r="D1444" t="str">
            <v>ELNO</v>
          </cell>
          <cell r="E1444" t="str">
            <v>Talara</v>
          </cell>
          <cell r="F1444" t="str">
            <v/>
          </cell>
          <cell r="G1444">
            <v>0</v>
          </cell>
          <cell r="H1444">
            <v>0</v>
          </cell>
          <cell r="I1444" t="str">
            <v>265</v>
          </cell>
          <cell r="J1444">
            <v>168</v>
          </cell>
          <cell r="K1444">
            <v>0</v>
          </cell>
          <cell r="L1444">
            <v>0</v>
          </cell>
          <cell r="M1444">
            <v>61.95</v>
          </cell>
          <cell r="N1444">
            <v>0</v>
          </cell>
          <cell r="O1444">
            <v>23518.75</v>
          </cell>
          <cell r="P1444">
            <v>37.96</v>
          </cell>
          <cell r="Q1444">
            <v>4233.38</v>
          </cell>
          <cell r="R1444">
            <v>100</v>
          </cell>
        </row>
        <row r="1445">
          <cell r="A1445" t="str">
            <v>0209Talara266</v>
          </cell>
          <cell r="B1445" t="str">
            <v>02</v>
          </cell>
          <cell r="C1445" t="str">
            <v>09</v>
          </cell>
          <cell r="D1445" t="str">
            <v>ELNO</v>
          </cell>
          <cell r="E1445" t="str">
            <v>Talara</v>
          </cell>
          <cell r="F1445" t="str">
            <v/>
          </cell>
          <cell r="G1445">
            <v>0</v>
          </cell>
          <cell r="H1445">
            <v>0</v>
          </cell>
          <cell r="I1445" t="str">
            <v>266</v>
          </cell>
          <cell r="J1445">
            <v>28</v>
          </cell>
          <cell r="K1445">
            <v>0</v>
          </cell>
          <cell r="L1445">
            <v>0</v>
          </cell>
          <cell r="M1445">
            <v>17.064</v>
          </cell>
          <cell r="N1445">
            <v>0</v>
          </cell>
          <cell r="O1445">
            <v>6359.16</v>
          </cell>
          <cell r="P1445">
            <v>37.270000000000003</v>
          </cell>
          <cell r="Q1445">
            <v>1144.6500000000001</v>
          </cell>
          <cell r="R1445">
            <v>16.579999999999998</v>
          </cell>
        </row>
        <row r="1446">
          <cell r="A1446" t="str">
            <v>0209Talara267</v>
          </cell>
          <cell r="B1446" t="str">
            <v>02</v>
          </cell>
          <cell r="C1446" t="str">
            <v>09</v>
          </cell>
          <cell r="D1446" t="str">
            <v>ELNO</v>
          </cell>
          <cell r="E1446" t="str">
            <v>Talara</v>
          </cell>
          <cell r="F1446" t="str">
            <v/>
          </cell>
          <cell r="G1446">
            <v>0</v>
          </cell>
          <cell r="H1446">
            <v>0</v>
          </cell>
          <cell r="I1446" t="str">
            <v>267</v>
          </cell>
          <cell r="J1446">
            <v>11</v>
          </cell>
          <cell r="K1446">
            <v>0</v>
          </cell>
          <cell r="L1446">
            <v>0</v>
          </cell>
          <cell r="M1446">
            <v>9.6859999999999999</v>
          </cell>
          <cell r="N1446">
            <v>0</v>
          </cell>
          <cell r="O1446">
            <v>3599.74</v>
          </cell>
          <cell r="P1446">
            <v>37.159999999999997</v>
          </cell>
          <cell r="Q1446">
            <v>647.95000000000005</v>
          </cell>
          <cell r="R1446">
            <v>6.87</v>
          </cell>
        </row>
        <row r="1447">
          <cell r="A1447" t="str">
            <v>0209Talara268</v>
          </cell>
          <cell r="B1447" t="str">
            <v>02</v>
          </cell>
          <cell r="C1447" t="str">
            <v>09</v>
          </cell>
          <cell r="D1447" t="str">
            <v>ELNO</v>
          </cell>
          <cell r="E1447" t="str">
            <v>Talara</v>
          </cell>
          <cell r="F1447" t="str">
            <v/>
          </cell>
          <cell r="G1447">
            <v>0</v>
          </cell>
          <cell r="H1447">
            <v>0</v>
          </cell>
          <cell r="I1447" t="str">
            <v>268</v>
          </cell>
          <cell r="J1447">
            <v>6</v>
          </cell>
          <cell r="K1447">
            <v>0</v>
          </cell>
          <cell r="L1447">
            <v>0</v>
          </cell>
          <cell r="M1447">
            <v>9.0869999999999997</v>
          </cell>
          <cell r="N1447">
            <v>0</v>
          </cell>
          <cell r="O1447">
            <v>3416.7</v>
          </cell>
          <cell r="P1447">
            <v>37.6</v>
          </cell>
          <cell r="Q1447">
            <v>615.01</v>
          </cell>
          <cell r="R1447">
            <v>3.92</v>
          </cell>
        </row>
        <row r="1448">
          <cell r="A1448" t="str">
            <v>0209Talara282</v>
          </cell>
          <cell r="B1448" t="str">
            <v>02</v>
          </cell>
          <cell r="C1448" t="str">
            <v>09</v>
          </cell>
          <cell r="D1448" t="str">
            <v>ELNO</v>
          </cell>
          <cell r="E1448" t="str">
            <v>Talara</v>
          </cell>
          <cell r="F1448" t="str">
            <v/>
          </cell>
          <cell r="G1448">
            <v>0</v>
          </cell>
          <cell r="H1448">
            <v>0</v>
          </cell>
          <cell r="I1448" t="str">
            <v>282</v>
          </cell>
          <cell r="J1448">
            <v>21</v>
          </cell>
          <cell r="K1448">
            <v>0</v>
          </cell>
          <cell r="L1448">
            <v>0</v>
          </cell>
          <cell r="M1448">
            <v>1.835</v>
          </cell>
          <cell r="N1448">
            <v>5.7350000000000003</v>
          </cell>
          <cell r="O1448">
            <v>747.18</v>
          </cell>
          <cell r="P1448">
            <v>40.72</v>
          </cell>
          <cell r="Q1448">
            <v>134.49</v>
          </cell>
          <cell r="R1448">
            <v>12.39</v>
          </cell>
        </row>
        <row r="1449">
          <cell r="A1449" t="str">
            <v>0209Talara281</v>
          </cell>
          <cell r="B1449" t="str">
            <v>02</v>
          </cell>
          <cell r="C1449" t="str">
            <v>09</v>
          </cell>
          <cell r="D1449" t="str">
            <v>ELNO</v>
          </cell>
          <cell r="E1449" t="str">
            <v>Talara</v>
          </cell>
          <cell r="F1449" t="str">
            <v/>
          </cell>
          <cell r="G1449">
            <v>0</v>
          </cell>
          <cell r="H1449">
            <v>0</v>
          </cell>
          <cell r="I1449" t="str">
            <v>281</v>
          </cell>
          <cell r="J1449">
            <v>1</v>
          </cell>
          <cell r="K1449">
            <v>0</v>
          </cell>
          <cell r="L1449">
            <v>0</v>
          </cell>
          <cell r="M1449">
            <v>9.6000000000000002E-2</v>
          </cell>
          <cell r="N1449">
            <v>0.3</v>
          </cell>
          <cell r="O1449">
            <v>38.96</v>
          </cell>
          <cell r="P1449">
            <v>40.58</v>
          </cell>
          <cell r="Q1449">
            <v>7.01</v>
          </cell>
          <cell r="R1449">
            <v>0.59</v>
          </cell>
        </row>
        <row r="1450">
          <cell r="A1450" t="str">
            <v>0209Talara122</v>
          </cell>
          <cell r="B1450" t="str">
            <v>02</v>
          </cell>
          <cell r="C1450" t="str">
            <v>09</v>
          </cell>
          <cell r="D1450" t="str">
            <v>ELNO</v>
          </cell>
          <cell r="E1450" t="str">
            <v>Talara</v>
          </cell>
          <cell r="F1450" t="str">
            <v/>
          </cell>
          <cell r="G1450">
            <v>0</v>
          </cell>
          <cell r="H1450">
            <v>0</v>
          </cell>
          <cell r="I1450" t="str">
            <v>122</v>
          </cell>
          <cell r="J1450">
            <v>13</v>
          </cell>
          <cell r="K1450">
            <v>28.114999999999998</v>
          </cell>
          <cell r="L1450">
            <v>146.232</v>
          </cell>
          <cell r="M1450">
            <v>174.34700000000001</v>
          </cell>
          <cell r="N1450">
            <v>0.96</v>
          </cell>
          <cell r="O1450">
            <v>44062.55</v>
          </cell>
          <cell r="P1450">
            <v>25.27</v>
          </cell>
          <cell r="Q1450">
            <v>7931.26</v>
          </cell>
          <cell r="R1450">
            <v>209.95</v>
          </cell>
        </row>
        <row r="1451">
          <cell r="A1451" t="str">
            <v>0209Talara121</v>
          </cell>
          <cell r="B1451" t="str">
            <v>02</v>
          </cell>
          <cell r="C1451" t="str">
            <v>09</v>
          </cell>
          <cell r="D1451" t="str">
            <v>ELNO</v>
          </cell>
          <cell r="E1451" t="str">
            <v>Talara</v>
          </cell>
          <cell r="F1451" t="str">
            <v/>
          </cell>
          <cell r="G1451">
            <v>0</v>
          </cell>
          <cell r="H1451">
            <v>0</v>
          </cell>
          <cell r="I1451" t="str">
            <v>121</v>
          </cell>
          <cell r="J1451">
            <v>4</v>
          </cell>
          <cell r="K1451">
            <v>8.343</v>
          </cell>
          <cell r="L1451">
            <v>23.725000000000001</v>
          </cell>
          <cell r="M1451">
            <v>32.067999999999998</v>
          </cell>
          <cell r="N1451">
            <v>0.16</v>
          </cell>
          <cell r="O1451">
            <v>7497.64</v>
          </cell>
          <cell r="P1451">
            <v>23.38</v>
          </cell>
          <cell r="Q1451">
            <v>1349.58</v>
          </cell>
          <cell r="R1451">
            <v>64.599999999999994</v>
          </cell>
        </row>
        <row r="1452">
          <cell r="A1452" t="str">
            <v>0209Talara132</v>
          </cell>
          <cell r="B1452" t="str">
            <v>02</v>
          </cell>
          <cell r="C1452" t="str">
            <v>09</v>
          </cell>
          <cell r="D1452" t="str">
            <v>ELNO</v>
          </cell>
          <cell r="E1452" t="str">
            <v>Talara</v>
          </cell>
          <cell r="F1452" t="str">
            <v/>
          </cell>
          <cell r="G1452">
            <v>0</v>
          </cell>
          <cell r="H1452">
            <v>0</v>
          </cell>
          <cell r="I1452" t="str">
            <v>132</v>
          </cell>
          <cell r="J1452">
            <v>17</v>
          </cell>
          <cell r="K1452">
            <v>0</v>
          </cell>
          <cell r="L1452">
            <v>0</v>
          </cell>
          <cell r="M1452">
            <v>67.128</v>
          </cell>
          <cell r="N1452">
            <v>0.72499999999999998</v>
          </cell>
          <cell r="O1452">
            <v>21325.97</v>
          </cell>
          <cell r="P1452">
            <v>31.77</v>
          </cell>
          <cell r="Q1452">
            <v>3838.67</v>
          </cell>
          <cell r="R1452">
            <v>258.47000000000003</v>
          </cell>
        </row>
        <row r="1453">
          <cell r="A1453" t="str">
            <v>0209Talara131</v>
          </cell>
          <cell r="B1453" t="str">
            <v>02</v>
          </cell>
          <cell r="C1453" t="str">
            <v>09</v>
          </cell>
          <cell r="D1453" t="str">
            <v>ELNO</v>
          </cell>
          <cell r="E1453" t="str">
            <v>Talara</v>
          </cell>
          <cell r="F1453" t="str">
            <v/>
          </cell>
          <cell r="G1453">
            <v>0</v>
          </cell>
          <cell r="H1453">
            <v>0</v>
          </cell>
          <cell r="I1453" t="str">
            <v>131</v>
          </cell>
          <cell r="J1453">
            <v>9</v>
          </cell>
          <cell r="K1453">
            <v>0</v>
          </cell>
          <cell r="L1453">
            <v>0</v>
          </cell>
          <cell r="M1453">
            <v>171.53700000000001</v>
          </cell>
          <cell r="N1453">
            <v>0.72899999999999998</v>
          </cell>
          <cell r="O1453">
            <v>40090.9</v>
          </cell>
          <cell r="P1453">
            <v>23.37</v>
          </cell>
          <cell r="Q1453">
            <v>7216.36</v>
          </cell>
          <cell r="R1453">
            <v>135.81</v>
          </cell>
        </row>
        <row r="1454">
          <cell r="A1454" t="str">
            <v>0209Talara240</v>
          </cell>
          <cell r="B1454" t="str">
            <v>02</v>
          </cell>
          <cell r="C1454" t="str">
            <v>09</v>
          </cell>
          <cell r="D1454" t="str">
            <v>ELNO</v>
          </cell>
          <cell r="E1454" t="str">
            <v>Talara</v>
          </cell>
          <cell r="F1454" t="str">
            <v/>
          </cell>
          <cell r="G1454">
            <v>0</v>
          </cell>
          <cell r="H1454">
            <v>0</v>
          </cell>
          <cell r="I1454" t="str">
            <v>240</v>
          </cell>
          <cell r="J1454">
            <v>0</v>
          </cell>
          <cell r="K1454">
            <v>0</v>
          </cell>
          <cell r="L1454">
            <v>0</v>
          </cell>
          <cell r="M1454">
            <v>283.89</v>
          </cell>
          <cell r="N1454">
            <v>0</v>
          </cell>
          <cell r="O1454">
            <v>75248.639999999999</v>
          </cell>
          <cell r="P1454">
            <v>26.51</v>
          </cell>
          <cell r="Q1454">
            <v>0</v>
          </cell>
          <cell r="R1454">
            <v>0</v>
          </cell>
        </row>
        <row r="1455">
          <cell r="A1455" t="str">
            <v>0209Bajo Piura222</v>
          </cell>
          <cell r="B1455" t="str">
            <v>02</v>
          </cell>
          <cell r="C1455" t="str">
            <v>09</v>
          </cell>
          <cell r="D1455" t="str">
            <v>ELNO</v>
          </cell>
          <cell r="E1455" t="str">
            <v>Bajo Piura</v>
          </cell>
          <cell r="F1455" t="str">
            <v/>
          </cell>
          <cell r="G1455">
            <v>0</v>
          </cell>
          <cell r="H1455">
            <v>60</v>
          </cell>
          <cell r="I1455" t="str">
            <v>222</v>
          </cell>
          <cell r="J1455">
            <v>1</v>
          </cell>
          <cell r="K1455">
            <v>0.498</v>
          </cell>
          <cell r="L1455">
            <v>1.45</v>
          </cell>
          <cell r="M1455">
            <v>1.948</v>
          </cell>
          <cell r="N1455">
            <v>2.5000000000000001E-2</v>
          </cell>
          <cell r="O1455">
            <v>1190.99</v>
          </cell>
          <cell r="P1455">
            <v>61.14</v>
          </cell>
          <cell r="Q1455">
            <v>214.38</v>
          </cell>
          <cell r="R1455">
            <v>3.22</v>
          </cell>
        </row>
        <row r="1456">
          <cell r="A1456" t="str">
            <v>0209Bajo Piura231</v>
          </cell>
          <cell r="B1456" t="str">
            <v>02</v>
          </cell>
          <cell r="C1456" t="str">
            <v>09</v>
          </cell>
          <cell r="D1456" t="str">
            <v>ELNO</v>
          </cell>
          <cell r="E1456" t="str">
            <v>Bajo Piura</v>
          </cell>
          <cell r="F1456" t="str">
            <v/>
          </cell>
          <cell r="G1456">
            <v>0</v>
          </cell>
          <cell r="H1456">
            <v>60</v>
          </cell>
          <cell r="I1456" t="str">
            <v>231</v>
          </cell>
          <cell r="J1456">
            <v>1</v>
          </cell>
          <cell r="K1456">
            <v>0</v>
          </cell>
          <cell r="L1456">
            <v>0</v>
          </cell>
          <cell r="M1456">
            <v>1.3540000000000001</v>
          </cell>
          <cell r="N1456">
            <v>3.0000000000000001E-3</v>
          </cell>
          <cell r="O1456">
            <v>452.6</v>
          </cell>
          <cell r="P1456">
            <v>33.43</v>
          </cell>
          <cell r="Q1456">
            <v>81.47</v>
          </cell>
          <cell r="R1456">
            <v>2.12</v>
          </cell>
        </row>
        <row r="1457">
          <cell r="A1457" t="str">
            <v>0209Bajo Piura270</v>
          </cell>
          <cell r="B1457" t="str">
            <v>02</v>
          </cell>
          <cell r="C1457" t="str">
            <v>09</v>
          </cell>
          <cell r="D1457" t="str">
            <v>ELNO</v>
          </cell>
          <cell r="E1457" t="str">
            <v>Bajo Piura</v>
          </cell>
          <cell r="F1457" t="str">
            <v/>
          </cell>
          <cell r="G1457">
            <v>0</v>
          </cell>
          <cell r="H1457">
            <v>60</v>
          </cell>
          <cell r="I1457" t="str">
            <v>270</v>
          </cell>
          <cell r="J1457">
            <v>744</v>
          </cell>
          <cell r="K1457">
            <v>0</v>
          </cell>
          <cell r="L1457">
            <v>0</v>
          </cell>
          <cell r="M1457">
            <v>80.983999999999995</v>
          </cell>
          <cell r="N1457">
            <v>0</v>
          </cell>
          <cell r="O1457">
            <v>33635.599999999999</v>
          </cell>
          <cell r="P1457">
            <v>41.53</v>
          </cell>
          <cell r="Q1457">
            <v>6054.41</v>
          </cell>
          <cell r="R1457">
            <v>451.96</v>
          </cell>
        </row>
        <row r="1458">
          <cell r="A1458" t="str">
            <v>0209Bajo Piura261</v>
          </cell>
          <cell r="B1458" t="str">
            <v>02</v>
          </cell>
          <cell r="C1458" t="str">
            <v>09</v>
          </cell>
          <cell r="D1458" t="str">
            <v>ELNO</v>
          </cell>
          <cell r="E1458" t="str">
            <v>Bajo Piura</v>
          </cell>
          <cell r="F1458" t="str">
            <v/>
          </cell>
          <cell r="G1458">
            <v>0</v>
          </cell>
          <cell r="H1458">
            <v>60</v>
          </cell>
          <cell r="I1458" t="str">
            <v>261</v>
          </cell>
          <cell r="J1458">
            <v>6771</v>
          </cell>
          <cell r="K1458">
            <v>0</v>
          </cell>
          <cell r="L1458">
            <v>0</v>
          </cell>
          <cell r="M1458">
            <v>99.173000000000002</v>
          </cell>
          <cell r="N1458">
            <v>0</v>
          </cell>
          <cell r="O1458">
            <v>44606.36</v>
          </cell>
          <cell r="P1458">
            <v>44.98</v>
          </cell>
          <cell r="Q1458">
            <v>8029.14</v>
          </cell>
          <cell r="R1458">
            <v>4004.48</v>
          </cell>
        </row>
        <row r="1459">
          <cell r="A1459" t="str">
            <v>0209Bajo Piura262</v>
          </cell>
          <cell r="B1459" t="str">
            <v>02</v>
          </cell>
          <cell r="C1459" t="str">
            <v>09</v>
          </cell>
          <cell r="D1459" t="str">
            <v>ELNO</v>
          </cell>
          <cell r="E1459" t="str">
            <v>Bajo Piura</v>
          </cell>
          <cell r="F1459" t="str">
            <v/>
          </cell>
          <cell r="G1459">
            <v>0</v>
          </cell>
          <cell r="H1459">
            <v>60</v>
          </cell>
          <cell r="I1459" t="str">
            <v>262</v>
          </cell>
          <cell r="J1459">
            <v>3500</v>
          </cell>
          <cell r="K1459">
            <v>0</v>
          </cell>
          <cell r="L1459">
            <v>0</v>
          </cell>
          <cell r="M1459">
            <v>183.267</v>
          </cell>
          <cell r="N1459">
            <v>0</v>
          </cell>
          <cell r="O1459">
            <v>69184.740000000005</v>
          </cell>
          <cell r="P1459">
            <v>37.75</v>
          </cell>
          <cell r="Q1459">
            <v>12453.25</v>
          </cell>
          <cell r="R1459">
            <v>2069.06</v>
          </cell>
        </row>
        <row r="1460">
          <cell r="A1460" t="str">
            <v>0209Bajo Piura263</v>
          </cell>
          <cell r="B1460" t="str">
            <v>02</v>
          </cell>
          <cell r="C1460" t="str">
            <v>09</v>
          </cell>
          <cell r="D1460" t="str">
            <v>ELNO</v>
          </cell>
          <cell r="E1460" t="str">
            <v>Bajo Piura</v>
          </cell>
          <cell r="F1460" t="str">
            <v/>
          </cell>
          <cell r="G1460">
            <v>0</v>
          </cell>
          <cell r="H1460">
            <v>60</v>
          </cell>
          <cell r="I1460" t="str">
            <v>263</v>
          </cell>
          <cell r="J1460">
            <v>331</v>
          </cell>
          <cell r="K1460">
            <v>0</v>
          </cell>
          <cell r="L1460">
            <v>0</v>
          </cell>
          <cell r="M1460">
            <v>39.726999999999997</v>
          </cell>
          <cell r="N1460">
            <v>0</v>
          </cell>
          <cell r="O1460">
            <v>16619.36</v>
          </cell>
          <cell r="P1460">
            <v>41.83</v>
          </cell>
          <cell r="Q1460">
            <v>2991.48</v>
          </cell>
          <cell r="R1460">
            <v>197.23</v>
          </cell>
        </row>
        <row r="1461">
          <cell r="A1461" t="str">
            <v>0209Bajo Piura264</v>
          </cell>
          <cell r="B1461" t="str">
            <v>02</v>
          </cell>
          <cell r="C1461" t="str">
            <v>09</v>
          </cell>
          <cell r="D1461" t="str">
            <v>ELNO</v>
          </cell>
          <cell r="E1461" t="str">
            <v>Bajo Piura</v>
          </cell>
          <cell r="F1461" t="str">
            <v/>
          </cell>
          <cell r="G1461">
            <v>0</v>
          </cell>
          <cell r="H1461">
            <v>60</v>
          </cell>
          <cell r="I1461" t="str">
            <v>264</v>
          </cell>
          <cell r="J1461">
            <v>139</v>
          </cell>
          <cell r="K1461">
            <v>0</v>
          </cell>
          <cell r="L1461">
            <v>0</v>
          </cell>
          <cell r="M1461">
            <v>27.513000000000002</v>
          </cell>
          <cell r="N1461">
            <v>0</v>
          </cell>
          <cell r="O1461">
            <v>11327.98</v>
          </cell>
          <cell r="P1461">
            <v>41.17</v>
          </cell>
          <cell r="Q1461">
            <v>2039.04</v>
          </cell>
          <cell r="R1461">
            <v>84.94</v>
          </cell>
        </row>
        <row r="1462">
          <cell r="A1462" t="str">
            <v>0209Bajo Piura265</v>
          </cell>
          <cell r="B1462" t="str">
            <v>02</v>
          </cell>
          <cell r="C1462" t="str">
            <v>09</v>
          </cell>
          <cell r="D1462" t="str">
            <v>ELNO</v>
          </cell>
          <cell r="E1462" t="str">
            <v>Bajo Piura</v>
          </cell>
          <cell r="F1462" t="str">
            <v/>
          </cell>
          <cell r="G1462">
            <v>0</v>
          </cell>
          <cell r="H1462">
            <v>60</v>
          </cell>
          <cell r="I1462" t="str">
            <v>265</v>
          </cell>
          <cell r="J1462">
            <v>30</v>
          </cell>
          <cell r="K1462">
            <v>0</v>
          </cell>
          <cell r="L1462">
            <v>0</v>
          </cell>
          <cell r="M1462">
            <v>11.217000000000001</v>
          </cell>
          <cell r="N1462">
            <v>0</v>
          </cell>
          <cell r="O1462">
            <v>4562.29</v>
          </cell>
          <cell r="P1462">
            <v>40.67</v>
          </cell>
          <cell r="Q1462">
            <v>821.21</v>
          </cell>
          <cell r="R1462">
            <v>18.46</v>
          </cell>
        </row>
        <row r="1463">
          <cell r="A1463" t="str">
            <v>0209Bajo Piura266</v>
          </cell>
          <cell r="B1463" t="str">
            <v>02</v>
          </cell>
          <cell r="C1463" t="str">
            <v>09</v>
          </cell>
          <cell r="D1463" t="str">
            <v>ELNO</v>
          </cell>
          <cell r="E1463" t="str">
            <v>Bajo Piura</v>
          </cell>
          <cell r="F1463" t="str">
            <v/>
          </cell>
          <cell r="G1463">
            <v>0</v>
          </cell>
          <cell r="H1463">
            <v>60</v>
          </cell>
          <cell r="I1463" t="str">
            <v>266</v>
          </cell>
          <cell r="J1463">
            <v>5</v>
          </cell>
          <cell r="K1463">
            <v>0</v>
          </cell>
          <cell r="L1463">
            <v>0</v>
          </cell>
          <cell r="M1463">
            <v>3.0449999999999999</v>
          </cell>
          <cell r="N1463">
            <v>0</v>
          </cell>
          <cell r="O1463">
            <v>1232.51</v>
          </cell>
          <cell r="P1463">
            <v>40.479999999999997</v>
          </cell>
          <cell r="Q1463">
            <v>221.85</v>
          </cell>
          <cell r="R1463">
            <v>3.52</v>
          </cell>
        </row>
        <row r="1464">
          <cell r="A1464" t="str">
            <v>0209Bajo Piura267</v>
          </cell>
          <cell r="B1464" t="str">
            <v>02</v>
          </cell>
          <cell r="C1464" t="str">
            <v>09</v>
          </cell>
          <cell r="D1464" t="str">
            <v>ELNO</v>
          </cell>
          <cell r="E1464" t="str">
            <v>Bajo Piura</v>
          </cell>
          <cell r="F1464" t="str">
            <v/>
          </cell>
          <cell r="G1464">
            <v>0</v>
          </cell>
          <cell r="H1464">
            <v>60</v>
          </cell>
          <cell r="I1464" t="str">
            <v>267</v>
          </cell>
          <cell r="J1464">
            <v>6</v>
          </cell>
          <cell r="K1464">
            <v>0</v>
          </cell>
          <cell r="L1464">
            <v>0</v>
          </cell>
          <cell r="M1464">
            <v>5.2169999999999996</v>
          </cell>
          <cell r="N1464">
            <v>0</v>
          </cell>
          <cell r="O1464">
            <v>2106.67</v>
          </cell>
          <cell r="P1464">
            <v>40.380000000000003</v>
          </cell>
          <cell r="Q1464">
            <v>379.2</v>
          </cell>
          <cell r="R1464">
            <v>4.1100000000000003</v>
          </cell>
        </row>
        <row r="1465">
          <cell r="A1465" t="str">
            <v>0209Bajo Piura268</v>
          </cell>
          <cell r="B1465" t="str">
            <v>02</v>
          </cell>
          <cell r="C1465" t="str">
            <v>09</v>
          </cell>
          <cell r="D1465" t="str">
            <v>ELNO</v>
          </cell>
          <cell r="E1465" t="str">
            <v>Bajo Piura</v>
          </cell>
          <cell r="F1465" t="str">
            <v/>
          </cell>
          <cell r="G1465">
            <v>0</v>
          </cell>
          <cell r="H1465">
            <v>60</v>
          </cell>
          <cell r="I1465" t="str">
            <v>268</v>
          </cell>
          <cell r="J1465">
            <v>7</v>
          </cell>
          <cell r="K1465">
            <v>0</v>
          </cell>
          <cell r="L1465">
            <v>0</v>
          </cell>
          <cell r="M1465">
            <v>10.635</v>
          </cell>
          <cell r="N1465">
            <v>0</v>
          </cell>
          <cell r="O1465">
            <v>4283.18</v>
          </cell>
          <cell r="P1465">
            <v>40.270000000000003</v>
          </cell>
          <cell r="Q1465">
            <v>770.97</v>
          </cell>
          <cell r="R1465">
            <v>4.7</v>
          </cell>
        </row>
        <row r="1466">
          <cell r="A1466" t="str">
            <v>0209Bajo Piura282</v>
          </cell>
          <cell r="B1466" t="str">
            <v>02</v>
          </cell>
          <cell r="C1466" t="str">
            <v>09</v>
          </cell>
          <cell r="D1466" t="str">
            <v>ELNO</v>
          </cell>
          <cell r="E1466" t="str">
            <v>Bajo Piura</v>
          </cell>
          <cell r="F1466" t="str">
            <v/>
          </cell>
          <cell r="G1466">
            <v>0</v>
          </cell>
          <cell r="H1466">
            <v>60</v>
          </cell>
          <cell r="I1466" t="str">
            <v>282</v>
          </cell>
          <cell r="J1466">
            <v>2</v>
          </cell>
          <cell r="K1466">
            <v>0</v>
          </cell>
          <cell r="L1466">
            <v>0</v>
          </cell>
          <cell r="M1466">
            <v>6.4000000000000001E-2</v>
          </cell>
          <cell r="N1466">
            <v>0.2</v>
          </cell>
          <cell r="O1466">
            <v>27.86</v>
          </cell>
          <cell r="P1466">
            <v>43.53</v>
          </cell>
          <cell r="Q1466">
            <v>5.01</v>
          </cell>
          <cell r="R1466">
            <v>1.18</v>
          </cell>
        </row>
        <row r="1467">
          <cell r="A1467" t="str">
            <v>0209Bajo Piura100</v>
          </cell>
          <cell r="B1467" t="str">
            <v>02</v>
          </cell>
          <cell r="C1467" t="str">
            <v>09</v>
          </cell>
          <cell r="D1467" t="str">
            <v>ELNO</v>
          </cell>
          <cell r="E1467" t="str">
            <v>Bajo Piura</v>
          </cell>
          <cell r="F1467" t="str">
            <v/>
          </cell>
          <cell r="G1467">
            <v>0</v>
          </cell>
          <cell r="H1467">
            <v>60</v>
          </cell>
          <cell r="I1467" t="str">
            <v>100</v>
          </cell>
          <cell r="J1467">
            <v>20</v>
          </cell>
          <cell r="K1467">
            <v>5.2160000000000002</v>
          </cell>
          <cell r="L1467">
            <v>194.71700000000001</v>
          </cell>
          <cell r="M1467">
            <v>199.93299999999999</v>
          </cell>
          <cell r="N1467">
            <v>2.5369999999999999</v>
          </cell>
          <cell r="O1467">
            <v>46319.6</v>
          </cell>
          <cell r="P1467">
            <v>23.17</v>
          </cell>
          <cell r="Q1467">
            <v>8337.5300000000007</v>
          </cell>
          <cell r="R1467">
            <v>323</v>
          </cell>
        </row>
        <row r="1468">
          <cell r="A1468" t="str">
            <v>0209Bajo Piura122</v>
          </cell>
          <cell r="B1468" t="str">
            <v>02</v>
          </cell>
          <cell r="C1468" t="str">
            <v>09</v>
          </cell>
          <cell r="D1468" t="str">
            <v>ELNO</v>
          </cell>
          <cell r="E1468" t="str">
            <v>Bajo Piura</v>
          </cell>
          <cell r="F1468" t="str">
            <v/>
          </cell>
          <cell r="G1468">
            <v>0</v>
          </cell>
          <cell r="H1468">
            <v>60</v>
          </cell>
          <cell r="I1468" t="str">
            <v>122</v>
          </cell>
          <cell r="J1468">
            <v>10</v>
          </cell>
          <cell r="K1468">
            <v>16.565000000000001</v>
          </cell>
          <cell r="L1468">
            <v>81.018000000000001</v>
          </cell>
          <cell r="M1468">
            <v>97.582999999999998</v>
          </cell>
          <cell r="N1468">
            <v>1.3260000000000001</v>
          </cell>
          <cell r="O1468">
            <v>38758.6</v>
          </cell>
          <cell r="P1468">
            <v>39.72</v>
          </cell>
          <cell r="Q1468">
            <v>6976.55</v>
          </cell>
          <cell r="R1468">
            <v>161.5</v>
          </cell>
        </row>
        <row r="1469">
          <cell r="A1469" t="str">
            <v>0209Bajo Piura121</v>
          </cell>
          <cell r="B1469" t="str">
            <v>02</v>
          </cell>
          <cell r="C1469" t="str">
            <v>09</v>
          </cell>
          <cell r="D1469" t="str">
            <v>ELNO</v>
          </cell>
          <cell r="E1469" t="str">
            <v>Bajo Piura</v>
          </cell>
          <cell r="F1469" t="str">
            <v/>
          </cell>
          <cell r="G1469">
            <v>0</v>
          </cell>
          <cell r="H1469">
            <v>60</v>
          </cell>
          <cell r="I1469" t="str">
            <v>121</v>
          </cell>
          <cell r="J1469">
            <v>3</v>
          </cell>
          <cell r="K1469">
            <v>5.3609999999999998</v>
          </cell>
          <cell r="L1469">
            <v>19.762</v>
          </cell>
          <cell r="M1469">
            <v>25.123000000000001</v>
          </cell>
          <cell r="N1469">
            <v>0.11</v>
          </cell>
          <cell r="O1469">
            <v>4859.78</v>
          </cell>
          <cell r="P1469">
            <v>19.34</v>
          </cell>
          <cell r="Q1469">
            <v>874.76</v>
          </cell>
          <cell r="R1469">
            <v>48.45</v>
          </cell>
        </row>
        <row r="1470">
          <cell r="A1470" t="str">
            <v>0209Bajo Piura132</v>
          </cell>
          <cell r="B1470" t="str">
            <v>02</v>
          </cell>
          <cell r="C1470" t="str">
            <v>09</v>
          </cell>
          <cell r="D1470" t="str">
            <v>ELNO</v>
          </cell>
          <cell r="E1470" t="str">
            <v>Bajo Piura</v>
          </cell>
          <cell r="F1470" t="str">
            <v/>
          </cell>
          <cell r="G1470">
            <v>0</v>
          </cell>
          <cell r="H1470">
            <v>60</v>
          </cell>
          <cell r="I1470" t="str">
            <v>132</v>
          </cell>
          <cell r="J1470">
            <v>4</v>
          </cell>
          <cell r="K1470">
            <v>0</v>
          </cell>
          <cell r="L1470">
            <v>0</v>
          </cell>
          <cell r="M1470">
            <v>3.3010000000000002</v>
          </cell>
          <cell r="N1470">
            <v>7.8E-2</v>
          </cell>
          <cell r="O1470">
            <v>1276.6600000000001</v>
          </cell>
          <cell r="P1470">
            <v>38.67</v>
          </cell>
          <cell r="Q1470">
            <v>229.8</v>
          </cell>
          <cell r="R1470">
            <v>62.3</v>
          </cell>
        </row>
        <row r="1471">
          <cell r="A1471" t="str">
            <v>0209Bajo Piura131</v>
          </cell>
          <cell r="B1471" t="str">
            <v>02</v>
          </cell>
          <cell r="C1471" t="str">
            <v>09</v>
          </cell>
          <cell r="D1471" t="str">
            <v>ELNO</v>
          </cell>
          <cell r="E1471" t="str">
            <v>Bajo Piura</v>
          </cell>
          <cell r="F1471" t="str">
            <v/>
          </cell>
          <cell r="G1471">
            <v>0</v>
          </cell>
          <cell r="H1471">
            <v>60</v>
          </cell>
          <cell r="I1471" t="str">
            <v>131</v>
          </cell>
          <cell r="J1471">
            <v>13</v>
          </cell>
          <cell r="K1471">
            <v>0</v>
          </cell>
          <cell r="L1471">
            <v>0</v>
          </cell>
          <cell r="M1471">
            <v>22.716000000000001</v>
          </cell>
          <cell r="N1471">
            <v>0.10100000000000001</v>
          </cell>
          <cell r="O1471">
            <v>6546.09</v>
          </cell>
          <cell r="P1471">
            <v>28.82</v>
          </cell>
          <cell r="Q1471">
            <v>1178.3</v>
          </cell>
          <cell r="R1471">
            <v>196.17</v>
          </cell>
        </row>
        <row r="1472">
          <cell r="A1472" t="str">
            <v>0209Bajo Piura240</v>
          </cell>
          <cell r="B1472" t="str">
            <v>02</v>
          </cell>
          <cell r="C1472" t="str">
            <v>09</v>
          </cell>
          <cell r="D1472" t="str">
            <v>ELNO</v>
          </cell>
          <cell r="E1472" t="str">
            <v>Bajo Piura</v>
          </cell>
          <cell r="F1472" t="str">
            <v/>
          </cell>
          <cell r="G1472">
            <v>0</v>
          </cell>
          <cell r="H1472">
            <v>60</v>
          </cell>
          <cell r="I1472" t="str">
            <v>240</v>
          </cell>
          <cell r="J1472">
            <v>0</v>
          </cell>
          <cell r="K1472">
            <v>0</v>
          </cell>
          <cell r="L1472">
            <v>0</v>
          </cell>
          <cell r="M1472">
            <v>108.37</v>
          </cell>
          <cell r="N1472">
            <v>0</v>
          </cell>
          <cell r="O1472">
            <v>27475.8</v>
          </cell>
          <cell r="P1472">
            <v>25.35</v>
          </cell>
          <cell r="Q1472">
            <v>0</v>
          </cell>
          <cell r="R1472">
            <v>0</v>
          </cell>
        </row>
        <row r="1473">
          <cell r="A1473" t="str">
            <v>0209Tumbes221</v>
          </cell>
          <cell r="B1473" t="str">
            <v>02</v>
          </cell>
          <cell r="C1473" t="str">
            <v>09</v>
          </cell>
          <cell r="D1473" t="str">
            <v>ELNO</v>
          </cell>
          <cell r="E1473" t="str">
            <v>Tumbes</v>
          </cell>
          <cell r="F1473" t="str">
            <v/>
          </cell>
          <cell r="G1473">
            <v>0</v>
          </cell>
          <cell r="H1473">
            <v>0</v>
          </cell>
          <cell r="I1473" t="str">
            <v>221</v>
          </cell>
          <cell r="J1473">
            <v>1</v>
          </cell>
          <cell r="K1473">
            <v>4.4340000000000002</v>
          </cell>
          <cell r="L1473">
            <v>19.056000000000001</v>
          </cell>
          <cell r="M1473">
            <v>23.49</v>
          </cell>
          <cell r="N1473">
            <v>0.12</v>
          </cell>
          <cell r="O1473">
            <v>8007.13</v>
          </cell>
          <cell r="P1473">
            <v>34.090000000000003</v>
          </cell>
          <cell r="Q1473">
            <v>1441.28</v>
          </cell>
          <cell r="R1473">
            <v>5.23</v>
          </cell>
        </row>
        <row r="1474">
          <cell r="A1474" t="str">
            <v>0209Tumbes231</v>
          </cell>
          <cell r="B1474" t="str">
            <v>02</v>
          </cell>
          <cell r="C1474" t="str">
            <v>09</v>
          </cell>
          <cell r="D1474" t="str">
            <v>ELNO</v>
          </cell>
          <cell r="E1474" t="str">
            <v>Tumbes</v>
          </cell>
          <cell r="F1474" t="str">
            <v/>
          </cell>
          <cell r="G1474">
            <v>0</v>
          </cell>
          <cell r="H1474">
            <v>0</v>
          </cell>
          <cell r="I1474" t="str">
            <v>231</v>
          </cell>
          <cell r="J1474">
            <v>2</v>
          </cell>
          <cell r="K1474">
            <v>0</v>
          </cell>
          <cell r="L1474">
            <v>0</v>
          </cell>
          <cell r="M1474">
            <v>0.26600000000000001</v>
          </cell>
          <cell r="N1474">
            <v>1.2E-2</v>
          </cell>
          <cell r="O1474">
            <v>750.97</v>
          </cell>
          <cell r="P1474">
            <v>282.32</v>
          </cell>
          <cell r="Q1474">
            <v>135.16999999999999</v>
          </cell>
          <cell r="R1474">
            <v>4.24</v>
          </cell>
        </row>
        <row r="1475">
          <cell r="A1475" t="str">
            <v>0209Tumbes270</v>
          </cell>
          <cell r="B1475" t="str">
            <v>02</v>
          </cell>
          <cell r="C1475" t="str">
            <v>09</v>
          </cell>
          <cell r="D1475" t="str">
            <v>ELNO</v>
          </cell>
          <cell r="E1475" t="str">
            <v>Tumbes</v>
          </cell>
          <cell r="F1475" t="str">
            <v/>
          </cell>
          <cell r="G1475">
            <v>0</v>
          </cell>
          <cell r="H1475">
            <v>0</v>
          </cell>
          <cell r="I1475" t="str">
            <v>270</v>
          </cell>
          <cell r="J1475">
            <v>2948</v>
          </cell>
          <cell r="K1475">
            <v>0</v>
          </cell>
          <cell r="L1475">
            <v>0</v>
          </cell>
          <cell r="M1475">
            <v>558.59799999999996</v>
          </cell>
          <cell r="N1475">
            <v>0</v>
          </cell>
          <cell r="O1475">
            <v>186519.04000000001</v>
          </cell>
          <cell r="P1475">
            <v>33.39</v>
          </cell>
          <cell r="Q1475">
            <v>33573.43</v>
          </cell>
          <cell r="R1475">
            <v>1762.46</v>
          </cell>
        </row>
        <row r="1476">
          <cell r="A1476" t="str">
            <v>0209Tumbes261</v>
          </cell>
          <cell r="B1476" t="str">
            <v>02</v>
          </cell>
          <cell r="C1476" t="str">
            <v>09</v>
          </cell>
          <cell r="D1476" t="str">
            <v>ELNO</v>
          </cell>
          <cell r="E1476" t="str">
            <v>Tumbes</v>
          </cell>
          <cell r="F1476" t="str">
            <v/>
          </cell>
          <cell r="G1476">
            <v>0</v>
          </cell>
          <cell r="H1476">
            <v>0</v>
          </cell>
          <cell r="I1476" t="str">
            <v>261</v>
          </cell>
          <cell r="J1476">
            <v>9925</v>
          </cell>
          <cell r="K1476">
            <v>0</v>
          </cell>
          <cell r="L1476">
            <v>0</v>
          </cell>
          <cell r="M1476">
            <v>163.48400000000001</v>
          </cell>
          <cell r="N1476">
            <v>0</v>
          </cell>
          <cell r="O1476">
            <v>67546.009999999995</v>
          </cell>
          <cell r="P1476">
            <v>41.32</v>
          </cell>
          <cell r="Q1476">
            <v>12158.28</v>
          </cell>
          <cell r="R1476">
            <v>5865.24</v>
          </cell>
        </row>
        <row r="1477">
          <cell r="A1477" t="str">
            <v>0209Tumbes262</v>
          </cell>
          <cell r="B1477" t="str">
            <v>02</v>
          </cell>
          <cell r="C1477" t="str">
            <v>09</v>
          </cell>
          <cell r="D1477" t="str">
            <v>ELNO</v>
          </cell>
          <cell r="E1477" t="str">
            <v>Tumbes</v>
          </cell>
          <cell r="F1477" t="str">
            <v/>
          </cell>
          <cell r="G1477">
            <v>0</v>
          </cell>
          <cell r="H1477">
            <v>0</v>
          </cell>
          <cell r="I1477" t="str">
            <v>262</v>
          </cell>
          <cell r="J1477">
            <v>11145</v>
          </cell>
          <cell r="K1477">
            <v>0</v>
          </cell>
          <cell r="L1477">
            <v>0</v>
          </cell>
          <cell r="M1477">
            <v>643.65700000000004</v>
          </cell>
          <cell r="N1477">
            <v>0</v>
          </cell>
          <cell r="O1477">
            <v>233779.6</v>
          </cell>
          <cell r="P1477">
            <v>36.32</v>
          </cell>
          <cell r="Q1477">
            <v>42080.33</v>
          </cell>
          <cell r="R1477">
            <v>6589.43</v>
          </cell>
        </row>
        <row r="1478">
          <cell r="A1478" t="str">
            <v>0209Tumbes263</v>
          </cell>
          <cell r="B1478" t="str">
            <v>02</v>
          </cell>
          <cell r="C1478" t="str">
            <v>09</v>
          </cell>
          <cell r="D1478" t="str">
            <v>ELNO</v>
          </cell>
          <cell r="E1478" t="str">
            <v>Tumbes</v>
          </cell>
          <cell r="F1478" t="str">
            <v/>
          </cell>
          <cell r="G1478">
            <v>0</v>
          </cell>
          <cell r="H1478">
            <v>0</v>
          </cell>
          <cell r="I1478" t="str">
            <v>263</v>
          </cell>
          <cell r="J1478">
            <v>2147</v>
          </cell>
          <cell r="K1478">
            <v>0</v>
          </cell>
          <cell r="L1478">
            <v>0</v>
          </cell>
          <cell r="M1478">
            <v>258.79300000000001</v>
          </cell>
          <cell r="N1478">
            <v>0</v>
          </cell>
          <cell r="O1478">
            <v>104140.38</v>
          </cell>
          <cell r="P1478">
            <v>40.24</v>
          </cell>
          <cell r="Q1478">
            <v>18745.27</v>
          </cell>
          <cell r="R1478">
            <v>1271.46</v>
          </cell>
        </row>
        <row r="1479">
          <cell r="A1479" t="str">
            <v>0209Tumbes264</v>
          </cell>
          <cell r="B1479" t="str">
            <v>02</v>
          </cell>
          <cell r="C1479" t="str">
            <v>09</v>
          </cell>
          <cell r="D1479" t="str">
            <v>ELNO</v>
          </cell>
          <cell r="E1479" t="str">
            <v>Tumbes</v>
          </cell>
          <cell r="F1479" t="str">
            <v/>
          </cell>
          <cell r="G1479">
            <v>0</v>
          </cell>
          <cell r="H1479">
            <v>0</v>
          </cell>
          <cell r="I1479" t="str">
            <v>264</v>
          </cell>
          <cell r="J1479">
            <v>990</v>
          </cell>
          <cell r="K1479">
            <v>0</v>
          </cell>
          <cell r="L1479">
            <v>0</v>
          </cell>
          <cell r="M1479">
            <v>196.858</v>
          </cell>
          <cell r="N1479">
            <v>0</v>
          </cell>
          <cell r="O1479">
            <v>77597.25</v>
          </cell>
          <cell r="P1479">
            <v>39.42</v>
          </cell>
          <cell r="Q1479">
            <v>13967.51</v>
          </cell>
          <cell r="R1479">
            <v>587.15</v>
          </cell>
        </row>
        <row r="1480">
          <cell r="A1480" t="str">
            <v>0209Tumbes265</v>
          </cell>
          <cell r="B1480" t="str">
            <v>02</v>
          </cell>
          <cell r="C1480" t="str">
            <v>09</v>
          </cell>
          <cell r="D1480" t="str">
            <v>ELNO</v>
          </cell>
          <cell r="E1480" t="str">
            <v>Tumbes</v>
          </cell>
          <cell r="F1480" t="str">
            <v/>
          </cell>
          <cell r="G1480">
            <v>0</v>
          </cell>
          <cell r="H1480">
            <v>0</v>
          </cell>
          <cell r="I1480" t="str">
            <v>265</v>
          </cell>
          <cell r="J1480">
            <v>127</v>
          </cell>
          <cell r="K1480">
            <v>0</v>
          </cell>
          <cell r="L1480">
            <v>0</v>
          </cell>
          <cell r="M1480">
            <v>47.287999999999997</v>
          </cell>
          <cell r="N1480">
            <v>0</v>
          </cell>
          <cell r="O1480">
            <v>18161.8</v>
          </cell>
          <cell r="P1480">
            <v>38.409999999999997</v>
          </cell>
          <cell r="Q1480">
            <v>3269.12</v>
          </cell>
          <cell r="R1480">
            <v>76.16</v>
          </cell>
        </row>
        <row r="1481">
          <cell r="A1481" t="str">
            <v>0209Tumbes266</v>
          </cell>
          <cell r="B1481" t="str">
            <v>02</v>
          </cell>
          <cell r="C1481" t="str">
            <v>09</v>
          </cell>
          <cell r="D1481" t="str">
            <v>ELNO</v>
          </cell>
          <cell r="E1481" t="str">
            <v>Tumbes</v>
          </cell>
          <cell r="F1481" t="str">
            <v/>
          </cell>
          <cell r="G1481">
            <v>0</v>
          </cell>
          <cell r="H1481">
            <v>0</v>
          </cell>
          <cell r="I1481" t="str">
            <v>266</v>
          </cell>
          <cell r="J1481">
            <v>31</v>
          </cell>
          <cell r="K1481">
            <v>0</v>
          </cell>
          <cell r="L1481">
            <v>0</v>
          </cell>
          <cell r="M1481">
            <v>18.271999999999998</v>
          </cell>
          <cell r="N1481">
            <v>0</v>
          </cell>
          <cell r="O1481">
            <v>6853.28</v>
          </cell>
          <cell r="P1481">
            <v>37.51</v>
          </cell>
          <cell r="Q1481">
            <v>1233.5899999999999</v>
          </cell>
          <cell r="R1481">
            <v>18.670000000000002</v>
          </cell>
        </row>
        <row r="1482">
          <cell r="A1482" t="str">
            <v>0209Tumbes267</v>
          </cell>
          <cell r="B1482" t="str">
            <v>02</v>
          </cell>
          <cell r="C1482" t="str">
            <v>09</v>
          </cell>
          <cell r="D1482" t="str">
            <v>ELNO</v>
          </cell>
          <cell r="E1482" t="str">
            <v>Tumbes</v>
          </cell>
          <cell r="F1482" t="str">
            <v/>
          </cell>
          <cell r="G1482">
            <v>0</v>
          </cell>
          <cell r="H1482">
            <v>0</v>
          </cell>
          <cell r="I1482" t="str">
            <v>267</v>
          </cell>
          <cell r="J1482">
            <v>17</v>
          </cell>
          <cell r="K1482">
            <v>0</v>
          </cell>
          <cell r="L1482">
            <v>0</v>
          </cell>
          <cell r="M1482">
            <v>14.837999999999999</v>
          </cell>
          <cell r="N1482">
            <v>0</v>
          </cell>
          <cell r="O1482">
            <v>5568.73</v>
          </cell>
          <cell r="P1482">
            <v>37.53</v>
          </cell>
          <cell r="Q1482">
            <v>1002.37</v>
          </cell>
          <cell r="R1482">
            <v>10.220000000000001</v>
          </cell>
        </row>
        <row r="1483">
          <cell r="A1483" t="str">
            <v>0209Tumbes268</v>
          </cell>
          <cell r="B1483" t="str">
            <v>02</v>
          </cell>
          <cell r="C1483" t="str">
            <v>09</v>
          </cell>
          <cell r="D1483" t="str">
            <v>ELNO</v>
          </cell>
          <cell r="E1483" t="str">
            <v>Tumbes</v>
          </cell>
          <cell r="F1483" t="str">
            <v/>
          </cell>
          <cell r="G1483">
            <v>0</v>
          </cell>
          <cell r="H1483">
            <v>0</v>
          </cell>
          <cell r="I1483" t="str">
            <v>268</v>
          </cell>
          <cell r="J1483">
            <v>19</v>
          </cell>
          <cell r="K1483">
            <v>0</v>
          </cell>
          <cell r="L1483">
            <v>0</v>
          </cell>
          <cell r="M1483">
            <v>31.285</v>
          </cell>
          <cell r="N1483">
            <v>0</v>
          </cell>
          <cell r="O1483">
            <v>11505.01</v>
          </cell>
          <cell r="P1483">
            <v>36.770000000000003</v>
          </cell>
          <cell r="Q1483">
            <v>2070.9</v>
          </cell>
          <cell r="R1483">
            <v>12.16</v>
          </cell>
        </row>
        <row r="1484">
          <cell r="A1484" t="str">
            <v>0209Tumbes282</v>
          </cell>
          <cell r="B1484" t="str">
            <v>02</v>
          </cell>
          <cell r="C1484" t="str">
            <v>09</v>
          </cell>
          <cell r="D1484" t="str">
            <v>ELNO</v>
          </cell>
          <cell r="E1484" t="str">
            <v>Tumbes</v>
          </cell>
          <cell r="F1484" t="str">
            <v/>
          </cell>
          <cell r="G1484">
            <v>0</v>
          </cell>
          <cell r="H1484">
            <v>0</v>
          </cell>
          <cell r="I1484" t="str">
            <v>282</v>
          </cell>
          <cell r="J1484">
            <v>52</v>
          </cell>
          <cell r="K1484">
            <v>0</v>
          </cell>
          <cell r="L1484">
            <v>0</v>
          </cell>
          <cell r="M1484">
            <v>3.7890000000000001</v>
          </cell>
          <cell r="N1484">
            <v>11.04</v>
          </cell>
          <cell r="O1484">
            <v>1522.05</v>
          </cell>
          <cell r="P1484">
            <v>40.17</v>
          </cell>
          <cell r="Q1484">
            <v>273.97000000000003</v>
          </cell>
          <cell r="R1484">
            <v>30.77</v>
          </cell>
        </row>
        <row r="1485">
          <cell r="A1485" t="str">
            <v>0209Tumbes281</v>
          </cell>
          <cell r="B1485" t="str">
            <v>02</v>
          </cell>
          <cell r="C1485" t="str">
            <v>09</v>
          </cell>
          <cell r="D1485" t="str">
            <v>ELNO</v>
          </cell>
          <cell r="E1485" t="str">
            <v>Tumbes</v>
          </cell>
          <cell r="F1485" t="str">
            <v/>
          </cell>
          <cell r="G1485">
            <v>0</v>
          </cell>
          <cell r="H1485">
            <v>0</v>
          </cell>
          <cell r="I1485" t="str">
            <v>281</v>
          </cell>
          <cell r="J1485">
            <v>3</v>
          </cell>
          <cell r="K1485">
            <v>0</v>
          </cell>
          <cell r="L1485">
            <v>0</v>
          </cell>
          <cell r="M1485">
            <v>0.129</v>
          </cell>
          <cell r="N1485">
            <v>0.40100000000000002</v>
          </cell>
          <cell r="O1485">
            <v>56.58</v>
          </cell>
          <cell r="P1485">
            <v>43.86</v>
          </cell>
          <cell r="Q1485">
            <v>10.18</v>
          </cell>
          <cell r="R1485">
            <v>1.77</v>
          </cell>
        </row>
        <row r="1486">
          <cell r="A1486" t="str">
            <v>0209Tumbes100</v>
          </cell>
          <cell r="B1486" t="str">
            <v>02</v>
          </cell>
          <cell r="C1486" t="str">
            <v>09</v>
          </cell>
          <cell r="D1486" t="str">
            <v>ELNO</v>
          </cell>
          <cell r="E1486" t="str">
            <v>Tumbes</v>
          </cell>
          <cell r="F1486" t="str">
            <v/>
          </cell>
          <cell r="G1486">
            <v>0</v>
          </cell>
          <cell r="H1486">
            <v>0</v>
          </cell>
          <cell r="I1486" t="str">
            <v>100</v>
          </cell>
          <cell r="J1486">
            <v>25</v>
          </cell>
          <cell r="K1486">
            <v>9.3209999999999997</v>
          </cell>
          <cell r="L1486">
            <v>844.779</v>
          </cell>
          <cell r="M1486">
            <v>854.1</v>
          </cell>
          <cell r="N1486">
            <v>3.32</v>
          </cell>
          <cell r="O1486">
            <v>154435.10999999999</v>
          </cell>
          <cell r="P1486">
            <v>18.079999999999998</v>
          </cell>
          <cell r="Q1486">
            <v>27798.32</v>
          </cell>
          <cell r="R1486">
            <v>403.75</v>
          </cell>
        </row>
        <row r="1487">
          <cell r="A1487" t="str">
            <v>0209Tumbes122</v>
          </cell>
          <cell r="B1487" t="str">
            <v>02</v>
          </cell>
          <cell r="C1487" t="str">
            <v>09</v>
          </cell>
          <cell r="D1487" t="str">
            <v>ELNO</v>
          </cell>
          <cell r="E1487" t="str">
            <v>Tumbes</v>
          </cell>
          <cell r="F1487" t="str">
            <v/>
          </cell>
          <cell r="G1487">
            <v>0</v>
          </cell>
          <cell r="H1487">
            <v>0</v>
          </cell>
          <cell r="I1487" t="str">
            <v>122</v>
          </cell>
          <cell r="J1487">
            <v>19</v>
          </cell>
          <cell r="K1487">
            <v>126.149</v>
          </cell>
          <cell r="L1487">
            <v>566.62800000000004</v>
          </cell>
          <cell r="M1487">
            <v>692.77700000000004</v>
          </cell>
          <cell r="N1487">
            <v>3.8029999999999999</v>
          </cell>
          <cell r="O1487">
            <v>167124.64000000001</v>
          </cell>
          <cell r="P1487">
            <v>24.12</v>
          </cell>
          <cell r="Q1487">
            <v>30082.44</v>
          </cell>
          <cell r="R1487">
            <v>306.85000000000002</v>
          </cell>
        </row>
        <row r="1488">
          <cell r="A1488" t="str">
            <v>0209Tumbes121</v>
          </cell>
          <cell r="B1488" t="str">
            <v>02</v>
          </cell>
          <cell r="C1488" t="str">
            <v>09</v>
          </cell>
          <cell r="D1488" t="str">
            <v>ELNO</v>
          </cell>
          <cell r="E1488" t="str">
            <v>Tumbes</v>
          </cell>
          <cell r="F1488" t="str">
            <v/>
          </cell>
          <cell r="G1488">
            <v>0</v>
          </cell>
          <cell r="H1488">
            <v>0</v>
          </cell>
          <cell r="I1488" t="str">
            <v>121</v>
          </cell>
          <cell r="J1488">
            <v>12</v>
          </cell>
          <cell r="K1488">
            <v>109.852</v>
          </cell>
          <cell r="L1488">
            <v>365.20400000000001</v>
          </cell>
          <cell r="M1488">
            <v>475.05599999999998</v>
          </cell>
          <cell r="N1488">
            <v>1.9750000000000001</v>
          </cell>
          <cell r="O1488">
            <v>105042.07</v>
          </cell>
          <cell r="P1488">
            <v>22.11</v>
          </cell>
          <cell r="Q1488">
            <v>18907.57</v>
          </cell>
          <cell r="R1488">
            <v>193.8</v>
          </cell>
        </row>
        <row r="1489">
          <cell r="A1489" t="str">
            <v>0209Tumbes132</v>
          </cell>
          <cell r="B1489" t="str">
            <v>02</v>
          </cell>
          <cell r="C1489" t="str">
            <v>09</v>
          </cell>
          <cell r="D1489" t="str">
            <v>ELNO</v>
          </cell>
          <cell r="E1489" t="str">
            <v>Tumbes</v>
          </cell>
          <cell r="F1489" t="str">
            <v/>
          </cell>
          <cell r="G1489">
            <v>0</v>
          </cell>
          <cell r="H1489">
            <v>0</v>
          </cell>
          <cell r="I1489" t="str">
            <v>132</v>
          </cell>
          <cell r="J1489">
            <v>26</v>
          </cell>
          <cell r="K1489">
            <v>0</v>
          </cell>
          <cell r="L1489">
            <v>0</v>
          </cell>
          <cell r="M1489">
            <v>127.49299999999999</v>
          </cell>
          <cell r="N1489">
            <v>0.60399999999999998</v>
          </cell>
          <cell r="O1489">
            <v>32242.15</v>
          </cell>
          <cell r="P1489">
            <v>25.29</v>
          </cell>
          <cell r="Q1489">
            <v>5803.59</v>
          </cell>
          <cell r="R1489">
            <v>392.34</v>
          </cell>
        </row>
        <row r="1490">
          <cell r="A1490" t="str">
            <v>0209Tumbes131</v>
          </cell>
          <cell r="B1490" t="str">
            <v>02</v>
          </cell>
          <cell r="C1490" t="str">
            <v>09</v>
          </cell>
          <cell r="D1490" t="str">
            <v>ELNO</v>
          </cell>
          <cell r="E1490" t="str">
            <v>Tumbes</v>
          </cell>
          <cell r="F1490" t="str">
            <v/>
          </cell>
          <cell r="G1490">
            <v>0</v>
          </cell>
          <cell r="H1490">
            <v>0</v>
          </cell>
          <cell r="I1490" t="str">
            <v>131</v>
          </cell>
          <cell r="J1490">
            <v>19</v>
          </cell>
          <cell r="K1490">
            <v>0</v>
          </cell>
          <cell r="L1490">
            <v>0</v>
          </cell>
          <cell r="M1490">
            <v>120.41200000000001</v>
          </cell>
          <cell r="N1490">
            <v>0.72099999999999997</v>
          </cell>
          <cell r="O1490">
            <v>31030.26</v>
          </cell>
          <cell r="P1490">
            <v>25.77</v>
          </cell>
          <cell r="Q1490">
            <v>5585.45</v>
          </cell>
          <cell r="R1490">
            <v>286.70999999999998</v>
          </cell>
        </row>
        <row r="1491">
          <cell r="A1491" t="str">
            <v>0209Tumbes240</v>
          </cell>
          <cell r="B1491" t="str">
            <v>02</v>
          </cell>
          <cell r="C1491" t="str">
            <v>09</v>
          </cell>
          <cell r="D1491" t="str">
            <v>ELNO</v>
          </cell>
          <cell r="E1491" t="str">
            <v>Tumbes</v>
          </cell>
          <cell r="F1491" t="str">
            <v/>
          </cell>
          <cell r="G1491">
            <v>0</v>
          </cell>
          <cell r="H1491">
            <v>0</v>
          </cell>
          <cell r="I1491" t="str">
            <v>240</v>
          </cell>
          <cell r="J1491">
            <v>0</v>
          </cell>
          <cell r="K1491">
            <v>0</v>
          </cell>
          <cell r="L1491">
            <v>0</v>
          </cell>
          <cell r="M1491">
            <v>259.822</v>
          </cell>
          <cell r="N1491">
            <v>0</v>
          </cell>
          <cell r="O1491">
            <v>94213.52</v>
          </cell>
          <cell r="P1491">
            <v>36.26</v>
          </cell>
          <cell r="Q1491">
            <v>0</v>
          </cell>
          <cell r="R1491">
            <v>0</v>
          </cell>
        </row>
        <row r="1492">
          <cell r="A1492" t="str">
            <v>0209Canchaque231</v>
          </cell>
          <cell r="B1492" t="str">
            <v>02</v>
          </cell>
          <cell r="C1492" t="str">
            <v>09</v>
          </cell>
          <cell r="D1492" t="str">
            <v>ELNO</v>
          </cell>
          <cell r="E1492" t="str">
            <v>Canchaque</v>
          </cell>
          <cell r="F1492" t="str">
            <v/>
          </cell>
          <cell r="G1492">
            <v>0</v>
          </cell>
          <cell r="H1492">
            <v>0</v>
          </cell>
          <cell r="I1492" t="str">
            <v>231</v>
          </cell>
          <cell r="J1492">
            <v>2</v>
          </cell>
          <cell r="K1492">
            <v>0</v>
          </cell>
          <cell r="L1492">
            <v>0</v>
          </cell>
          <cell r="M1492">
            <v>0.13500000000000001</v>
          </cell>
          <cell r="N1492">
            <v>2E-3</v>
          </cell>
          <cell r="O1492">
            <v>189.62</v>
          </cell>
          <cell r="P1492">
            <v>140.46</v>
          </cell>
          <cell r="Q1492">
            <v>34.130000000000003</v>
          </cell>
          <cell r="R1492">
            <v>4.24</v>
          </cell>
        </row>
        <row r="1493">
          <cell r="A1493" t="str">
            <v>0209Canchaque270</v>
          </cell>
          <cell r="B1493" t="str">
            <v>02</v>
          </cell>
          <cell r="C1493" t="str">
            <v>09</v>
          </cell>
          <cell r="D1493" t="str">
            <v>ELNO</v>
          </cell>
          <cell r="E1493" t="str">
            <v>Canchaque</v>
          </cell>
          <cell r="F1493" t="str">
            <v/>
          </cell>
          <cell r="G1493">
            <v>0</v>
          </cell>
          <cell r="H1493">
            <v>0</v>
          </cell>
          <cell r="I1493" t="str">
            <v>270</v>
          </cell>
          <cell r="J1493">
            <v>49</v>
          </cell>
          <cell r="K1493">
            <v>0</v>
          </cell>
          <cell r="L1493">
            <v>0</v>
          </cell>
          <cell r="M1493">
            <v>2.1589999999999998</v>
          </cell>
          <cell r="N1493">
            <v>0</v>
          </cell>
          <cell r="O1493">
            <v>1165.3900000000001</v>
          </cell>
          <cell r="P1493">
            <v>53.98</v>
          </cell>
          <cell r="Q1493">
            <v>209.77</v>
          </cell>
          <cell r="R1493">
            <v>28.7</v>
          </cell>
        </row>
        <row r="1494">
          <cell r="A1494" t="str">
            <v>0209Canchaque261</v>
          </cell>
          <cell r="B1494" t="str">
            <v>02</v>
          </cell>
          <cell r="C1494" t="str">
            <v>09</v>
          </cell>
          <cell r="D1494" t="str">
            <v>ELNO</v>
          </cell>
          <cell r="E1494" t="str">
            <v>Canchaque</v>
          </cell>
          <cell r="F1494" t="str">
            <v/>
          </cell>
          <cell r="G1494">
            <v>0</v>
          </cell>
          <cell r="H1494">
            <v>0</v>
          </cell>
          <cell r="I1494" t="str">
            <v>261</v>
          </cell>
          <cell r="J1494">
            <v>417</v>
          </cell>
          <cell r="K1494">
            <v>0</v>
          </cell>
          <cell r="L1494">
            <v>0</v>
          </cell>
          <cell r="M1494">
            <v>5.4560000000000004</v>
          </cell>
          <cell r="N1494">
            <v>0</v>
          </cell>
          <cell r="O1494">
            <v>2320.56</v>
          </cell>
          <cell r="P1494">
            <v>42.53</v>
          </cell>
          <cell r="Q1494">
            <v>417.7</v>
          </cell>
          <cell r="R1494">
            <v>247.17</v>
          </cell>
        </row>
        <row r="1495">
          <cell r="A1495" t="str">
            <v>0209Canchaque262</v>
          </cell>
          <cell r="B1495" t="str">
            <v>02</v>
          </cell>
          <cell r="C1495" t="str">
            <v>09</v>
          </cell>
          <cell r="D1495" t="str">
            <v>ELNO</v>
          </cell>
          <cell r="E1495" t="str">
            <v>Canchaque</v>
          </cell>
          <cell r="F1495" t="str">
            <v/>
          </cell>
          <cell r="G1495">
            <v>0</v>
          </cell>
          <cell r="H1495">
            <v>0</v>
          </cell>
          <cell r="I1495" t="str">
            <v>262</v>
          </cell>
          <cell r="J1495">
            <v>104</v>
          </cell>
          <cell r="K1495">
            <v>0</v>
          </cell>
          <cell r="L1495">
            <v>0</v>
          </cell>
          <cell r="M1495">
            <v>5.1630000000000003</v>
          </cell>
          <cell r="N1495">
            <v>0</v>
          </cell>
          <cell r="O1495">
            <v>2238.3000000000002</v>
          </cell>
          <cell r="P1495">
            <v>43.35</v>
          </cell>
          <cell r="Q1495">
            <v>402.89</v>
          </cell>
          <cell r="R1495">
            <v>61.55</v>
          </cell>
        </row>
        <row r="1496">
          <cell r="A1496" t="str">
            <v>0209Canchaque263</v>
          </cell>
          <cell r="B1496" t="str">
            <v>02</v>
          </cell>
          <cell r="C1496" t="str">
            <v>09</v>
          </cell>
          <cell r="D1496" t="str">
            <v>ELNO</v>
          </cell>
          <cell r="E1496" t="str">
            <v>Canchaque</v>
          </cell>
          <cell r="F1496" t="str">
            <v/>
          </cell>
          <cell r="G1496">
            <v>0</v>
          </cell>
          <cell r="H1496">
            <v>0</v>
          </cell>
          <cell r="I1496" t="str">
            <v>263</v>
          </cell>
          <cell r="J1496">
            <v>6</v>
          </cell>
          <cell r="K1496">
            <v>0</v>
          </cell>
          <cell r="L1496">
            <v>0</v>
          </cell>
          <cell r="M1496">
            <v>0.65600000000000003</v>
          </cell>
          <cell r="N1496">
            <v>0</v>
          </cell>
          <cell r="O1496">
            <v>383.58</v>
          </cell>
          <cell r="P1496">
            <v>58.47</v>
          </cell>
          <cell r="Q1496">
            <v>69.040000000000006</v>
          </cell>
          <cell r="R1496">
            <v>3.73</v>
          </cell>
        </row>
        <row r="1497">
          <cell r="A1497" t="str">
            <v>0209Canchaque264</v>
          </cell>
          <cell r="B1497" t="str">
            <v>02</v>
          </cell>
          <cell r="C1497" t="str">
            <v>09</v>
          </cell>
          <cell r="D1497" t="str">
            <v>ELNO</v>
          </cell>
          <cell r="E1497" t="str">
            <v>Canchaque</v>
          </cell>
          <cell r="F1497" t="str">
            <v/>
          </cell>
          <cell r="G1497">
            <v>0</v>
          </cell>
          <cell r="H1497">
            <v>0</v>
          </cell>
          <cell r="I1497" t="str">
            <v>264</v>
          </cell>
          <cell r="J1497">
            <v>3</v>
          </cell>
          <cell r="K1497">
            <v>0</v>
          </cell>
          <cell r="L1497">
            <v>0</v>
          </cell>
          <cell r="M1497">
            <v>0.53900000000000003</v>
          </cell>
          <cell r="N1497">
            <v>0</v>
          </cell>
          <cell r="O1497">
            <v>311.58999999999997</v>
          </cell>
          <cell r="P1497">
            <v>57.81</v>
          </cell>
          <cell r="Q1497">
            <v>56.09</v>
          </cell>
          <cell r="R1497">
            <v>1.77</v>
          </cell>
        </row>
        <row r="1498">
          <cell r="A1498" t="str">
            <v>0209Canchaque240</v>
          </cell>
          <cell r="B1498" t="str">
            <v>02</v>
          </cell>
          <cell r="C1498" t="str">
            <v>09</v>
          </cell>
          <cell r="D1498" t="str">
            <v>ELNO</v>
          </cell>
          <cell r="E1498" t="str">
            <v>Canchaque</v>
          </cell>
          <cell r="F1498" t="str">
            <v/>
          </cell>
          <cell r="G1498">
            <v>0</v>
          </cell>
          <cell r="H1498">
            <v>0</v>
          </cell>
          <cell r="I1498" t="str">
            <v>240</v>
          </cell>
          <cell r="J1498">
            <v>0</v>
          </cell>
          <cell r="K1498">
            <v>0</v>
          </cell>
          <cell r="L1498">
            <v>0</v>
          </cell>
          <cell r="M1498">
            <v>6.6</v>
          </cell>
          <cell r="N1498">
            <v>0</v>
          </cell>
          <cell r="O1498">
            <v>827.08</v>
          </cell>
          <cell r="P1498">
            <v>12.53</v>
          </cell>
          <cell r="Q1498">
            <v>0</v>
          </cell>
          <cell r="R1498">
            <v>0</v>
          </cell>
        </row>
        <row r="1499">
          <cell r="A1499" t="str">
            <v>0209Chalaco270</v>
          </cell>
          <cell r="B1499" t="str">
            <v>02</v>
          </cell>
          <cell r="C1499" t="str">
            <v>09</v>
          </cell>
          <cell r="D1499" t="str">
            <v>ELNO</v>
          </cell>
          <cell r="E1499" t="str">
            <v>Chalaco</v>
          </cell>
          <cell r="F1499" t="str">
            <v/>
          </cell>
          <cell r="G1499">
            <v>0</v>
          </cell>
          <cell r="H1499">
            <v>0</v>
          </cell>
          <cell r="I1499" t="str">
            <v>270</v>
          </cell>
          <cell r="J1499">
            <v>150</v>
          </cell>
          <cell r="K1499">
            <v>0</v>
          </cell>
          <cell r="L1499">
            <v>0</v>
          </cell>
          <cell r="M1499">
            <v>7.4850000000000003</v>
          </cell>
          <cell r="N1499">
            <v>0</v>
          </cell>
          <cell r="O1499">
            <v>3912.58</v>
          </cell>
          <cell r="P1499">
            <v>52.27</v>
          </cell>
          <cell r="Q1499">
            <v>704.26</v>
          </cell>
          <cell r="R1499">
            <v>87.89</v>
          </cell>
        </row>
        <row r="1500">
          <cell r="A1500" t="str">
            <v>0209Chalaco261</v>
          </cell>
          <cell r="B1500" t="str">
            <v>02</v>
          </cell>
          <cell r="C1500" t="str">
            <v>09</v>
          </cell>
          <cell r="D1500" t="str">
            <v>ELNO</v>
          </cell>
          <cell r="E1500" t="str">
            <v>Chalaco</v>
          </cell>
          <cell r="F1500" t="str">
            <v/>
          </cell>
          <cell r="G1500">
            <v>0</v>
          </cell>
          <cell r="H1500">
            <v>0</v>
          </cell>
          <cell r="I1500" t="str">
            <v>261</v>
          </cell>
          <cell r="J1500">
            <v>197</v>
          </cell>
          <cell r="K1500">
            <v>0</v>
          </cell>
          <cell r="L1500">
            <v>0</v>
          </cell>
          <cell r="M1500">
            <v>2.5449999999999999</v>
          </cell>
          <cell r="N1500">
            <v>0</v>
          </cell>
          <cell r="O1500">
            <v>973.28</v>
          </cell>
          <cell r="P1500">
            <v>38.24</v>
          </cell>
          <cell r="Q1500">
            <v>175.19</v>
          </cell>
          <cell r="R1500">
            <v>116.23</v>
          </cell>
        </row>
        <row r="1501">
          <cell r="A1501" t="str">
            <v>0209Chalaco262</v>
          </cell>
          <cell r="B1501" t="str">
            <v>02</v>
          </cell>
          <cell r="C1501" t="str">
            <v>09</v>
          </cell>
          <cell r="D1501" t="str">
            <v>ELNO</v>
          </cell>
          <cell r="E1501" t="str">
            <v>Chalaco</v>
          </cell>
          <cell r="F1501" t="str">
            <v/>
          </cell>
          <cell r="G1501">
            <v>0</v>
          </cell>
          <cell r="H1501">
            <v>0</v>
          </cell>
          <cell r="I1501" t="str">
            <v>262</v>
          </cell>
          <cell r="J1501">
            <v>62</v>
          </cell>
          <cell r="K1501">
            <v>0</v>
          </cell>
          <cell r="L1501">
            <v>0</v>
          </cell>
          <cell r="M1501">
            <v>3.093</v>
          </cell>
          <cell r="N1501">
            <v>0</v>
          </cell>
          <cell r="O1501">
            <v>1149.3699999999999</v>
          </cell>
          <cell r="P1501">
            <v>37.159999999999997</v>
          </cell>
          <cell r="Q1501">
            <v>206.89</v>
          </cell>
          <cell r="R1501">
            <v>36.58</v>
          </cell>
        </row>
        <row r="1502">
          <cell r="A1502" t="str">
            <v>0209Chalaco263</v>
          </cell>
          <cell r="B1502" t="str">
            <v>02</v>
          </cell>
          <cell r="C1502" t="str">
            <v>09</v>
          </cell>
          <cell r="D1502" t="str">
            <v>ELNO</v>
          </cell>
          <cell r="E1502" t="str">
            <v>Chalaco</v>
          </cell>
          <cell r="F1502" t="str">
            <v/>
          </cell>
          <cell r="G1502">
            <v>0</v>
          </cell>
          <cell r="H1502">
            <v>0</v>
          </cell>
          <cell r="I1502" t="str">
            <v>263</v>
          </cell>
          <cell r="J1502">
            <v>1</v>
          </cell>
          <cell r="K1502">
            <v>0</v>
          </cell>
          <cell r="L1502">
            <v>0</v>
          </cell>
          <cell r="M1502">
            <v>0.11799999999999999</v>
          </cell>
          <cell r="N1502">
            <v>0</v>
          </cell>
          <cell r="O1502">
            <v>58.29</v>
          </cell>
          <cell r="P1502">
            <v>49.4</v>
          </cell>
          <cell r="Q1502">
            <v>10.49</v>
          </cell>
          <cell r="R1502">
            <v>0.59</v>
          </cell>
        </row>
        <row r="1503">
          <cell r="A1503" t="str">
            <v>0209Chalaco264</v>
          </cell>
          <cell r="B1503" t="str">
            <v>02</v>
          </cell>
          <cell r="C1503" t="str">
            <v>09</v>
          </cell>
          <cell r="D1503" t="str">
            <v>ELNO</v>
          </cell>
          <cell r="E1503" t="str">
            <v>Chalaco</v>
          </cell>
          <cell r="F1503" t="str">
            <v/>
          </cell>
          <cell r="G1503">
            <v>0</v>
          </cell>
          <cell r="H1503">
            <v>0</v>
          </cell>
          <cell r="I1503" t="str">
            <v>264</v>
          </cell>
          <cell r="J1503">
            <v>1</v>
          </cell>
          <cell r="K1503">
            <v>0</v>
          </cell>
          <cell r="L1503">
            <v>0</v>
          </cell>
          <cell r="M1503">
            <v>0.17599999999999999</v>
          </cell>
          <cell r="N1503">
            <v>0</v>
          </cell>
          <cell r="O1503">
            <v>86.03</v>
          </cell>
          <cell r="P1503">
            <v>48.88</v>
          </cell>
          <cell r="Q1503">
            <v>15.49</v>
          </cell>
          <cell r="R1503">
            <v>0.59</v>
          </cell>
        </row>
        <row r="1504">
          <cell r="A1504" t="str">
            <v>0209Chalaco240</v>
          </cell>
          <cell r="B1504" t="str">
            <v>02</v>
          </cell>
          <cell r="C1504" t="str">
            <v>09</v>
          </cell>
          <cell r="D1504" t="str">
            <v>ELNO</v>
          </cell>
          <cell r="E1504" t="str">
            <v>Chalaco</v>
          </cell>
          <cell r="F1504" t="str">
            <v/>
          </cell>
          <cell r="G1504">
            <v>0</v>
          </cell>
          <cell r="H1504">
            <v>0</v>
          </cell>
          <cell r="I1504" t="str">
            <v>240</v>
          </cell>
          <cell r="J1504">
            <v>0</v>
          </cell>
          <cell r="K1504">
            <v>0</v>
          </cell>
          <cell r="L1504">
            <v>0</v>
          </cell>
          <cell r="M1504">
            <v>8.5820000000000007</v>
          </cell>
          <cell r="N1504">
            <v>0</v>
          </cell>
          <cell r="O1504">
            <v>706.56</v>
          </cell>
          <cell r="P1504">
            <v>8.23</v>
          </cell>
          <cell r="Q1504">
            <v>0</v>
          </cell>
          <cell r="R1504">
            <v>0</v>
          </cell>
        </row>
        <row r="1505">
          <cell r="A1505" t="str">
            <v>0209Huancabamba270</v>
          </cell>
          <cell r="B1505" t="str">
            <v>02</v>
          </cell>
          <cell r="C1505" t="str">
            <v>09</v>
          </cell>
          <cell r="D1505" t="str">
            <v>ELNO</v>
          </cell>
          <cell r="E1505" t="str">
            <v>Huancabamba</v>
          </cell>
          <cell r="F1505" t="str">
            <v/>
          </cell>
          <cell r="G1505">
            <v>0</v>
          </cell>
          <cell r="H1505">
            <v>0</v>
          </cell>
          <cell r="I1505" t="str">
            <v>270</v>
          </cell>
          <cell r="J1505">
            <v>116</v>
          </cell>
          <cell r="K1505">
            <v>0</v>
          </cell>
          <cell r="L1505">
            <v>0</v>
          </cell>
          <cell r="M1505">
            <v>17.335999999999999</v>
          </cell>
          <cell r="N1505">
            <v>0</v>
          </cell>
          <cell r="O1505">
            <v>9979.35</v>
          </cell>
          <cell r="P1505">
            <v>57.56</v>
          </cell>
          <cell r="Q1505">
            <v>1796.28</v>
          </cell>
          <cell r="R1505">
            <v>69.790000000000006</v>
          </cell>
        </row>
        <row r="1506">
          <cell r="A1506" t="str">
            <v>0209Huancabamba261</v>
          </cell>
          <cell r="B1506" t="str">
            <v>02</v>
          </cell>
          <cell r="C1506" t="str">
            <v>09</v>
          </cell>
          <cell r="D1506" t="str">
            <v>ELNO</v>
          </cell>
          <cell r="E1506" t="str">
            <v>Huancabamba</v>
          </cell>
          <cell r="F1506" t="str">
            <v/>
          </cell>
          <cell r="G1506">
            <v>0</v>
          </cell>
          <cell r="H1506">
            <v>0</v>
          </cell>
          <cell r="I1506" t="str">
            <v>261</v>
          </cell>
          <cell r="J1506">
            <v>796</v>
          </cell>
          <cell r="K1506">
            <v>0</v>
          </cell>
          <cell r="L1506">
            <v>0</v>
          </cell>
          <cell r="M1506">
            <v>11.478</v>
          </cell>
          <cell r="N1506">
            <v>0</v>
          </cell>
          <cell r="O1506">
            <v>4731.3100000000004</v>
          </cell>
          <cell r="P1506">
            <v>41.22</v>
          </cell>
          <cell r="Q1506">
            <v>851.64</v>
          </cell>
          <cell r="R1506">
            <v>470.3</v>
          </cell>
        </row>
        <row r="1507">
          <cell r="A1507" t="str">
            <v>0209Huancabamba262</v>
          </cell>
          <cell r="B1507" t="str">
            <v>02</v>
          </cell>
          <cell r="C1507" t="str">
            <v>09</v>
          </cell>
          <cell r="D1507" t="str">
            <v>ELNO</v>
          </cell>
          <cell r="E1507" t="str">
            <v>Huancabamba</v>
          </cell>
          <cell r="F1507" t="str">
            <v/>
          </cell>
          <cell r="G1507">
            <v>0</v>
          </cell>
          <cell r="H1507">
            <v>0</v>
          </cell>
          <cell r="I1507" t="str">
            <v>262</v>
          </cell>
          <cell r="J1507">
            <v>508</v>
          </cell>
          <cell r="K1507">
            <v>0</v>
          </cell>
          <cell r="L1507">
            <v>0</v>
          </cell>
          <cell r="M1507">
            <v>27.532</v>
          </cell>
          <cell r="N1507">
            <v>0</v>
          </cell>
          <cell r="O1507">
            <v>12246.67</v>
          </cell>
          <cell r="P1507">
            <v>44.48</v>
          </cell>
          <cell r="Q1507">
            <v>2204.4</v>
          </cell>
          <cell r="R1507">
            <v>300</v>
          </cell>
        </row>
        <row r="1508">
          <cell r="A1508" t="str">
            <v>0209Huancabamba263</v>
          </cell>
          <cell r="B1508" t="str">
            <v>02</v>
          </cell>
          <cell r="C1508" t="str">
            <v>09</v>
          </cell>
          <cell r="D1508" t="str">
            <v>ELNO</v>
          </cell>
          <cell r="E1508" t="str">
            <v>Huancabamba</v>
          </cell>
          <cell r="F1508" t="str">
            <v/>
          </cell>
          <cell r="G1508">
            <v>0</v>
          </cell>
          <cell r="H1508">
            <v>0</v>
          </cell>
          <cell r="I1508" t="str">
            <v>263</v>
          </cell>
          <cell r="J1508">
            <v>52</v>
          </cell>
          <cell r="K1508">
            <v>0</v>
          </cell>
          <cell r="L1508">
            <v>0</v>
          </cell>
          <cell r="M1508">
            <v>6.4530000000000003</v>
          </cell>
          <cell r="N1508">
            <v>0</v>
          </cell>
          <cell r="O1508">
            <v>3760.2</v>
          </cell>
          <cell r="P1508">
            <v>58.27</v>
          </cell>
          <cell r="Q1508">
            <v>676.84</v>
          </cell>
          <cell r="R1508">
            <v>30.87</v>
          </cell>
        </row>
        <row r="1509">
          <cell r="A1509" t="str">
            <v>0209Huancabamba264</v>
          </cell>
          <cell r="B1509" t="str">
            <v>02</v>
          </cell>
          <cell r="C1509" t="str">
            <v>09</v>
          </cell>
          <cell r="D1509" t="str">
            <v>ELNO</v>
          </cell>
          <cell r="E1509" t="str">
            <v>Huancabamba</v>
          </cell>
          <cell r="F1509" t="str">
            <v/>
          </cell>
          <cell r="G1509">
            <v>0</v>
          </cell>
          <cell r="H1509">
            <v>0</v>
          </cell>
          <cell r="I1509" t="str">
            <v>264</v>
          </cell>
          <cell r="J1509">
            <v>27</v>
          </cell>
          <cell r="K1509">
            <v>0</v>
          </cell>
          <cell r="L1509">
            <v>0</v>
          </cell>
          <cell r="M1509">
            <v>5.4820000000000002</v>
          </cell>
          <cell r="N1509">
            <v>0</v>
          </cell>
          <cell r="O1509">
            <v>3162.62</v>
          </cell>
          <cell r="P1509">
            <v>57.69</v>
          </cell>
          <cell r="Q1509">
            <v>569.27</v>
          </cell>
          <cell r="R1509">
            <v>15.99</v>
          </cell>
        </row>
        <row r="1510">
          <cell r="A1510" t="str">
            <v>0209Huancabamba265</v>
          </cell>
          <cell r="B1510" t="str">
            <v>02</v>
          </cell>
          <cell r="C1510" t="str">
            <v>09</v>
          </cell>
          <cell r="D1510" t="str">
            <v>ELNO</v>
          </cell>
          <cell r="E1510" t="str">
            <v>Huancabamba</v>
          </cell>
          <cell r="F1510" t="str">
            <v/>
          </cell>
          <cell r="G1510">
            <v>0</v>
          </cell>
          <cell r="H1510">
            <v>0</v>
          </cell>
          <cell r="I1510" t="str">
            <v>265</v>
          </cell>
          <cell r="J1510">
            <v>5</v>
          </cell>
          <cell r="K1510">
            <v>0</v>
          </cell>
          <cell r="L1510">
            <v>0</v>
          </cell>
          <cell r="M1510">
            <v>1.9810000000000001</v>
          </cell>
          <cell r="N1510">
            <v>0</v>
          </cell>
          <cell r="O1510">
            <v>1134.05</v>
          </cell>
          <cell r="P1510">
            <v>57.25</v>
          </cell>
          <cell r="Q1510">
            <v>204.13</v>
          </cell>
          <cell r="R1510">
            <v>2.95</v>
          </cell>
        </row>
        <row r="1511">
          <cell r="A1511" t="str">
            <v>0209Huancabamba100</v>
          </cell>
          <cell r="B1511" t="str">
            <v>02</v>
          </cell>
          <cell r="C1511" t="str">
            <v>09</v>
          </cell>
          <cell r="D1511" t="str">
            <v>ELNO</v>
          </cell>
          <cell r="E1511" t="str">
            <v>Huancabamba</v>
          </cell>
          <cell r="F1511" t="str">
            <v/>
          </cell>
          <cell r="G1511">
            <v>0</v>
          </cell>
          <cell r="H1511">
            <v>0</v>
          </cell>
          <cell r="I1511" t="str">
            <v>100</v>
          </cell>
          <cell r="J1511">
            <v>1</v>
          </cell>
          <cell r="K1511">
            <v>0.16200000000000001</v>
          </cell>
          <cell r="L1511">
            <v>0.45100000000000001</v>
          </cell>
          <cell r="M1511">
            <v>0.61299999999999999</v>
          </cell>
          <cell r="N1511">
            <v>2.1000000000000001E-2</v>
          </cell>
          <cell r="O1511">
            <v>303.23</v>
          </cell>
          <cell r="P1511">
            <v>49.47</v>
          </cell>
          <cell r="Q1511">
            <v>54.58</v>
          </cell>
          <cell r="R1511">
            <v>16.149999999999999</v>
          </cell>
        </row>
        <row r="1512">
          <cell r="A1512" t="str">
            <v>0209Huancabamba240</v>
          </cell>
          <cell r="B1512" t="str">
            <v>02</v>
          </cell>
          <cell r="C1512" t="str">
            <v>09</v>
          </cell>
          <cell r="D1512" t="str">
            <v>ELNO</v>
          </cell>
          <cell r="E1512" t="str">
            <v>Huancabamba</v>
          </cell>
          <cell r="F1512" t="str">
            <v/>
          </cell>
          <cell r="G1512">
            <v>0</v>
          </cell>
          <cell r="H1512">
            <v>0</v>
          </cell>
          <cell r="I1512" t="str">
            <v>240</v>
          </cell>
          <cell r="J1512">
            <v>0</v>
          </cell>
          <cell r="K1512">
            <v>0</v>
          </cell>
          <cell r="L1512">
            <v>0</v>
          </cell>
          <cell r="M1512">
            <v>27.407</v>
          </cell>
          <cell r="N1512">
            <v>0</v>
          </cell>
          <cell r="O1512">
            <v>3300.04</v>
          </cell>
          <cell r="P1512">
            <v>12.04</v>
          </cell>
          <cell r="Q1512">
            <v>0</v>
          </cell>
          <cell r="R1512">
            <v>0</v>
          </cell>
        </row>
        <row r="1513">
          <cell r="A1513" t="str">
            <v>0209Santo Domingo231</v>
          </cell>
          <cell r="B1513" t="str">
            <v>02</v>
          </cell>
          <cell r="C1513" t="str">
            <v>09</v>
          </cell>
          <cell r="D1513" t="str">
            <v>ELNO</v>
          </cell>
          <cell r="E1513" t="str">
            <v>Santo Domingo</v>
          </cell>
          <cell r="F1513" t="str">
            <v/>
          </cell>
          <cell r="G1513">
            <v>0</v>
          </cell>
          <cell r="H1513">
            <v>0</v>
          </cell>
          <cell r="I1513" t="str">
            <v>231</v>
          </cell>
          <cell r="J1513">
            <v>1</v>
          </cell>
          <cell r="K1513">
            <v>0</v>
          </cell>
          <cell r="L1513">
            <v>0</v>
          </cell>
          <cell r="M1513">
            <v>0.18099999999999999</v>
          </cell>
          <cell r="N1513">
            <v>2E-3</v>
          </cell>
          <cell r="O1513">
            <v>202.9</v>
          </cell>
          <cell r="P1513">
            <v>112.1</v>
          </cell>
          <cell r="Q1513">
            <v>36.520000000000003</v>
          </cell>
          <cell r="R1513">
            <v>2.12</v>
          </cell>
        </row>
        <row r="1514">
          <cell r="A1514" t="str">
            <v>0209Santo Domingo270</v>
          </cell>
          <cell r="B1514" t="str">
            <v>02</v>
          </cell>
          <cell r="C1514" t="str">
            <v>09</v>
          </cell>
          <cell r="D1514" t="str">
            <v>ELNO</v>
          </cell>
          <cell r="E1514" t="str">
            <v>Santo Domingo</v>
          </cell>
          <cell r="F1514" t="str">
            <v/>
          </cell>
          <cell r="G1514">
            <v>0</v>
          </cell>
          <cell r="H1514">
            <v>0</v>
          </cell>
          <cell r="I1514" t="str">
            <v>270</v>
          </cell>
          <cell r="J1514">
            <v>26</v>
          </cell>
          <cell r="K1514">
            <v>0</v>
          </cell>
          <cell r="L1514">
            <v>0</v>
          </cell>
          <cell r="M1514">
            <v>1.2490000000000001</v>
          </cell>
          <cell r="N1514">
            <v>0</v>
          </cell>
          <cell r="O1514">
            <v>571.42999999999995</v>
          </cell>
          <cell r="P1514">
            <v>45.75</v>
          </cell>
          <cell r="Q1514">
            <v>102.86</v>
          </cell>
          <cell r="R1514">
            <v>14.94</v>
          </cell>
        </row>
        <row r="1515">
          <cell r="A1515" t="str">
            <v>0209Santo Domingo261</v>
          </cell>
          <cell r="B1515" t="str">
            <v>02</v>
          </cell>
          <cell r="C1515" t="str">
            <v>09</v>
          </cell>
          <cell r="D1515" t="str">
            <v>ELNO</v>
          </cell>
          <cell r="E1515" t="str">
            <v>Santo Domingo</v>
          </cell>
          <cell r="F1515" t="str">
            <v/>
          </cell>
          <cell r="G1515">
            <v>0</v>
          </cell>
          <cell r="H1515">
            <v>0</v>
          </cell>
          <cell r="I1515" t="str">
            <v>261</v>
          </cell>
          <cell r="J1515">
            <v>205</v>
          </cell>
          <cell r="K1515">
            <v>0</v>
          </cell>
          <cell r="L1515">
            <v>0</v>
          </cell>
          <cell r="M1515">
            <v>2.5129999999999999</v>
          </cell>
          <cell r="N1515">
            <v>0</v>
          </cell>
          <cell r="O1515">
            <v>1092.78</v>
          </cell>
          <cell r="P1515">
            <v>43.49</v>
          </cell>
          <cell r="Q1515">
            <v>196.7</v>
          </cell>
          <cell r="R1515">
            <v>120.95</v>
          </cell>
        </row>
        <row r="1516">
          <cell r="A1516" t="str">
            <v>0209Santo Domingo262</v>
          </cell>
          <cell r="B1516" t="str">
            <v>02</v>
          </cell>
          <cell r="C1516" t="str">
            <v>09</v>
          </cell>
          <cell r="D1516" t="str">
            <v>ELNO</v>
          </cell>
          <cell r="E1516" t="str">
            <v>Santo Domingo</v>
          </cell>
          <cell r="F1516" t="str">
            <v/>
          </cell>
          <cell r="G1516">
            <v>0</v>
          </cell>
          <cell r="H1516">
            <v>0</v>
          </cell>
          <cell r="I1516" t="str">
            <v>262</v>
          </cell>
          <cell r="J1516">
            <v>32</v>
          </cell>
          <cell r="K1516">
            <v>0</v>
          </cell>
          <cell r="L1516">
            <v>0</v>
          </cell>
          <cell r="M1516">
            <v>1.522</v>
          </cell>
          <cell r="N1516">
            <v>0</v>
          </cell>
          <cell r="O1516">
            <v>650.88</v>
          </cell>
          <cell r="P1516">
            <v>42.76</v>
          </cell>
          <cell r="Q1516">
            <v>117.16</v>
          </cell>
          <cell r="R1516">
            <v>18.88</v>
          </cell>
        </row>
        <row r="1517">
          <cell r="A1517" t="str">
            <v>0209Santo Domingo263</v>
          </cell>
          <cell r="B1517" t="str">
            <v>02</v>
          </cell>
          <cell r="C1517" t="str">
            <v>09</v>
          </cell>
          <cell r="D1517" t="str">
            <v>ELNO</v>
          </cell>
          <cell r="E1517" t="str">
            <v>Santo Domingo</v>
          </cell>
          <cell r="F1517" t="str">
            <v/>
          </cell>
          <cell r="G1517">
            <v>0</v>
          </cell>
          <cell r="H1517">
            <v>0</v>
          </cell>
          <cell r="I1517" t="str">
            <v>263</v>
          </cell>
          <cell r="J1517">
            <v>2</v>
          </cell>
          <cell r="K1517">
            <v>0</v>
          </cell>
          <cell r="L1517">
            <v>0</v>
          </cell>
          <cell r="M1517">
            <v>0.20899999999999999</v>
          </cell>
          <cell r="N1517">
            <v>0</v>
          </cell>
          <cell r="O1517">
            <v>122.37</v>
          </cell>
          <cell r="P1517">
            <v>58.55</v>
          </cell>
          <cell r="Q1517">
            <v>22.03</v>
          </cell>
          <cell r="R1517">
            <v>1.18</v>
          </cell>
        </row>
        <row r="1518">
          <cell r="A1518" t="str">
            <v>0209Santo Domingo240</v>
          </cell>
          <cell r="B1518" t="str">
            <v>02</v>
          </cell>
          <cell r="C1518" t="str">
            <v>09</v>
          </cell>
          <cell r="D1518" t="str">
            <v>ELNO</v>
          </cell>
          <cell r="E1518" t="str">
            <v>Santo Domingo</v>
          </cell>
          <cell r="F1518" t="str">
            <v/>
          </cell>
          <cell r="G1518">
            <v>0</v>
          </cell>
          <cell r="H1518">
            <v>0</v>
          </cell>
          <cell r="I1518" t="str">
            <v>240</v>
          </cell>
          <cell r="J1518">
            <v>0</v>
          </cell>
          <cell r="K1518">
            <v>0</v>
          </cell>
          <cell r="L1518">
            <v>0</v>
          </cell>
          <cell r="M1518">
            <v>2.5110000000000001</v>
          </cell>
          <cell r="N1518">
            <v>0</v>
          </cell>
          <cell r="O1518">
            <v>339.48</v>
          </cell>
          <cell r="P1518">
            <v>13.52</v>
          </cell>
          <cell r="Q1518">
            <v>0</v>
          </cell>
          <cell r="R1518">
            <v>0</v>
          </cell>
        </row>
        <row r="1519">
          <cell r="A1519" t="str">
            <v>0209Cancas270</v>
          </cell>
          <cell r="B1519" t="str">
            <v>02</v>
          </cell>
          <cell r="C1519" t="str">
            <v>09</v>
          </cell>
          <cell r="D1519" t="str">
            <v>ELNO</v>
          </cell>
          <cell r="E1519" t="str">
            <v>Cancas</v>
          </cell>
          <cell r="F1519" t="str">
            <v/>
          </cell>
          <cell r="G1519">
            <v>0</v>
          </cell>
          <cell r="H1519">
            <v>0</v>
          </cell>
          <cell r="I1519" t="str">
            <v>270</v>
          </cell>
          <cell r="J1519">
            <v>43</v>
          </cell>
          <cell r="K1519">
            <v>0</v>
          </cell>
          <cell r="L1519">
            <v>0</v>
          </cell>
          <cell r="M1519">
            <v>4.9889999999999999</v>
          </cell>
          <cell r="N1519">
            <v>0</v>
          </cell>
          <cell r="O1519">
            <v>2122.09</v>
          </cell>
          <cell r="P1519">
            <v>42.54</v>
          </cell>
          <cell r="Q1519">
            <v>381.98</v>
          </cell>
          <cell r="R1519">
            <v>25.54</v>
          </cell>
        </row>
        <row r="1520">
          <cell r="A1520" t="str">
            <v>0209Cancas261</v>
          </cell>
          <cell r="B1520" t="str">
            <v>02</v>
          </cell>
          <cell r="C1520" t="str">
            <v>09</v>
          </cell>
          <cell r="D1520" t="str">
            <v>ELNO</v>
          </cell>
          <cell r="E1520" t="str">
            <v>Cancas</v>
          </cell>
          <cell r="F1520" t="str">
            <v/>
          </cell>
          <cell r="G1520">
            <v>0</v>
          </cell>
          <cell r="H1520">
            <v>0</v>
          </cell>
          <cell r="I1520" t="str">
            <v>261</v>
          </cell>
          <cell r="J1520">
            <v>216</v>
          </cell>
          <cell r="K1520">
            <v>0</v>
          </cell>
          <cell r="L1520">
            <v>0</v>
          </cell>
          <cell r="M1520">
            <v>3.254</v>
          </cell>
          <cell r="N1520">
            <v>0</v>
          </cell>
          <cell r="O1520">
            <v>1399.54</v>
          </cell>
          <cell r="P1520">
            <v>43.01</v>
          </cell>
          <cell r="Q1520">
            <v>251.92</v>
          </cell>
          <cell r="R1520">
            <v>127.44</v>
          </cell>
        </row>
        <row r="1521">
          <cell r="A1521" t="str">
            <v>0209Cancas262</v>
          </cell>
          <cell r="B1521" t="str">
            <v>02</v>
          </cell>
          <cell r="C1521" t="str">
            <v>09</v>
          </cell>
          <cell r="D1521" t="str">
            <v>ELNO</v>
          </cell>
          <cell r="E1521" t="str">
            <v>Cancas</v>
          </cell>
          <cell r="F1521" t="str">
            <v/>
          </cell>
          <cell r="G1521">
            <v>0</v>
          </cell>
          <cell r="H1521">
            <v>0</v>
          </cell>
          <cell r="I1521" t="str">
            <v>262</v>
          </cell>
          <cell r="J1521">
            <v>182</v>
          </cell>
          <cell r="K1521">
            <v>0</v>
          </cell>
          <cell r="L1521">
            <v>0</v>
          </cell>
          <cell r="M1521">
            <v>9.6359999999999992</v>
          </cell>
          <cell r="N1521">
            <v>0</v>
          </cell>
          <cell r="O1521">
            <v>3726.69</v>
          </cell>
          <cell r="P1521">
            <v>38.67</v>
          </cell>
          <cell r="Q1521">
            <v>670.8</v>
          </cell>
          <cell r="R1521">
            <v>108.14</v>
          </cell>
        </row>
        <row r="1522">
          <cell r="A1522" t="str">
            <v>0209Cancas263</v>
          </cell>
          <cell r="B1522" t="str">
            <v>02</v>
          </cell>
          <cell r="C1522" t="str">
            <v>09</v>
          </cell>
          <cell r="D1522" t="str">
            <v>ELNO</v>
          </cell>
          <cell r="E1522" t="str">
            <v>Cancas</v>
          </cell>
          <cell r="F1522" t="str">
            <v/>
          </cell>
          <cell r="G1522">
            <v>0</v>
          </cell>
          <cell r="H1522">
            <v>0</v>
          </cell>
          <cell r="I1522" t="str">
            <v>263</v>
          </cell>
          <cell r="J1522">
            <v>23</v>
          </cell>
          <cell r="K1522">
            <v>0</v>
          </cell>
          <cell r="L1522">
            <v>0</v>
          </cell>
          <cell r="M1522">
            <v>2.7330000000000001</v>
          </cell>
          <cell r="N1522">
            <v>0</v>
          </cell>
          <cell r="O1522">
            <v>1189.17</v>
          </cell>
          <cell r="P1522">
            <v>43.51</v>
          </cell>
          <cell r="Q1522">
            <v>214.05</v>
          </cell>
          <cell r="R1522">
            <v>13.57</v>
          </cell>
        </row>
        <row r="1523">
          <cell r="A1523" t="str">
            <v>0209Cancas264</v>
          </cell>
          <cell r="B1523" t="str">
            <v>02</v>
          </cell>
          <cell r="C1523" t="str">
            <v>09</v>
          </cell>
          <cell r="D1523" t="str">
            <v>ELNO</v>
          </cell>
          <cell r="E1523" t="str">
            <v>Cancas</v>
          </cell>
          <cell r="F1523" t="str">
            <v/>
          </cell>
          <cell r="G1523">
            <v>0</v>
          </cell>
          <cell r="H1523">
            <v>0</v>
          </cell>
          <cell r="I1523" t="str">
            <v>264</v>
          </cell>
          <cell r="J1523">
            <v>10</v>
          </cell>
          <cell r="K1523">
            <v>0</v>
          </cell>
          <cell r="L1523">
            <v>0</v>
          </cell>
          <cell r="M1523">
            <v>2.0739999999999998</v>
          </cell>
          <cell r="N1523">
            <v>0</v>
          </cell>
          <cell r="O1523">
            <v>888.32</v>
          </cell>
          <cell r="P1523">
            <v>42.83</v>
          </cell>
          <cell r="Q1523">
            <v>159.9</v>
          </cell>
          <cell r="R1523">
            <v>5.9</v>
          </cell>
        </row>
        <row r="1524">
          <cell r="A1524" t="str">
            <v>0209Cancas265</v>
          </cell>
          <cell r="B1524" t="str">
            <v>02</v>
          </cell>
          <cell r="C1524" t="str">
            <v>09</v>
          </cell>
          <cell r="D1524" t="str">
            <v>ELNO</v>
          </cell>
          <cell r="E1524" t="str">
            <v>Cancas</v>
          </cell>
          <cell r="F1524" t="str">
            <v/>
          </cell>
          <cell r="G1524">
            <v>0</v>
          </cell>
          <cell r="H1524">
            <v>0</v>
          </cell>
          <cell r="I1524" t="str">
            <v>265</v>
          </cell>
          <cell r="J1524">
            <v>3</v>
          </cell>
          <cell r="K1524">
            <v>0</v>
          </cell>
          <cell r="L1524">
            <v>0</v>
          </cell>
          <cell r="M1524">
            <v>1.133</v>
          </cell>
          <cell r="N1524">
            <v>0</v>
          </cell>
          <cell r="O1524">
            <v>480.63</v>
          </cell>
          <cell r="P1524">
            <v>42.42</v>
          </cell>
          <cell r="Q1524">
            <v>86.51</v>
          </cell>
          <cell r="R1524">
            <v>1.77</v>
          </cell>
        </row>
        <row r="1525">
          <cell r="A1525" t="str">
            <v>0209Cancas266</v>
          </cell>
          <cell r="B1525" t="str">
            <v>02</v>
          </cell>
          <cell r="C1525" t="str">
            <v>09</v>
          </cell>
          <cell r="D1525" t="str">
            <v>ELNO</v>
          </cell>
          <cell r="E1525" t="str">
            <v>Cancas</v>
          </cell>
          <cell r="F1525" t="str">
            <v/>
          </cell>
          <cell r="G1525">
            <v>0</v>
          </cell>
          <cell r="H1525">
            <v>0</v>
          </cell>
          <cell r="I1525" t="str">
            <v>266</v>
          </cell>
          <cell r="J1525">
            <v>1</v>
          </cell>
          <cell r="K1525">
            <v>0</v>
          </cell>
          <cell r="L1525">
            <v>0</v>
          </cell>
          <cell r="M1525">
            <v>0.73699999999999999</v>
          </cell>
          <cell r="N1525">
            <v>0</v>
          </cell>
          <cell r="O1525">
            <v>310.83999999999997</v>
          </cell>
          <cell r="P1525">
            <v>42.18</v>
          </cell>
          <cell r="Q1525">
            <v>55.95</v>
          </cell>
          <cell r="R1525">
            <v>0.78</v>
          </cell>
        </row>
        <row r="1526">
          <cell r="A1526" t="str">
            <v>0209Cancas122</v>
          </cell>
          <cell r="B1526" t="str">
            <v>02</v>
          </cell>
          <cell r="C1526" t="str">
            <v>09</v>
          </cell>
          <cell r="D1526" t="str">
            <v>ELNO</v>
          </cell>
          <cell r="E1526" t="str">
            <v>Cancas</v>
          </cell>
          <cell r="F1526" t="str">
            <v/>
          </cell>
          <cell r="G1526">
            <v>0</v>
          </cell>
          <cell r="H1526">
            <v>0</v>
          </cell>
          <cell r="I1526" t="str">
            <v>122</v>
          </cell>
          <cell r="J1526">
            <v>1</v>
          </cell>
          <cell r="K1526">
            <v>5.1999999999999998E-2</v>
          </cell>
          <cell r="L1526">
            <v>0.17</v>
          </cell>
          <cell r="M1526">
            <v>0.222</v>
          </cell>
          <cell r="N1526">
            <v>0.01</v>
          </cell>
          <cell r="O1526">
            <v>50.69</v>
          </cell>
          <cell r="P1526">
            <v>22.83</v>
          </cell>
          <cell r="Q1526">
            <v>9.1199999999999992</v>
          </cell>
          <cell r="R1526">
            <v>16.149999999999999</v>
          </cell>
        </row>
        <row r="1527">
          <cell r="A1527" t="str">
            <v>0209Cancas121</v>
          </cell>
          <cell r="B1527" t="str">
            <v>02</v>
          </cell>
          <cell r="C1527" t="str">
            <v>09</v>
          </cell>
          <cell r="D1527" t="str">
            <v>ELNO</v>
          </cell>
          <cell r="E1527" t="str">
            <v>Cancas</v>
          </cell>
          <cell r="F1527" t="str">
            <v/>
          </cell>
          <cell r="G1527">
            <v>0</v>
          </cell>
          <cell r="H1527">
            <v>0</v>
          </cell>
          <cell r="I1527" t="str">
            <v>121</v>
          </cell>
          <cell r="J1527">
            <v>2</v>
          </cell>
          <cell r="K1527">
            <v>4.7489999999999997</v>
          </cell>
          <cell r="L1527">
            <v>11.708</v>
          </cell>
          <cell r="M1527">
            <v>16.457000000000001</v>
          </cell>
          <cell r="N1527">
            <v>0.13</v>
          </cell>
          <cell r="O1527">
            <v>3956.14</v>
          </cell>
          <cell r="P1527">
            <v>24.04</v>
          </cell>
          <cell r="Q1527">
            <v>712.11</v>
          </cell>
          <cell r="R1527">
            <v>32.299999999999997</v>
          </cell>
        </row>
        <row r="1528">
          <cell r="A1528" t="str">
            <v>0209Cancas132</v>
          </cell>
          <cell r="B1528" t="str">
            <v>02</v>
          </cell>
          <cell r="C1528" t="str">
            <v>09</v>
          </cell>
          <cell r="D1528" t="str">
            <v>ELNO</v>
          </cell>
          <cell r="E1528" t="str">
            <v>Cancas</v>
          </cell>
          <cell r="F1528" t="str">
            <v/>
          </cell>
          <cell r="G1528">
            <v>0</v>
          </cell>
          <cell r="H1528">
            <v>0</v>
          </cell>
          <cell r="I1528" t="str">
            <v>132</v>
          </cell>
          <cell r="J1528">
            <v>1</v>
          </cell>
          <cell r="K1528">
            <v>0</v>
          </cell>
          <cell r="L1528">
            <v>0</v>
          </cell>
          <cell r="M1528">
            <v>0.21299999999999999</v>
          </cell>
          <cell r="N1528">
            <v>8.0000000000000002E-3</v>
          </cell>
          <cell r="O1528">
            <v>76.75</v>
          </cell>
          <cell r="P1528">
            <v>36.03</v>
          </cell>
          <cell r="Q1528">
            <v>13.82</v>
          </cell>
          <cell r="R1528">
            <v>15.09</v>
          </cell>
        </row>
        <row r="1529">
          <cell r="A1529" t="str">
            <v>0209Cancas131</v>
          </cell>
          <cell r="B1529" t="str">
            <v>02</v>
          </cell>
          <cell r="C1529" t="str">
            <v>09</v>
          </cell>
          <cell r="D1529" t="str">
            <v>ELNO</v>
          </cell>
          <cell r="E1529" t="str">
            <v>Cancas</v>
          </cell>
          <cell r="F1529" t="str">
            <v/>
          </cell>
          <cell r="G1529">
            <v>0</v>
          </cell>
          <cell r="H1529">
            <v>0</v>
          </cell>
          <cell r="I1529" t="str">
            <v>131</v>
          </cell>
          <cell r="J1529">
            <v>1</v>
          </cell>
          <cell r="K1529">
            <v>0</v>
          </cell>
          <cell r="L1529">
            <v>0</v>
          </cell>
          <cell r="M1529">
            <v>10.363</v>
          </cell>
          <cell r="N1529">
            <v>0.06</v>
          </cell>
          <cell r="O1529">
            <v>2428.5500000000002</v>
          </cell>
          <cell r="P1529">
            <v>23.43</v>
          </cell>
          <cell r="Q1529">
            <v>437.14</v>
          </cell>
          <cell r="R1529">
            <v>15.09</v>
          </cell>
        </row>
        <row r="1530">
          <cell r="A1530" t="str">
            <v>0209Cancas240</v>
          </cell>
          <cell r="B1530" t="str">
            <v>02</v>
          </cell>
          <cell r="C1530" t="str">
            <v>09</v>
          </cell>
          <cell r="D1530" t="str">
            <v>ELNO</v>
          </cell>
          <cell r="E1530" t="str">
            <v>Cancas</v>
          </cell>
          <cell r="F1530" t="str">
            <v/>
          </cell>
          <cell r="G1530">
            <v>0</v>
          </cell>
          <cell r="H1530">
            <v>0</v>
          </cell>
          <cell r="I1530" t="str">
            <v>240</v>
          </cell>
          <cell r="J1530">
            <v>0</v>
          </cell>
          <cell r="K1530">
            <v>0</v>
          </cell>
          <cell r="L1530">
            <v>0</v>
          </cell>
          <cell r="M1530">
            <v>2</v>
          </cell>
          <cell r="N1530">
            <v>0</v>
          </cell>
          <cell r="O1530">
            <v>1880.48</v>
          </cell>
          <cell r="P1530">
            <v>94.02</v>
          </cell>
          <cell r="Q1530">
            <v>0</v>
          </cell>
          <cell r="R1530">
            <v>0</v>
          </cell>
        </row>
        <row r="1531">
          <cell r="A1531" t="str">
            <v>0209Tumbes Rural270</v>
          </cell>
          <cell r="B1531" t="str">
            <v>02</v>
          </cell>
          <cell r="C1531" t="str">
            <v>09</v>
          </cell>
          <cell r="D1531" t="str">
            <v>ELNO</v>
          </cell>
          <cell r="E1531" t="str">
            <v>Tumbes Rural</v>
          </cell>
          <cell r="F1531" t="str">
            <v/>
          </cell>
          <cell r="G1531">
            <v>0</v>
          </cell>
          <cell r="H1531">
            <v>0</v>
          </cell>
          <cell r="I1531" t="str">
            <v>270</v>
          </cell>
          <cell r="J1531">
            <v>199</v>
          </cell>
          <cell r="K1531">
            <v>0</v>
          </cell>
          <cell r="L1531">
            <v>0</v>
          </cell>
          <cell r="M1531">
            <v>22.350999999999999</v>
          </cell>
          <cell r="N1531">
            <v>0</v>
          </cell>
          <cell r="O1531">
            <v>9435.4500000000007</v>
          </cell>
          <cell r="P1531">
            <v>42.21</v>
          </cell>
          <cell r="Q1531">
            <v>1698.38</v>
          </cell>
          <cell r="R1531">
            <v>120.81</v>
          </cell>
        </row>
        <row r="1532">
          <cell r="A1532" t="str">
            <v>0209Tumbes Rural261</v>
          </cell>
          <cell r="B1532" t="str">
            <v>02</v>
          </cell>
          <cell r="C1532" t="str">
            <v>09</v>
          </cell>
          <cell r="D1532" t="str">
            <v>ELNO</v>
          </cell>
          <cell r="E1532" t="str">
            <v>Tumbes Rural</v>
          </cell>
          <cell r="F1532" t="str">
            <v/>
          </cell>
          <cell r="G1532">
            <v>0</v>
          </cell>
          <cell r="H1532">
            <v>0</v>
          </cell>
          <cell r="I1532" t="str">
            <v>261</v>
          </cell>
          <cell r="J1532">
            <v>950</v>
          </cell>
          <cell r="K1532">
            <v>0</v>
          </cell>
          <cell r="L1532">
            <v>0</v>
          </cell>
          <cell r="M1532">
            <v>14.722</v>
          </cell>
          <cell r="N1532">
            <v>0</v>
          </cell>
          <cell r="O1532">
            <v>6281.46</v>
          </cell>
          <cell r="P1532">
            <v>42.67</v>
          </cell>
          <cell r="Q1532">
            <v>1130.6600000000001</v>
          </cell>
          <cell r="R1532">
            <v>564.67999999999995</v>
          </cell>
        </row>
        <row r="1533">
          <cell r="A1533" t="str">
            <v>0209Tumbes Rural262</v>
          </cell>
          <cell r="B1533" t="str">
            <v>02</v>
          </cell>
          <cell r="C1533" t="str">
            <v>09</v>
          </cell>
          <cell r="D1533" t="str">
            <v>ELNO</v>
          </cell>
          <cell r="E1533" t="str">
            <v>Tumbes Rural</v>
          </cell>
          <cell r="F1533" t="str">
            <v/>
          </cell>
          <cell r="G1533">
            <v>0</v>
          </cell>
          <cell r="H1533">
            <v>0</v>
          </cell>
          <cell r="I1533" t="str">
            <v>262</v>
          </cell>
          <cell r="J1533">
            <v>788</v>
          </cell>
          <cell r="K1533">
            <v>0</v>
          </cell>
          <cell r="L1533">
            <v>0</v>
          </cell>
          <cell r="M1533">
            <v>44.633000000000003</v>
          </cell>
          <cell r="N1533">
            <v>0</v>
          </cell>
          <cell r="O1533">
            <v>17328.46</v>
          </cell>
          <cell r="P1533">
            <v>38.82</v>
          </cell>
          <cell r="Q1533">
            <v>3119.12</v>
          </cell>
          <cell r="R1533">
            <v>470.43</v>
          </cell>
        </row>
        <row r="1534">
          <cell r="A1534" t="str">
            <v>0209Tumbes Rural263</v>
          </cell>
          <cell r="B1534" t="str">
            <v>02</v>
          </cell>
          <cell r="C1534" t="str">
            <v>09</v>
          </cell>
          <cell r="D1534" t="str">
            <v>ELNO</v>
          </cell>
          <cell r="E1534" t="str">
            <v>Tumbes Rural</v>
          </cell>
          <cell r="F1534" t="str">
            <v/>
          </cell>
          <cell r="G1534">
            <v>0</v>
          </cell>
          <cell r="H1534">
            <v>0</v>
          </cell>
          <cell r="I1534" t="str">
            <v>263</v>
          </cell>
          <cell r="J1534">
            <v>87</v>
          </cell>
          <cell r="K1534">
            <v>0</v>
          </cell>
          <cell r="L1534">
            <v>0</v>
          </cell>
          <cell r="M1534">
            <v>10.439</v>
          </cell>
          <cell r="N1534">
            <v>0</v>
          </cell>
          <cell r="O1534">
            <v>4540.4799999999996</v>
          </cell>
          <cell r="P1534">
            <v>43.5</v>
          </cell>
          <cell r="Q1534">
            <v>817.29</v>
          </cell>
          <cell r="R1534">
            <v>51.71</v>
          </cell>
        </row>
        <row r="1535">
          <cell r="A1535" t="str">
            <v>0209Tumbes Rural264</v>
          </cell>
          <cell r="B1535" t="str">
            <v>02</v>
          </cell>
          <cell r="C1535" t="str">
            <v>09</v>
          </cell>
          <cell r="D1535" t="str">
            <v>ELNO</v>
          </cell>
          <cell r="E1535" t="str">
            <v>Tumbes Rural</v>
          </cell>
          <cell r="F1535" t="str">
            <v/>
          </cell>
          <cell r="G1535">
            <v>0</v>
          </cell>
          <cell r="H1535">
            <v>0</v>
          </cell>
          <cell r="I1535" t="str">
            <v>264</v>
          </cell>
          <cell r="J1535">
            <v>27</v>
          </cell>
          <cell r="K1535">
            <v>0</v>
          </cell>
          <cell r="L1535">
            <v>0</v>
          </cell>
          <cell r="M1535">
            <v>5.0839999999999996</v>
          </cell>
          <cell r="N1535">
            <v>0</v>
          </cell>
          <cell r="O1535">
            <v>2182.2399999999998</v>
          </cell>
          <cell r="P1535">
            <v>42.92</v>
          </cell>
          <cell r="Q1535">
            <v>392.8</v>
          </cell>
          <cell r="R1535">
            <v>16.690000000000001</v>
          </cell>
        </row>
        <row r="1536">
          <cell r="A1536" t="str">
            <v>0209Tumbes Rural265</v>
          </cell>
          <cell r="B1536" t="str">
            <v>02</v>
          </cell>
          <cell r="C1536" t="str">
            <v>09</v>
          </cell>
          <cell r="D1536" t="str">
            <v>ELNO</v>
          </cell>
          <cell r="E1536" t="str">
            <v>Tumbes Rural</v>
          </cell>
          <cell r="F1536" t="str">
            <v/>
          </cell>
          <cell r="G1536">
            <v>0</v>
          </cell>
          <cell r="H1536">
            <v>0</v>
          </cell>
          <cell r="I1536" t="str">
            <v>265</v>
          </cell>
          <cell r="J1536">
            <v>3</v>
          </cell>
          <cell r="K1536">
            <v>0</v>
          </cell>
          <cell r="L1536">
            <v>0</v>
          </cell>
          <cell r="M1536">
            <v>1.1259999999999999</v>
          </cell>
          <cell r="N1536">
            <v>0</v>
          </cell>
          <cell r="O1536">
            <v>477.69</v>
          </cell>
          <cell r="P1536">
            <v>42.42</v>
          </cell>
          <cell r="Q1536">
            <v>85.98</v>
          </cell>
          <cell r="R1536">
            <v>1.96</v>
          </cell>
        </row>
        <row r="1537">
          <cell r="A1537" t="str">
            <v>0209Tumbes Rural266</v>
          </cell>
          <cell r="B1537" t="str">
            <v>02</v>
          </cell>
          <cell r="C1537" t="str">
            <v>09</v>
          </cell>
          <cell r="D1537" t="str">
            <v>ELNO</v>
          </cell>
          <cell r="E1537" t="str">
            <v>Tumbes Rural</v>
          </cell>
          <cell r="F1537" t="str">
            <v/>
          </cell>
          <cell r="G1537">
            <v>0</v>
          </cell>
          <cell r="H1537">
            <v>0</v>
          </cell>
          <cell r="I1537" t="str">
            <v>266</v>
          </cell>
          <cell r="J1537">
            <v>2</v>
          </cell>
          <cell r="K1537">
            <v>0</v>
          </cell>
          <cell r="L1537">
            <v>0</v>
          </cell>
          <cell r="M1537">
            <v>1.0669999999999999</v>
          </cell>
          <cell r="N1537">
            <v>0</v>
          </cell>
          <cell r="O1537">
            <v>451.07</v>
          </cell>
          <cell r="P1537">
            <v>42.27</v>
          </cell>
          <cell r="Q1537">
            <v>81.19</v>
          </cell>
          <cell r="R1537">
            <v>1.37</v>
          </cell>
        </row>
        <row r="1538">
          <cell r="A1538" t="str">
            <v>0209Tumbes Rural282</v>
          </cell>
          <cell r="B1538" t="str">
            <v>02</v>
          </cell>
          <cell r="C1538" t="str">
            <v>09</v>
          </cell>
          <cell r="D1538" t="str">
            <v>ELNO</v>
          </cell>
          <cell r="E1538" t="str">
            <v>Tumbes Rural</v>
          </cell>
          <cell r="F1538" t="str">
            <v/>
          </cell>
          <cell r="G1538">
            <v>0</v>
          </cell>
          <cell r="H1538">
            <v>0</v>
          </cell>
          <cell r="I1538" t="str">
            <v>282</v>
          </cell>
          <cell r="J1538">
            <v>5</v>
          </cell>
          <cell r="K1538">
            <v>0</v>
          </cell>
          <cell r="L1538">
            <v>0</v>
          </cell>
          <cell r="M1538">
            <v>0.51200000000000001</v>
          </cell>
          <cell r="N1538">
            <v>1.6</v>
          </cell>
          <cell r="O1538">
            <v>210.75</v>
          </cell>
          <cell r="P1538">
            <v>41.16</v>
          </cell>
          <cell r="Q1538">
            <v>37.94</v>
          </cell>
          <cell r="R1538">
            <v>2.95</v>
          </cell>
        </row>
        <row r="1539">
          <cell r="A1539" t="str">
            <v>0209Tumbes Rural100</v>
          </cell>
          <cell r="B1539" t="str">
            <v>02</v>
          </cell>
          <cell r="C1539" t="str">
            <v>09</v>
          </cell>
          <cell r="D1539" t="str">
            <v>ELNO</v>
          </cell>
          <cell r="E1539" t="str">
            <v>Tumbes Rural</v>
          </cell>
          <cell r="F1539" t="str">
            <v/>
          </cell>
          <cell r="G1539">
            <v>0</v>
          </cell>
          <cell r="H1539">
            <v>0</v>
          </cell>
          <cell r="I1539" t="str">
            <v>100</v>
          </cell>
          <cell r="J1539">
            <v>2</v>
          </cell>
          <cell r="K1539">
            <v>5.05</v>
          </cell>
          <cell r="L1539">
            <v>39.360999999999997</v>
          </cell>
          <cell r="M1539">
            <v>44.411000000000001</v>
          </cell>
          <cell r="N1539">
            <v>0.57999999999999996</v>
          </cell>
          <cell r="O1539">
            <v>8335.7900000000009</v>
          </cell>
          <cell r="P1539">
            <v>18.77</v>
          </cell>
          <cell r="Q1539">
            <v>1500.44</v>
          </cell>
          <cell r="R1539">
            <v>32.299999999999997</v>
          </cell>
        </row>
        <row r="1540">
          <cell r="A1540" t="str">
            <v>0209Tumbes Rural122</v>
          </cell>
          <cell r="B1540" t="str">
            <v>02</v>
          </cell>
          <cell r="C1540" t="str">
            <v>09</v>
          </cell>
          <cell r="D1540" t="str">
            <v>ELNO</v>
          </cell>
          <cell r="E1540" t="str">
            <v>Tumbes Rural</v>
          </cell>
          <cell r="F1540" t="str">
            <v/>
          </cell>
          <cell r="G1540">
            <v>0</v>
          </cell>
          <cell r="H1540">
            <v>0</v>
          </cell>
          <cell r="I1540" t="str">
            <v>122</v>
          </cell>
          <cell r="J1540">
            <v>1</v>
          </cell>
          <cell r="K1540">
            <v>2.581</v>
          </cell>
          <cell r="L1540">
            <v>32.350999999999999</v>
          </cell>
          <cell r="M1540">
            <v>34.932000000000002</v>
          </cell>
          <cell r="N1540">
            <v>0.17100000000000001</v>
          </cell>
          <cell r="O1540">
            <v>8338.9699999999993</v>
          </cell>
          <cell r="P1540">
            <v>23.87</v>
          </cell>
          <cell r="Q1540">
            <v>1501.01</v>
          </cell>
          <cell r="R1540">
            <v>16.149999999999999</v>
          </cell>
        </row>
        <row r="1541">
          <cell r="A1541" t="str">
            <v>0209Tumbes Rural121</v>
          </cell>
          <cell r="B1541" t="str">
            <v>02</v>
          </cell>
          <cell r="C1541" t="str">
            <v>09</v>
          </cell>
          <cell r="D1541" t="str">
            <v>ELNO</v>
          </cell>
          <cell r="E1541" t="str">
            <v>Tumbes Rural</v>
          </cell>
          <cell r="F1541" t="str">
            <v/>
          </cell>
          <cell r="G1541">
            <v>0</v>
          </cell>
          <cell r="H1541">
            <v>0</v>
          </cell>
          <cell r="I1541" t="str">
            <v>121</v>
          </cell>
          <cell r="J1541">
            <v>1</v>
          </cell>
          <cell r="K1541">
            <v>0.625</v>
          </cell>
          <cell r="L1541">
            <v>2.1859999999999999</v>
          </cell>
          <cell r="M1541">
            <v>2.8109999999999999</v>
          </cell>
          <cell r="N1541">
            <v>7.0000000000000007E-2</v>
          </cell>
          <cell r="O1541">
            <v>967.87</v>
          </cell>
          <cell r="P1541">
            <v>34.43</v>
          </cell>
          <cell r="Q1541">
            <v>174.22</v>
          </cell>
          <cell r="R1541">
            <v>16.149999999999999</v>
          </cell>
        </row>
        <row r="1542">
          <cell r="A1542" t="str">
            <v>0209Tumbes Rural132</v>
          </cell>
          <cell r="B1542" t="str">
            <v>02</v>
          </cell>
          <cell r="C1542" t="str">
            <v>09</v>
          </cell>
          <cell r="D1542" t="str">
            <v>ELNO</v>
          </cell>
          <cell r="E1542" t="str">
            <v>Tumbes Rural</v>
          </cell>
          <cell r="F1542" t="str">
            <v/>
          </cell>
          <cell r="G1542">
            <v>0</v>
          </cell>
          <cell r="H1542">
            <v>0</v>
          </cell>
          <cell r="I1542" t="str">
            <v>132</v>
          </cell>
          <cell r="J1542">
            <v>4</v>
          </cell>
          <cell r="K1542">
            <v>0</v>
          </cell>
          <cell r="L1542">
            <v>0</v>
          </cell>
          <cell r="M1542">
            <v>8.2840000000000007</v>
          </cell>
          <cell r="N1542">
            <v>8.5000000000000006E-2</v>
          </cell>
          <cell r="O1542">
            <v>2648.34</v>
          </cell>
          <cell r="P1542">
            <v>31.97</v>
          </cell>
          <cell r="Q1542">
            <v>476.7</v>
          </cell>
          <cell r="R1542">
            <v>60.36</v>
          </cell>
        </row>
        <row r="1543">
          <cell r="A1543" t="str">
            <v>0209Tumbes Rural131</v>
          </cell>
          <cell r="B1543" t="str">
            <v>02</v>
          </cell>
          <cell r="C1543" t="str">
            <v>09</v>
          </cell>
          <cell r="D1543" t="str">
            <v>ELNO</v>
          </cell>
          <cell r="E1543" t="str">
            <v>Tumbes Rural</v>
          </cell>
          <cell r="F1543" t="str">
            <v/>
          </cell>
          <cell r="G1543">
            <v>0</v>
          </cell>
          <cell r="H1543">
            <v>0</v>
          </cell>
          <cell r="I1543" t="str">
            <v>131</v>
          </cell>
          <cell r="J1543">
            <v>4</v>
          </cell>
          <cell r="K1543">
            <v>0</v>
          </cell>
          <cell r="L1543">
            <v>0</v>
          </cell>
          <cell r="M1543">
            <v>4.3470000000000004</v>
          </cell>
          <cell r="N1543">
            <v>2.3E-2</v>
          </cell>
          <cell r="O1543">
            <v>1279.28</v>
          </cell>
          <cell r="P1543">
            <v>29.43</v>
          </cell>
          <cell r="Q1543">
            <v>230.27</v>
          </cell>
          <cell r="R1543">
            <v>60.36</v>
          </cell>
        </row>
        <row r="1544">
          <cell r="A1544" t="str">
            <v>0209Tumbes Rural240</v>
          </cell>
          <cell r="B1544" t="str">
            <v>02</v>
          </cell>
          <cell r="C1544" t="str">
            <v>09</v>
          </cell>
          <cell r="D1544" t="str">
            <v>ELNO</v>
          </cell>
          <cell r="E1544" t="str">
            <v>Tumbes Rural</v>
          </cell>
          <cell r="F1544" t="str">
            <v/>
          </cell>
          <cell r="G1544">
            <v>0</v>
          </cell>
          <cell r="H1544">
            <v>0</v>
          </cell>
          <cell r="I1544" t="str">
            <v>240</v>
          </cell>
          <cell r="J1544">
            <v>0</v>
          </cell>
          <cell r="K1544">
            <v>0</v>
          </cell>
          <cell r="L1544">
            <v>0</v>
          </cell>
          <cell r="M1544">
            <v>22.085000000000001</v>
          </cell>
          <cell r="N1544">
            <v>0</v>
          </cell>
          <cell r="O1544">
            <v>5679.16</v>
          </cell>
          <cell r="P1544">
            <v>25.72</v>
          </cell>
          <cell r="Q1544">
            <v>0</v>
          </cell>
          <cell r="R1544">
            <v>0</v>
          </cell>
        </row>
        <row r="1545">
          <cell r="A1545" t="str">
            <v>0210Piura210</v>
          </cell>
          <cell r="B1545" t="str">
            <v>02</v>
          </cell>
          <cell r="C1545" t="str">
            <v>10</v>
          </cell>
          <cell r="D1545" t="str">
            <v>ELNO</v>
          </cell>
          <cell r="E1545" t="str">
            <v>Piura</v>
          </cell>
          <cell r="F1545" t="str">
            <v/>
          </cell>
          <cell r="G1545">
            <v>7</v>
          </cell>
          <cell r="H1545">
            <v>60</v>
          </cell>
          <cell r="I1545" t="str">
            <v>210</v>
          </cell>
          <cell r="J1545">
            <v>1</v>
          </cell>
          <cell r="K1545">
            <v>3.5999999999999997E-2</v>
          </cell>
          <cell r="L1545">
            <v>0.93799999999999994</v>
          </cell>
          <cell r="M1545">
            <v>0.97399999999999998</v>
          </cell>
          <cell r="N1545">
            <v>2.7E-2</v>
          </cell>
          <cell r="O1545">
            <v>836.09</v>
          </cell>
          <cell r="P1545">
            <v>85.84</v>
          </cell>
          <cell r="Q1545">
            <v>150.5</v>
          </cell>
          <cell r="R1545">
            <v>3.22</v>
          </cell>
        </row>
        <row r="1546">
          <cell r="A1546" t="str">
            <v>0210Piura222</v>
          </cell>
          <cell r="B1546" t="str">
            <v>02</v>
          </cell>
          <cell r="C1546" t="str">
            <v>10</v>
          </cell>
          <cell r="D1546" t="str">
            <v>ELNO</v>
          </cell>
          <cell r="E1546" t="str">
            <v>Piura</v>
          </cell>
          <cell r="F1546" t="str">
            <v/>
          </cell>
          <cell r="G1546">
            <v>7</v>
          </cell>
          <cell r="H1546">
            <v>60</v>
          </cell>
          <cell r="I1546" t="str">
            <v>222</v>
          </cell>
          <cell r="J1546">
            <v>5</v>
          </cell>
          <cell r="K1546">
            <v>4.8849999999999998</v>
          </cell>
          <cell r="L1546">
            <v>16.033999999999999</v>
          </cell>
          <cell r="M1546">
            <v>20.919</v>
          </cell>
          <cell r="N1546">
            <v>0.248</v>
          </cell>
          <cell r="O1546">
            <v>9084.61</v>
          </cell>
          <cell r="P1546">
            <v>43.43</v>
          </cell>
          <cell r="Q1546">
            <v>1635.23</v>
          </cell>
          <cell r="R1546">
            <v>20.12</v>
          </cell>
        </row>
        <row r="1547">
          <cell r="A1547" t="str">
            <v>0210Piura221</v>
          </cell>
          <cell r="B1547" t="str">
            <v>02</v>
          </cell>
          <cell r="C1547" t="str">
            <v>10</v>
          </cell>
          <cell r="D1547" t="str">
            <v>ELNO</v>
          </cell>
          <cell r="E1547" t="str">
            <v>Piura</v>
          </cell>
          <cell r="F1547" t="str">
            <v/>
          </cell>
          <cell r="G1547">
            <v>7</v>
          </cell>
          <cell r="H1547">
            <v>60</v>
          </cell>
          <cell r="I1547" t="str">
            <v>221</v>
          </cell>
          <cell r="J1547">
            <v>8</v>
          </cell>
          <cell r="K1547">
            <v>26.864999999999998</v>
          </cell>
          <cell r="L1547">
            <v>74.119</v>
          </cell>
          <cell r="M1547">
            <v>100.98399999999999</v>
          </cell>
          <cell r="N1547">
            <v>0.49</v>
          </cell>
          <cell r="O1547">
            <v>33064.03</v>
          </cell>
          <cell r="P1547">
            <v>32.74</v>
          </cell>
          <cell r="Q1547">
            <v>5951.53</v>
          </cell>
          <cell r="R1547">
            <v>35.81</v>
          </cell>
        </row>
        <row r="1548">
          <cell r="A1548" t="str">
            <v>0210Piura232</v>
          </cell>
          <cell r="B1548" t="str">
            <v>02</v>
          </cell>
          <cell r="C1548" t="str">
            <v>10</v>
          </cell>
          <cell r="D1548" t="str">
            <v>ELNO</v>
          </cell>
          <cell r="E1548" t="str">
            <v>Piura</v>
          </cell>
          <cell r="F1548" t="str">
            <v/>
          </cell>
          <cell r="G1548">
            <v>7</v>
          </cell>
          <cell r="H1548">
            <v>60</v>
          </cell>
          <cell r="I1548" t="str">
            <v>232</v>
          </cell>
          <cell r="J1548">
            <v>8</v>
          </cell>
          <cell r="K1548">
            <v>0</v>
          </cell>
          <cell r="L1548">
            <v>0</v>
          </cell>
          <cell r="M1548">
            <v>32.396000000000001</v>
          </cell>
          <cell r="N1548">
            <v>0.27</v>
          </cell>
          <cell r="O1548">
            <v>13357.82</v>
          </cell>
          <cell r="P1548">
            <v>41.23</v>
          </cell>
          <cell r="Q1548">
            <v>2404.41</v>
          </cell>
          <cell r="R1548">
            <v>19.27</v>
          </cell>
        </row>
        <row r="1549">
          <cell r="A1549" t="str">
            <v>0210Piura231</v>
          </cell>
          <cell r="B1549" t="str">
            <v>02</v>
          </cell>
          <cell r="C1549" t="str">
            <v>10</v>
          </cell>
          <cell r="D1549" t="str">
            <v>ELNO</v>
          </cell>
          <cell r="E1549" t="str">
            <v>Piura</v>
          </cell>
          <cell r="F1549" t="str">
            <v/>
          </cell>
          <cell r="G1549">
            <v>7</v>
          </cell>
          <cell r="H1549">
            <v>60</v>
          </cell>
          <cell r="I1549" t="str">
            <v>231</v>
          </cell>
          <cell r="J1549">
            <v>16</v>
          </cell>
          <cell r="K1549">
            <v>0</v>
          </cell>
          <cell r="L1549">
            <v>0</v>
          </cell>
          <cell r="M1549">
            <v>78.016999999999996</v>
          </cell>
          <cell r="N1549">
            <v>0.27</v>
          </cell>
          <cell r="O1549">
            <v>23899.48</v>
          </cell>
          <cell r="P1549">
            <v>30.63</v>
          </cell>
          <cell r="Q1549">
            <v>4301.91</v>
          </cell>
          <cell r="R1549">
            <v>38.25</v>
          </cell>
        </row>
        <row r="1550">
          <cell r="A1550" t="str">
            <v>0210Piura270</v>
          </cell>
          <cell r="B1550" t="str">
            <v>02</v>
          </cell>
          <cell r="C1550" t="str">
            <v>10</v>
          </cell>
          <cell r="D1550" t="str">
            <v>ELNO</v>
          </cell>
          <cell r="E1550" t="str">
            <v>Piura</v>
          </cell>
          <cell r="F1550" t="str">
            <v/>
          </cell>
          <cell r="G1550">
            <v>7</v>
          </cell>
          <cell r="H1550">
            <v>60</v>
          </cell>
          <cell r="I1550" t="str">
            <v>270</v>
          </cell>
          <cell r="J1550">
            <v>6534</v>
          </cell>
          <cell r="K1550">
            <v>0</v>
          </cell>
          <cell r="L1550">
            <v>0</v>
          </cell>
          <cell r="M1550">
            <v>1314.009</v>
          </cell>
          <cell r="N1550">
            <v>0</v>
          </cell>
          <cell r="O1550">
            <v>472145.97</v>
          </cell>
          <cell r="P1550">
            <v>35.93</v>
          </cell>
          <cell r="Q1550">
            <v>84986.27</v>
          </cell>
          <cell r="R1550">
            <v>4017.53</v>
          </cell>
        </row>
        <row r="1551">
          <cell r="A1551" t="str">
            <v>0210Piura261</v>
          </cell>
          <cell r="B1551" t="str">
            <v>02</v>
          </cell>
          <cell r="C1551" t="str">
            <v>10</v>
          </cell>
          <cell r="D1551" t="str">
            <v>ELNO</v>
          </cell>
          <cell r="E1551" t="str">
            <v>Piura</v>
          </cell>
          <cell r="F1551" t="str">
            <v/>
          </cell>
          <cell r="G1551">
            <v>7</v>
          </cell>
          <cell r="H1551">
            <v>60</v>
          </cell>
          <cell r="I1551" t="str">
            <v>261</v>
          </cell>
          <cell r="J1551">
            <v>21283</v>
          </cell>
          <cell r="K1551">
            <v>0</v>
          </cell>
          <cell r="L1551">
            <v>0</v>
          </cell>
          <cell r="M1551">
            <v>345.46100000000001</v>
          </cell>
          <cell r="N1551">
            <v>0</v>
          </cell>
          <cell r="O1551">
            <v>130019.32</v>
          </cell>
          <cell r="P1551">
            <v>37.64</v>
          </cell>
          <cell r="Q1551">
            <v>23403.48</v>
          </cell>
          <cell r="R1551">
            <v>12618.31</v>
          </cell>
        </row>
        <row r="1552">
          <cell r="A1552" t="str">
            <v>0210Piura262</v>
          </cell>
          <cell r="B1552" t="str">
            <v>02</v>
          </cell>
          <cell r="C1552" t="str">
            <v>10</v>
          </cell>
          <cell r="D1552" t="str">
            <v>ELNO</v>
          </cell>
          <cell r="E1552" t="str">
            <v>Piura</v>
          </cell>
          <cell r="F1552" t="str">
            <v/>
          </cell>
          <cell r="G1552">
            <v>7</v>
          </cell>
          <cell r="H1552">
            <v>60</v>
          </cell>
          <cell r="I1552" t="str">
            <v>262</v>
          </cell>
          <cell r="J1552">
            <v>27659</v>
          </cell>
          <cell r="K1552">
            <v>0</v>
          </cell>
          <cell r="L1552">
            <v>0</v>
          </cell>
          <cell r="M1552">
            <v>1651.384</v>
          </cell>
          <cell r="N1552">
            <v>0</v>
          </cell>
          <cell r="O1552">
            <v>561974.89</v>
          </cell>
          <cell r="P1552">
            <v>34.03</v>
          </cell>
          <cell r="Q1552">
            <v>101155.48</v>
          </cell>
          <cell r="R1552">
            <v>16432.47</v>
          </cell>
        </row>
        <row r="1553">
          <cell r="A1553" t="str">
            <v>0210Piura263</v>
          </cell>
          <cell r="B1553" t="str">
            <v>02</v>
          </cell>
          <cell r="C1553" t="str">
            <v>10</v>
          </cell>
          <cell r="D1553" t="str">
            <v>ELNO</v>
          </cell>
          <cell r="E1553" t="str">
            <v>Piura</v>
          </cell>
          <cell r="F1553" t="str">
            <v/>
          </cell>
          <cell r="G1553">
            <v>7</v>
          </cell>
          <cell r="H1553">
            <v>60</v>
          </cell>
          <cell r="I1553" t="str">
            <v>263</v>
          </cell>
          <cell r="J1553">
            <v>8441</v>
          </cell>
          <cell r="K1553">
            <v>0</v>
          </cell>
          <cell r="L1553">
            <v>0</v>
          </cell>
          <cell r="M1553">
            <v>1032.0550000000001</v>
          </cell>
          <cell r="N1553">
            <v>0</v>
          </cell>
          <cell r="O1553">
            <v>390234.84</v>
          </cell>
          <cell r="P1553">
            <v>37.81</v>
          </cell>
          <cell r="Q1553">
            <v>70242.27</v>
          </cell>
          <cell r="R1553">
            <v>5039</v>
          </cell>
        </row>
        <row r="1554">
          <cell r="A1554" t="str">
            <v>0210Piura264</v>
          </cell>
          <cell r="B1554" t="str">
            <v>02</v>
          </cell>
          <cell r="C1554" t="str">
            <v>10</v>
          </cell>
          <cell r="D1554" t="str">
            <v>ELNO</v>
          </cell>
          <cell r="E1554" t="str">
            <v>Piura</v>
          </cell>
          <cell r="F1554" t="str">
            <v/>
          </cell>
          <cell r="G1554">
            <v>7</v>
          </cell>
          <cell r="H1554">
            <v>60</v>
          </cell>
          <cell r="I1554" t="str">
            <v>264</v>
          </cell>
          <cell r="J1554">
            <v>6020</v>
          </cell>
          <cell r="K1554">
            <v>0</v>
          </cell>
          <cell r="L1554">
            <v>0</v>
          </cell>
          <cell r="M1554">
            <v>1211.241</v>
          </cell>
          <cell r="N1554">
            <v>0</v>
          </cell>
          <cell r="O1554">
            <v>450912.11</v>
          </cell>
          <cell r="P1554">
            <v>37.229999999999997</v>
          </cell>
          <cell r="Q1554">
            <v>81164.179999999993</v>
          </cell>
          <cell r="R1554">
            <v>3622.41</v>
          </cell>
        </row>
        <row r="1555">
          <cell r="A1555" t="str">
            <v>0210Piura265</v>
          </cell>
          <cell r="B1555" t="str">
            <v>02</v>
          </cell>
          <cell r="C1555" t="str">
            <v>10</v>
          </cell>
          <cell r="D1555" t="str">
            <v>ELNO</v>
          </cell>
          <cell r="E1555" t="str">
            <v>Piura</v>
          </cell>
          <cell r="F1555" t="str">
            <v/>
          </cell>
          <cell r="G1555">
            <v>7</v>
          </cell>
          <cell r="H1555">
            <v>60</v>
          </cell>
          <cell r="I1555" t="str">
            <v>265</v>
          </cell>
          <cell r="J1555">
            <v>1168</v>
          </cell>
          <cell r="K1555">
            <v>0</v>
          </cell>
          <cell r="L1555">
            <v>0</v>
          </cell>
          <cell r="M1555">
            <v>435.35599999999999</v>
          </cell>
          <cell r="N1555">
            <v>0</v>
          </cell>
          <cell r="O1555">
            <v>160243.32</v>
          </cell>
          <cell r="P1555">
            <v>36.81</v>
          </cell>
          <cell r="Q1555">
            <v>28843.8</v>
          </cell>
          <cell r="R1555">
            <v>719.93</v>
          </cell>
        </row>
        <row r="1556">
          <cell r="A1556" t="str">
            <v>0210Piura266</v>
          </cell>
          <cell r="B1556" t="str">
            <v>02</v>
          </cell>
          <cell r="C1556" t="str">
            <v>10</v>
          </cell>
          <cell r="D1556" t="str">
            <v>ELNO</v>
          </cell>
          <cell r="E1556" t="str">
            <v>Piura</v>
          </cell>
          <cell r="F1556" t="str">
            <v/>
          </cell>
          <cell r="G1556">
            <v>7</v>
          </cell>
          <cell r="H1556">
            <v>60</v>
          </cell>
          <cell r="I1556" t="str">
            <v>266</v>
          </cell>
          <cell r="J1556">
            <v>285</v>
          </cell>
          <cell r="K1556">
            <v>0</v>
          </cell>
          <cell r="L1556">
            <v>0</v>
          </cell>
          <cell r="M1556">
            <v>167.63300000000001</v>
          </cell>
          <cell r="N1556">
            <v>0</v>
          </cell>
          <cell r="O1556">
            <v>61335.17</v>
          </cell>
          <cell r="P1556">
            <v>36.590000000000003</v>
          </cell>
          <cell r="Q1556">
            <v>11040.33</v>
          </cell>
          <cell r="R1556">
            <v>182.64</v>
          </cell>
        </row>
        <row r="1557">
          <cell r="A1557" t="str">
            <v>0210Piura267</v>
          </cell>
          <cell r="B1557" t="str">
            <v>02</v>
          </cell>
          <cell r="C1557" t="str">
            <v>10</v>
          </cell>
          <cell r="D1557" t="str">
            <v>ELNO</v>
          </cell>
          <cell r="E1557" t="str">
            <v>Piura</v>
          </cell>
          <cell r="F1557" t="str">
            <v/>
          </cell>
          <cell r="G1557">
            <v>7</v>
          </cell>
          <cell r="H1557">
            <v>60</v>
          </cell>
          <cell r="I1557" t="str">
            <v>267</v>
          </cell>
          <cell r="J1557">
            <v>82</v>
          </cell>
          <cell r="K1557">
            <v>0</v>
          </cell>
          <cell r="L1557">
            <v>0</v>
          </cell>
          <cell r="M1557">
            <v>71.123000000000005</v>
          </cell>
          <cell r="N1557">
            <v>0</v>
          </cell>
          <cell r="O1557">
            <v>25922.13</v>
          </cell>
          <cell r="P1557">
            <v>36.450000000000003</v>
          </cell>
          <cell r="Q1557">
            <v>4665.9799999999996</v>
          </cell>
          <cell r="R1557">
            <v>54.05</v>
          </cell>
        </row>
        <row r="1558">
          <cell r="A1558" t="str">
            <v>0210Piura268</v>
          </cell>
          <cell r="B1558" t="str">
            <v>02</v>
          </cell>
          <cell r="C1558" t="str">
            <v>10</v>
          </cell>
          <cell r="D1558" t="str">
            <v>ELNO</v>
          </cell>
          <cell r="E1558" t="str">
            <v>Piura</v>
          </cell>
          <cell r="F1558" t="str">
            <v/>
          </cell>
          <cell r="G1558">
            <v>7</v>
          </cell>
          <cell r="H1558">
            <v>60</v>
          </cell>
          <cell r="I1558" t="str">
            <v>268</v>
          </cell>
          <cell r="J1558">
            <v>67</v>
          </cell>
          <cell r="K1558">
            <v>0</v>
          </cell>
          <cell r="L1558">
            <v>0</v>
          </cell>
          <cell r="M1558">
            <v>107.52800000000001</v>
          </cell>
          <cell r="N1558">
            <v>0</v>
          </cell>
          <cell r="O1558">
            <v>39069.769999999997</v>
          </cell>
          <cell r="P1558">
            <v>36.33</v>
          </cell>
          <cell r="Q1558">
            <v>7032.56</v>
          </cell>
          <cell r="R1558">
            <v>46.85</v>
          </cell>
        </row>
        <row r="1559">
          <cell r="A1559" t="str">
            <v>0210Piura282</v>
          </cell>
          <cell r="B1559" t="str">
            <v>02</v>
          </cell>
          <cell r="C1559" t="str">
            <v>10</v>
          </cell>
          <cell r="D1559" t="str">
            <v>ELNO</v>
          </cell>
          <cell r="E1559" t="str">
            <v>Piura</v>
          </cell>
          <cell r="F1559" t="str">
            <v/>
          </cell>
          <cell r="G1559">
            <v>7</v>
          </cell>
          <cell r="H1559">
            <v>60</v>
          </cell>
          <cell r="I1559" t="str">
            <v>282</v>
          </cell>
          <cell r="J1559">
            <v>95</v>
          </cell>
          <cell r="K1559">
            <v>0</v>
          </cell>
          <cell r="L1559">
            <v>0</v>
          </cell>
          <cell r="M1559">
            <v>27.446000000000002</v>
          </cell>
          <cell r="N1559">
            <v>72.695999999999998</v>
          </cell>
          <cell r="O1559">
            <v>8890.14</v>
          </cell>
          <cell r="P1559">
            <v>32.39</v>
          </cell>
          <cell r="Q1559">
            <v>1600.23</v>
          </cell>
          <cell r="R1559">
            <v>56.41</v>
          </cell>
        </row>
        <row r="1560">
          <cell r="A1560" t="str">
            <v>0210Piura100</v>
          </cell>
          <cell r="B1560" t="str">
            <v>02</v>
          </cell>
          <cell r="C1560" t="str">
            <v>10</v>
          </cell>
          <cell r="D1560" t="str">
            <v>ELNO</v>
          </cell>
          <cell r="E1560" t="str">
            <v>Piura</v>
          </cell>
          <cell r="F1560" t="str">
            <v/>
          </cell>
          <cell r="G1560">
            <v>7</v>
          </cell>
          <cell r="H1560">
            <v>60</v>
          </cell>
          <cell r="I1560" t="str">
            <v>100</v>
          </cell>
          <cell r="J1560">
            <v>34</v>
          </cell>
          <cell r="K1560">
            <v>77.921999999999997</v>
          </cell>
          <cell r="L1560">
            <v>834.68799999999999</v>
          </cell>
          <cell r="M1560">
            <v>912.61</v>
          </cell>
          <cell r="N1560">
            <v>6.0510000000000002</v>
          </cell>
          <cell r="O1560">
            <v>196236.74</v>
          </cell>
          <cell r="P1560">
            <v>21.5</v>
          </cell>
          <cell r="Q1560">
            <v>35322.61</v>
          </cell>
          <cell r="R1560">
            <v>549.1</v>
          </cell>
        </row>
        <row r="1561">
          <cell r="A1561" t="str">
            <v>0210Piura122</v>
          </cell>
          <cell r="B1561" t="str">
            <v>02</v>
          </cell>
          <cell r="C1561" t="str">
            <v>10</v>
          </cell>
          <cell r="D1561" t="str">
            <v>ELNO</v>
          </cell>
          <cell r="E1561" t="str">
            <v>Piura</v>
          </cell>
          <cell r="F1561" t="str">
            <v/>
          </cell>
          <cell r="G1561">
            <v>7</v>
          </cell>
          <cell r="H1561">
            <v>60</v>
          </cell>
          <cell r="I1561" t="str">
            <v>122</v>
          </cell>
          <cell r="J1561">
            <v>62</v>
          </cell>
          <cell r="K1561">
            <v>160.34</v>
          </cell>
          <cell r="L1561">
            <v>1158.163</v>
          </cell>
          <cell r="M1561">
            <v>1318.5029999999999</v>
          </cell>
          <cell r="N1561">
            <v>5.5750000000000002</v>
          </cell>
          <cell r="O1561">
            <v>280472.62</v>
          </cell>
          <cell r="P1561">
            <v>21.27</v>
          </cell>
          <cell r="Q1561">
            <v>50485.07</v>
          </cell>
          <cell r="R1561">
            <v>1001.3</v>
          </cell>
        </row>
        <row r="1562">
          <cell r="A1562" t="str">
            <v>0210Piura121</v>
          </cell>
          <cell r="B1562" t="str">
            <v>02</v>
          </cell>
          <cell r="C1562" t="str">
            <v>10</v>
          </cell>
          <cell r="D1562" t="str">
            <v>ELNO</v>
          </cell>
          <cell r="E1562" t="str">
            <v>Piura</v>
          </cell>
          <cell r="F1562" t="str">
            <v/>
          </cell>
          <cell r="G1562">
            <v>7</v>
          </cell>
          <cell r="H1562">
            <v>60</v>
          </cell>
          <cell r="I1562" t="str">
            <v>121</v>
          </cell>
          <cell r="J1562">
            <v>37</v>
          </cell>
          <cell r="K1562">
            <v>286.74700000000001</v>
          </cell>
          <cell r="L1562">
            <v>1021.623</v>
          </cell>
          <cell r="M1562">
            <v>1308.3699999999999</v>
          </cell>
          <cell r="N1562">
            <v>3.6930000000000001</v>
          </cell>
          <cell r="O1562">
            <v>259102.23</v>
          </cell>
          <cell r="P1562">
            <v>19.8</v>
          </cell>
          <cell r="Q1562">
            <v>46638.400000000001</v>
          </cell>
          <cell r="R1562">
            <v>600.91</v>
          </cell>
        </row>
        <row r="1563">
          <cell r="A1563" t="str">
            <v>0210Piura132</v>
          </cell>
          <cell r="B1563" t="str">
            <v>02</v>
          </cell>
          <cell r="C1563" t="str">
            <v>10</v>
          </cell>
          <cell r="D1563" t="str">
            <v>ELNO</v>
          </cell>
          <cell r="E1563" t="str">
            <v>Piura</v>
          </cell>
          <cell r="F1563" t="str">
            <v/>
          </cell>
          <cell r="G1563">
            <v>7</v>
          </cell>
          <cell r="H1563">
            <v>60</v>
          </cell>
          <cell r="I1563" t="str">
            <v>132</v>
          </cell>
          <cell r="J1563">
            <v>32</v>
          </cell>
          <cell r="K1563">
            <v>0</v>
          </cell>
          <cell r="L1563">
            <v>0</v>
          </cell>
          <cell r="M1563">
            <v>348.78699999999998</v>
          </cell>
          <cell r="N1563">
            <v>1.573</v>
          </cell>
          <cell r="O1563">
            <v>83849.17</v>
          </cell>
          <cell r="P1563">
            <v>24.04</v>
          </cell>
          <cell r="Q1563">
            <v>15092.85</v>
          </cell>
          <cell r="R1563">
            <v>482.88</v>
          </cell>
        </row>
        <row r="1564">
          <cell r="A1564" t="str">
            <v>0210Piura131</v>
          </cell>
          <cell r="B1564" t="str">
            <v>02</v>
          </cell>
          <cell r="C1564" t="str">
            <v>10</v>
          </cell>
          <cell r="D1564" t="str">
            <v>ELNO</v>
          </cell>
          <cell r="E1564" t="str">
            <v>Piura</v>
          </cell>
          <cell r="F1564" t="str">
            <v/>
          </cell>
          <cell r="G1564">
            <v>7</v>
          </cell>
          <cell r="H1564">
            <v>60</v>
          </cell>
          <cell r="I1564" t="str">
            <v>131</v>
          </cell>
          <cell r="J1564">
            <v>38</v>
          </cell>
          <cell r="K1564">
            <v>0</v>
          </cell>
          <cell r="L1564">
            <v>0</v>
          </cell>
          <cell r="M1564">
            <v>223.798</v>
          </cell>
          <cell r="N1564">
            <v>1.119</v>
          </cell>
          <cell r="O1564">
            <v>52674.83</v>
          </cell>
          <cell r="P1564">
            <v>23.54</v>
          </cell>
          <cell r="Q1564">
            <v>9481.4699999999993</v>
          </cell>
          <cell r="R1564">
            <v>577.29999999999995</v>
          </cell>
        </row>
        <row r="1565">
          <cell r="A1565" t="str">
            <v>0210Piura240</v>
          </cell>
          <cell r="B1565" t="str">
            <v>02</v>
          </cell>
          <cell r="C1565" t="str">
            <v>10</v>
          </cell>
          <cell r="D1565" t="str">
            <v>ELNO</v>
          </cell>
          <cell r="E1565" t="str">
            <v>Piura</v>
          </cell>
          <cell r="F1565" t="str">
            <v/>
          </cell>
          <cell r="G1565">
            <v>7</v>
          </cell>
          <cell r="H1565">
            <v>60</v>
          </cell>
          <cell r="I1565" t="str">
            <v>240</v>
          </cell>
          <cell r="J1565">
            <v>0</v>
          </cell>
          <cell r="K1565">
            <v>0</v>
          </cell>
          <cell r="L1565">
            <v>0</v>
          </cell>
          <cell r="M1565">
            <v>901.83199999999999</v>
          </cell>
          <cell r="N1565">
            <v>0</v>
          </cell>
          <cell r="O1565">
            <v>303704.59999999998</v>
          </cell>
          <cell r="P1565">
            <v>33.68</v>
          </cell>
          <cell r="Q1565">
            <v>0</v>
          </cell>
          <cell r="R1565">
            <v>0</v>
          </cell>
        </row>
        <row r="1566">
          <cell r="A1566" t="str">
            <v>0210Sullana-Paita222</v>
          </cell>
          <cell r="B1566" t="str">
            <v>02</v>
          </cell>
          <cell r="C1566" t="str">
            <v>10</v>
          </cell>
          <cell r="D1566" t="str">
            <v>ELNO</v>
          </cell>
          <cell r="E1566" t="str">
            <v>Sullana-Paita</v>
          </cell>
          <cell r="F1566" t="str">
            <v/>
          </cell>
          <cell r="G1566">
            <v>76.44</v>
          </cell>
          <cell r="H1566">
            <v>60</v>
          </cell>
          <cell r="I1566" t="str">
            <v>222</v>
          </cell>
          <cell r="J1566">
            <v>3</v>
          </cell>
          <cell r="K1566">
            <v>2.0350000000000001</v>
          </cell>
          <cell r="L1566">
            <v>7.1369999999999996</v>
          </cell>
          <cell r="M1566">
            <v>9.1720000000000006</v>
          </cell>
          <cell r="N1566">
            <v>7.0999999999999994E-2</v>
          </cell>
          <cell r="O1566">
            <v>3353.79</v>
          </cell>
          <cell r="P1566">
            <v>36.57</v>
          </cell>
          <cell r="Q1566">
            <v>603.67999999999995</v>
          </cell>
          <cell r="R1566">
            <v>10</v>
          </cell>
        </row>
        <row r="1567">
          <cell r="A1567" t="str">
            <v>0210Sullana-Paita221</v>
          </cell>
          <cell r="B1567" t="str">
            <v>02</v>
          </cell>
          <cell r="C1567" t="str">
            <v>10</v>
          </cell>
          <cell r="D1567" t="str">
            <v>ELNO</v>
          </cell>
          <cell r="E1567" t="str">
            <v>Sullana-Paita</v>
          </cell>
          <cell r="F1567" t="str">
            <v/>
          </cell>
          <cell r="G1567">
            <v>76.44</v>
          </cell>
          <cell r="H1567">
            <v>60</v>
          </cell>
          <cell r="I1567" t="str">
            <v>221</v>
          </cell>
          <cell r="J1567">
            <v>1</v>
          </cell>
          <cell r="K1567">
            <v>0.88400000000000001</v>
          </cell>
          <cell r="L1567">
            <v>3.085</v>
          </cell>
          <cell r="M1567">
            <v>3.9689999999999999</v>
          </cell>
          <cell r="N1567">
            <v>8.0000000000000002E-3</v>
          </cell>
          <cell r="O1567">
            <v>1039.78</v>
          </cell>
          <cell r="P1567">
            <v>26.2</v>
          </cell>
          <cell r="Q1567">
            <v>187.16</v>
          </cell>
          <cell r="R1567">
            <v>3.22</v>
          </cell>
        </row>
        <row r="1568">
          <cell r="A1568" t="str">
            <v>0210Sullana-Paita232</v>
          </cell>
          <cell r="B1568" t="str">
            <v>02</v>
          </cell>
          <cell r="C1568" t="str">
            <v>10</v>
          </cell>
          <cell r="D1568" t="str">
            <v>ELNO</v>
          </cell>
          <cell r="E1568" t="str">
            <v>Sullana-Paita</v>
          </cell>
          <cell r="F1568" t="str">
            <v/>
          </cell>
          <cell r="G1568">
            <v>76.44</v>
          </cell>
          <cell r="H1568">
            <v>60</v>
          </cell>
          <cell r="I1568" t="str">
            <v>232</v>
          </cell>
          <cell r="J1568">
            <v>1</v>
          </cell>
          <cell r="K1568">
            <v>0</v>
          </cell>
          <cell r="L1568">
            <v>0</v>
          </cell>
          <cell r="M1568">
            <v>2.8279999999999998</v>
          </cell>
          <cell r="N1568">
            <v>0.01</v>
          </cell>
          <cell r="O1568">
            <v>1028.58</v>
          </cell>
          <cell r="P1568">
            <v>36.369999999999997</v>
          </cell>
          <cell r="Q1568">
            <v>185.14</v>
          </cell>
          <cell r="R1568">
            <v>2.42</v>
          </cell>
        </row>
        <row r="1569">
          <cell r="A1569" t="str">
            <v>0210Sullana-Paita231</v>
          </cell>
          <cell r="B1569" t="str">
            <v>02</v>
          </cell>
          <cell r="C1569" t="str">
            <v>10</v>
          </cell>
          <cell r="D1569" t="str">
            <v>ELNO</v>
          </cell>
          <cell r="E1569" t="str">
            <v>Sullana-Paita</v>
          </cell>
          <cell r="F1569" t="str">
            <v/>
          </cell>
          <cell r="G1569">
            <v>76.44</v>
          </cell>
          <cell r="H1569">
            <v>60</v>
          </cell>
          <cell r="I1569" t="str">
            <v>231</v>
          </cell>
          <cell r="J1569">
            <v>5</v>
          </cell>
          <cell r="K1569">
            <v>0</v>
          </cell>
          <cell r="L1569">
            <v>0</v>
          </cell>
          <cell r="M1569">
            <v>10.747</v>
          </cell>
          <cell r="N1569">
            <v>6.7000000000000004E-2</v>
          </cell>
          <cell r="O1569">
            <v>4281.05</v>
          </cell>
          <cell r="P1569">
            <v>39.83</v>
          </cell>
          <cell r="Q1569">
            <v>770.59</v>
          </cell>
          <cell r="R1569">
            <v>11.2</v>
          </cell>
        </row>
        <row r="1570">
          <cell r="A1570" t="str">
            <v>0210Sullana-Paita270</v>
          </cell>
          <cell r="B1570" t="str">
            <v>02</v>
          </cell>
          <cell r="C1570" t="str">
            <v>10</v>
          </cell>
          <cell r="D1570" t="str">
            <v>ELNO</v>
          </cell>
          <cell r="E1570" t="str">
            <v>Sullana-Paita</v>
          </cell>
          <cell r="F1570" t="str">
            <v/>
          </cell>
          <cell r="G1570">
            <v>76.44</v>
          </cell>
          <cell r="H1570">
            <v>60</v>
          </cell>
          <cell r="I1570" t="str">
            <v>270</v>
          </cell>
          <cell r="J1570">
            <v>4094</v>
          </cell>
          <cell r="K1570">
            <v>0</v>
          </cell>
          <cell r="L1570">
            <v>0</v>
          </cell>
          <cell r="M1570">
            <v>563.78</v>
          </cell>
          <cell r="N1570">
            <v>0</v>
          </cell>
          <cell r="O1570">
            <v>207504.05</v>
          </cell>
          <cell r="P1570">
            <v>36.81</v>
          </cell>
          <cell r="Q1570">
            <v>37350.730000000003</v>
          </cell>
          <cell r="R1570">
            <v>2448.27</v>
          </cell>
        </row>
        <row r="1571">
          <cell r="A1571" t="str">
            <v>0210Sullana-Paita261</v>
          </cell>
          <cell r="B1571" t="str">
            <v>02</v>
          </cell>
          <cell r="C1571" t="str">
            <v>10</v>
          </cell>
          <cell r="D1571" t="str">
            <v>ELNO</v>
          </cell>
          <cell r="E1571" t="str">
            <v>Sullana-Paita</v>
          </cell>
          <cell r="F1571" t="str">
            <v/>
          </cell>
          <cell r="G1571">
            <v>76.44</v>
          </cell>
          <cell r="H1571">
            <v>60</v>
          </cell>
          <cell r="I1571" t="str">
            <v>261</v>
          </cell>
          <cell r="J1571">
            <v>19629</v>
          </cell>
          <cell r="K1571">
            <v>0</v>
          </cell>
          <cell r="L1571">
            <v>0</v>
          </cell>
          <cell r="M1571">
            <v>327.435</v>
          </cell>
          <cell r="N1571">
            <v>0</v>
          </cell>
          <cell r="O1571">
            <v>122191.95</v>
          </cell>
          <cell r="P1571">
            <v>37.32</v>
          </cell>
          <cell r="Q1571">
            <v>21994.55</v>
          </cell>
          <cell r="R1571">
            <v>11603.76</v>
          </cell>
        </row>
        <row r="1572">
          <cell r="A1572" t="str">
            <v>0210Sullana-Paita262</v>
          </cell>
          <cell r="B1572" t="str">
            <v>02</v>
          </cell>
          <cell r="C1572" t="str">
            <v>10</v>
          </cell>
          <cell r="D1572" t="str">
            <v>ELNO</v>
          </cell>
          <cell r="E1572" t="str">
            <v>Sullana-Paita</v>
          </cell>
          <cell r="F1572" t="str">
            <v/>
          </cell>
          <cell r="G1572">
            <v>76.44</v>
          </cell>
          <cell r="H1572">
            <v>60</v>
          </cell>
          <cell r="I1572" t="str">
            <v>262</v>
          </cell>
          <cell r="J1572">
            <v>19832</v>
          </cell>
          <cell r="K1572">
            <v>0</v>
          </cell>
          <cell r="L1572">
            <v>0</v>
          </cell>
          <cell r="M1572">
            <v>1124.183</v>
          </cell>
          <cell r="N1572">
            <v>0</v>
          </cell>
          <cell r="O1572">
            <v>381864.02</v>
          </cell>
          <cell r="P1572">
            <v>33.97</v>
          </cell>
          <cell r="Q1572">
            <v>68735.520000000004</v>
          </cell>
          <cell r="R1572">
            <v>11729.48</v>
          </cell>
        </row>
        <row r="1573">
          <cell r="A1573" t="str">
            <v>0210Sullana-Paita263</v>
          </cell>
          <cell r="B1573" t="str">
            <v>02</v>
          </cell>
          <cell r="C1573" t="str">
            <v>10</v>
          </cell>
          <cell r="D1573" t="str">
            <v>ELNO</v>
          </cell>
          <cell r="E1573" t="str">
            <v>Sullana-Paita</v>
          </cell>
          <cell r="F1573" t="str">
            <v/>
          </cell>
          <cell r="G1573">
            <v>76.44</v>
          </cell>
          <cell r="H1573">
            <v>60</v>
          </cell>
          <cell r="I1573" t="str">
            <v>263</v>
          </cell>
          <cell r="J1573">
            <v>3626</v>
          </cell>
          <cell r="K1573">
            <v>0</v>
          </cell>
          <cell r="L1573">
            <v>0</v>
          </cell>
          <cell r="M1573">
            <v>437.81200000000001</v>
          </cell>
          <cell r="N1573">
            <v>0</v>
          </cell>
          <cell r="O1573">
            <v>165645.42000000001</v>
          </cell>
          <cell r="P1573">
            <v>37.83</v>
          </cell>
          <cell r="Q1573">
            <v>29816.18</v>
          </cell>
          <cell r="R1573">
            <v>2145.34</v>
          </cell>
        </row>
        <row r="1574">
          <cell r="A1574" t="str">
            <v>0210Sullana-Paita264</v>
          </cell>
          <cell r="B1574" t="str">
            <v>02</v>
          </cell>
          <cell r="C1574" t="str">
            <v>10</v>
          </cell>
          <cell r="D1574" t="str">
            <v>ELNO</v>
          </cell>
          <cell r="E1574" t="str">
            <v>Sullana-Paita</v>
          </cell>
          <cell r="F1574" t="str">
            <v/>
          </cell>
          <cell r="G1574">
            <v>76.44</v>
          </cell>
          <cell r="H1574">
            <v>60</v>
          </cell>
          <cell r="I1574" t="str">
            <v>264</v>
          </cell>
          <cell r="J1574">
            <v>1788</v>
          </cell>
          <cell r="K1574">
            <v>0</v>
          </cell>
          <cell r="L1574">
            <v>0</v>
          </cell>
          <cell r="M1574">
            <v>349.01400000000001</v>
          </cell>
          <cell r="N1574">
            <v>0</v>
          </cell>
          <cell r="O1574">
            <v>129929.58</v>
          </cell>
          <cell r="P1574">
            <v>37.229999999999997</v>
          </cell>
          <cell r="Q1574">
            <v>23387.32</v>
          </cell>
          <cell r="R1574">
            <v>1061.0999999999999</v>
          </cell>
        </row>
        <row r="1575">
          <cell r="A1575" t="str">
            <v>0210Sullana-Paita265</v>
          </cell>
          <cell r="B1575" t="str">
            <v>02</v>
          </cell>
          <cell r="C1575" t="str">
            <v>10</v>
          </cell>
          <cell r="D1575" t="str">
            <v>ELNO</v>
          </cell>
          <cell r="E1575" t="str">
            <v>Sullana-Paita</v>
          </cell>
          <cell r="F1575" t="str">
            <v/>
          </cell>
          <cell r="G1575">
            <v>76.44</v>
          </cell>
          <cell r="H1575">
            <v>60</v>
          </cell>
          <cell r="I1575" t="str">
            <v>265</v>
          </cell>
          <cell r="J1575">
            <v>239</v>
          </cell>
          <cell r="K1575">
            <v>0</v>
          </cell>
          <cell r="L1575">
            <v>0</v>
          </cell>
          <cell r="M1575">
            <v>88.087999999999994</v>
          </cell>
          <cell r="N1575">
            <v>0</v>
          </cell>
          <cell r="O1575">
            <v>32199.59</v>
          </cell>
          <cell r="P1575">
            <v>36.549999999999997</v>
          </cell>
          <cell r="Q1575">
            <v>5795.93</v>
          </cell>
          <cell r="R1575">
            <v>143.35</v>
          </cell>
        </row>
        <row r="1576">
          <cell r="A1576" t="str">
            <v>0210Sullana-Paita266</v>
          </cell>
          <cell r="B1576" t="str">
            <v>02</v>
          </cell>
          <cell r="C1576" t="str">
            <v>10</v>
          </cell>
          <cell r="D1576" t="str">
            <v>ELNO</v>
          </cell>
          <cell r="E1576" t="str">
            <v>Sullana-Paita</v>
          </cell>
          <cell r="F1576" t="str">
            <v/>
          </cell>
          <cell r="G1576">
            <v>76.44</v>
          </cell>
          <cell r="H1576">
            <v>60</v>
          </cell>
          <cell r="I1576" t="str">
            <v>266</v>
          </cell>
          <cell r="J1576">
            <v>72</v>
          </cell>
          <cell r="K1576">
            <v>0</v>
          </cell>
          <cell r="L1576">
            <v>0</v>
          </cell>
          <cell r="M1576">
            <v>43.026000000000003</v>
          </cell>
          <cell r="N1576">
            <v>0</v>
          </cell>
          <cell r="O1576">
            <v>15469.41</v>
          </cell>
          <cell r="P1576">
            <v>35.950000000000003</v>
          </cell>
          <cell r="Q1576">
            <v>2784.49</v>
          </cell>
          <cell r="R1576">
            <v>44.06</v>
          </cell>
        </row>
        <row r="1577">
          <cell r="A1577" t="str">
            <v>0210Sullana-Paita267</v>
          </cell>
          <cell r="B1577" t="str">
            <v>02</v>
          </cell>
          <cell r="C1577" t="str">
            <v>10</v>
          </cell>
          <cell r="D1577" t="str">
            <v>ELNO</v>
          </cell>
          <cell r="E1577" t="str">
            <v>Sullana-Paita</v>
          </cell>
          <cell r="F1577" t="str">
            <v/>
          </cell>
          <cell r="G1577">
            <v>76.44</v>
          </cell>
          <cell r="H1577">
            <v>60</v>
          </cell>
          <cell r="I1577" t="str">
            <v>267</v>
          </cell>
          <cell r="J1577">
            <v>23</v>
          </cell>
          <cell r="K1577">
            <v>0</v>
          </cell>
          <cell r="L1577">
            <v>0</v>
          </cell>
          <cell r="M1577">
            <v>20.283000000000001</v>
          </cell>
          <cell r="N1577">
            <v>0</v>
          </cell>
          <cell r="O1577">
            <v>7336.93</v>
          </cell>
          <cell r="P1577">
            <v>36.17</v>
          </cell>
          <cell r="Q1577">
            <v>1320.65</v>
          </cell>
          <cell r="R1577">
            <v>13.57</v>
          </cell>
        </row>
        <row r="1578">
          <cell r="A1578" t="str">
            <v>0210Sullana-Paita268</v>
          </cell>
          <cell r="B1578" t="str">
            <v>02</v>
          </cell>
          <cell r="C1578" t="str">
            <v>10</v>
          </cell>
          <cell r="D1578" t="str">
            <v>ELNO</v>
          </cell>
          <cell r="E1578" t="str">
            <v>Sullana-Paita</v>
          </cell>
          <cell r="F1578" t="str">
            <v/>
          </cell>
          <cell r="G1578">
            <v>76.44</v>
          </cell>
          <cell r="H1578">
            <v>60</v>
          </cell>
          <cell r="I1578" t="str">
            <v>268</v>
          </cell>
          <cell r="J1578">
            <v>20</v>
          </cell>
          <cell r="K1578">
            <v>0</v>
          </cell>
          <cell r="L1578">
            <v>0</v>
          </cell>
          <cell r="M1578">
            <v>36.841000000000001</v>
          </cell>
          <cell r="N1578">
            <v>0</v>
          </cell>
          <cell r="O1578">
            <v>13310.43</v>
          </cell>
          <cell r="P1578">
            <v>36.130000000000003</v>
          </cell>
          <cell r="Q1578">
            <v>2395.88</v>
          </cell>
          <cell r="R1578">
            <v>13.13</v>
          </cell>
        </row>
        <row r="1579">
          <cell r="A1579" t="str">
            <v>0210Sullana-Paita282</v>
          </cell>
          <cell r="B1579" t="str">
            <v>02</v>
          </cell>
          <cell r="C1579" t="str">
            <v>10</v>
          </cell>
          <cell r="D1579" t="str">
            <v>ELNO</v>
          </cell>
          <cell r="E1579" t="str">
            <v>Sullana-Paita</v>
          </cell>
          <cell r="F1579" t="str">
            <v/>
          </cell>
          <cell r="G1579">
            <v>76.44</v>
          </cell>
          <cell r="H1579">
            <v>60</v>
          </cell>
          <cell r="I1579" t="str">
            <v>282</v>
          </cell>
          <cell r="J1579">
            <v>18</v>
          </cell>
          <cell r="K1579">
            <v>0</v>
          </cell>
          <cell r="L1579">
            <v>0</v>
          </cell>
          <cell r="M1579">
            <v>1.4219999999999999</v>
          </cell>
          <cell r="N1579">
            <v>4.4450000000000003</v>
          </cell>
          <cell r="O1579">
            <v>565.98</v>
          </cell>
          <cell r="P1579">
            <v>39.799999999999997</v>
          </cell>
          <cell r="Q1579">
            <v>101.88</v>
          </cell>
          <cell r="R1579">
            <v>10.65</v>
          </cell>
        </row>
        <row r="1580">
          <cell r="A1580" t="str">
            <v>0210Sullana-Paita100</v>
          </cell>
          <cell r="B1580" t="str">
            <v>02</v>
          </cell>
          <cell r="C1580" t="str">
            <v>10</v>
          </cell>
          <cell r="D1580" t="str">
            <v>ELNO</v>
          </cell>
          <cell r="E1580" t="str">
            <v>Sullana-Paita</v>
          </cell>
          <cell r="F1580" t="str">
            <v/>
          </cell>
          <cell r="G1580">
            <v>76.44</v>
          </cell>
          <cell r="H1580">
            <v>60</v>
          </cell>
          <cell r="I1580" t="str">
            <v>100</v>
          </cell>
          <cell r="J1580">
            <v>40</v>
          </cell>
          <cell r="K1580">
            <v>104.69199999999999</v>
          </cell>
          <cell r="L1580">
            <v>891.36599999999999</v>
          </cell>
          <cell r="M1580">
            <v>996.05799999999999</v>
          </cell>
          <cell r="N1580">
            <v>5.9710000000000001</v>
          </cell>
          <cell r="O1580">
            <v>190243.25</v>
          </cell>
          <cell r="P1580">
            <v>19.100000000000001</v>
          </cell>
          <cell r="Q1580">
            <v>34243.79</v>
          </cell>
          <cell r="R1580">
            <v>646</v>
          </cell>
        </row>
        <row r="1581">
          <cell r="A1581" t="str">
            <v>0210Sullana-Paita122</v>
          </cell>
          <cell r="B1581" t="str">
            <v>02</v>
          </cell>
          <cell r="C1581" t="str">
            <v>10</v>
          </cell>
          <cell r="D1581" t="str">
            <v>ELNO</v>
          </cell>
          <cell r="E1581" t="str">
            <v>Sullana-Paita</v>
          </cell>
          <cell r="F1581" t="str">
            <v/>
          </cell>
          <cell r="G1581">
            <v>76.44</v>
          </cell>
          <cell r="H1581">
            <v>60</v>
          </cell>
          <cell r="I1581" t="str">
            <v>122</v>
          </cell>
          <cell r="J1581">
            <v>60</v>
          </cell>
          <cell r="K1581">
            <v>449.92899999999997</v>
          </cell>
          <cell r="L1581">
            <v>2151.3539999999998</v>
          </cell>
          <cell r="M1581">
            <v>2601.2829999999999</v>
          </cell>
          <cell r="N1581">
            <v>16.076000000000001</v>
          </cell>
          <cell r="O1581">
            <v>601050.93999999994</v>
          </cell>
          <cell r="P1581">
            <v>23.11</v>
          </cell>
          <cell r="Q1581">
            <v>108189.17</v>
          </cell>
          <cell r="R1581">
            <v>969</v>
          </cell>
        </row>
        <row r="1582">
          <cell r="A1582" t="str">
            <v>0210Sullana-Paita121</v>
          </cell>
          <cell r="B1582" t="str">
            <v>02</v>
          </cell>
          <cell r="C1582" t="str">
            <v>10</v>
          </cell>
          <cell r="D1582" t="str">
            <v>ELNO</v>
          </cell>
          <cell r="E1582" t="str">
            <v>Sullana-Paita</v>
          </cell>
          <cell r="F1582" t="str">
            <v/>
          </cell>
          <cell r="G1582">
            <v>76.44</v>
          </cell>
          <cell r="H1582">
            <v>60</v>
          </cell>
          <cell r="I1582" t="str">
            <v>121</v>
          </cell>
          <cell r="J1582">
            <v>24</v>
          </cell>
          <cell r="K1582">
            <v>530.04499999999996</v>
          </cell>
          <cell r="L1582">
            <v>1976.6479999999999</v>
          </cell>
          <cell r="M1582">
            <v>2506.6930000000002</v>
          </cell>
          <cell r="N1582">
            <v>9.3170000000000002</v>
          </cell>
          <cell r="O1582">
            <v>523241.16</v>
          </cell>
          <cell r="P1582">
            <v>20.87</v>
          </cell>
          <cell r="Q1582">
            <v>94183.41</v>
          </cell>
          <cell r="R1582">
            <v>387.6</v>
          </cell>
        </row>
        <row r="1583">
          <cell r="A1583" t="str">
            <v>0210Sullana-Paita132</v>
          </cell>
          <cell r="B1583" t="str">
            <v>02</v>
          </cell>
          <cell r="C1583" t="str">
            <v>10</v>
          </cell>
          <cell r="D1583" t="str">
            <v>ELNO</v>
          </cell>
          <cell r="E1583" t="str">
            <v>Sullana-Paita</v>
          </cell>
          <cell r="F1583" t="str">
            <v/>
          </cell>
          <cell r="G1583">
            <v>76.44</v>
          </cell>
          <cell r="H1583">
            <v>60</v>
          </cell>
          <cell r="I1583" t="str">
            <v>132</v>
          </cell>
          <cell r="J1583">
            <v>38</v>
          </cell>
          <cell r="K1583">
            <v>0</v>
          </cell>
          <cell r="L1583">
            <v>0</v>
          </cell>
          <cell r="M1583">
            <v>269.44600000000003</v>
          </cell>
          <cell r="N1583">
            <v>1.9390000000000001</v>
          </cell>
          <cell r="O1583">
            <v>77166.61</v>
          </cell>
          <cell r="P1583">
            <v>28.64</v>
          </cell>
          <cell r="Q1583">
            <v>13889.99</v>
          </cell>
          <cell r="R1583">
            <v>573.41999999999996</v>
          </cell>
        </row>
        <row r="1584">
          <cell r="A1584" t="str">
            <v>0210Sullana-Paita131</v>
          </cell>
          <cell r="B1584" t="str">
            <v>02</v>
          </cell>
          <cell r="C1584" t="str">
            <v>10</v>
          </cell>
          <cell r="D1584" t="str">
            <v>ELNO</v>
          </cell>
          <cell r="E1584" t="str">
            <v>Sullana-Paita</v>
          </cell>
          <cell r="F1584" t="str">
            <v/>
          </cell>
          <cell r="G1584">
            <v>76.44</v>
          </cell>
          <cell r="H1584">
            <v>60</v>
          </cell>
          <cell r="I1584" t="str">
            <v>131</v>
          </cell>
          <cell r="J1584">
            <v>25</v>
          </cell>
          <cell r="K1584">
            <v>0</v>
          </cell>
          <cell r="L1584">
            <v>0</v>
          </cell>
          <cell r="M1584">
            <v>260.84800000000001</v>
          </cell>
          <cell r="N1584">
            <v>1.746</v>
          </cell>
          <cell r="O1584">
            <v>73705.37</v>
          </cell>
          <cell r="P1584">
            <v>28.26</v>
          </cell>
          <cell r="Q1584">
            <v>13266.97</v>
          </cell>
          <cell r="R1584">
            <v>377.25</v>
          </cell>
        </row>
        <row r="1585">
          <cell r="A1585" t="str">
            <v>0210Sullana-Paita240</v>
          </cell>
          <cell r="B1585" t="str">
            <v>02</v>
          </cell>
          <cell r="C1585" t="str">
            <v>10</v>
          </cell>
          <cell r="D1585" t="str">
            <v>ELNO</v>
          </cell>
          <cell r="E1585" t="str">
            <v>Sullana-Paita</v>
          </cell>
          <cell r="F1585" t="str">
            <v/>
          </cell>
          <cell r="G1585">
            <v>76.44</v>
          </cell>
          <cell r="H1585">
            <v>60</v>
          </cell>
          <cell r="I1585" t="str">
            <v>240</v>
          </cell>
          <cell r="J1585">
            <v>0</v>
          </cell>
          <cell r="K1585">
            <v>0</v>
          </cell>
          <cell r="L1585">
            <v>0</v>
          </cell>
          <cell r="M1585">
            <v>456.072</v>
          </cell>
          <cell r="N1585">
            <v>0</v>
          </cell>
          <cell r="O1585">
            <v>161112.24</v>
          </cell>
          <cell r="P1585">
            <v>35.33</v>
          </cell>
          <cell r="Q1585">
            <v>0</v>
          </cell>
          <cell r="R1585">
            <v>0</v>
          </cell>
        </row>
        <row r="1586">
          <cell r="A1586" t="str">
            <v>0210Chulucanas210</v>
          </cell>
          <cell r="B1586" t="str">
            <v>02</v>
          </cell>
          <cell r="C1586" t="str">
            <v>10</v>
          </cell>
          <cell r="D1586" t="str">
            <v>ELNO</v>
          </cell>
          <cell r="E1586" t="str">
            <v>Chulucanas</v>
          </cell>
          <cell r="F1586" t="str">
            <v/>
          </cell>
          <cell r="G1586">
            <v>0</v>
          </cell>
          <cell r="H1586">
            <v>0</v>
          </cell>
          <cell r="I1586" t="str">
            <v>210</v>
          </cell>
          <cell r="J1586">
            <v>3</v>
          </cell>
          <cell r="K1586">
            <v>6.9000000000000006E-2</v>
          </cell>
          <cell r="L1586">
            <v>15.654</v>
          </cell>
          <cell r="M1586">
            <v>15.723000000000001</v>
          </cell>
          <cell r="N1586">
            <v>7.9000000000000001E-2</v>
          </cell>
          <cell r="O1586">
            <v>3847.49</v>
          </cell>
          <cell r="P1586">
            <v>24.47</v>
          </cell>
          <cell r="Q1586">
            <v>692.55</v>
          </cell>
          <cell r="R1586">
            <v>9.66</v>
          </cell>
        </row>
        <row r="1587">
          <cell r="A1587" t="str">
            <v>0210Chulucanas221</v>
          </cell>
          <cell r="B1587" t="str">
            <v>02</v>
          </cell>
          <cell r="C1587" t="str">
            <v>10</v>
          </cell>
          <cell r="D1587" t="str">
            <v>ELNO</v>
          </cell>
          <cell r="E1587" t="str">
            <v>Chulucanas</v>
          </cell>
          <cell r="F1587" t="str">
            <v/>
          </cell>
          <cell r="G1587">
            <v>0</v>
          </cell>
          <cell r="H1587">
            <v>0</v>
          </cell>
          <cell r="I1587" t="str">
            <v>221</v>
          </cell>
          <cell r="J1587">
            <v>1</v>
          </cell>
          <cell r="K1587">
            <v>0.47899999999999998</v>
          </cell>
          <cell r="L1587">
            <v>0.85099999999999998</v>
          </cell>
          <cell r="M1587">
            <v>1.33</v>
          </cell>
          <cell r="N1587">
            <v>2.5000000000000001E-2</v>
          </cell>
          <cell r="O1587">
            <v>669.8</v>
          </cell>
          <cell r="P1587">
            <v>50.36</v>
          </cell>
          <cell r="Q1587">
            <v>120.56</v>
          </cell>
          <cell r="R1587">
            <v>3.22</v>
          </cell>
        </row>
        <row r="1588">
          <cell r="A1588" t="str">
            <v>0210Chulucanas231</v>
          </cell>
          <cell r="B1588" t="str">
            <v>02</v>
          </cell>
          <cell r="C1588" t="str">
            <v>10</v>
          </cell>
          <cell r="D1588" t="str">
            <v>ELNO</v>
          </cell>
          <cell r="E1588" t="str">
            <v>Chulucanas</v>
          </cell>
          <cell r="F1588" t="str">
            <v/>
          </cell>
          <cell r="G1588">
            <v>0</v>
          </cell>
          <cell r="H1588">
            <v>0</v>
          </cell>
          <cell r="I1588" t="str">
            <v>231</v>
          </cell>
          <cell r="J1588">
            <v>3</v>
          </cell>
          <cell r="K1588">
            <v>0</v>
          </cell>
          <cell r="L1588">
            <v>0</v>
          </cell>
          <cell r="M1588">
            <v>1.1100000000000001</v>
          </cell>
          <cell r="N1588">
            <v>7.0000000000000001E-3</v>
          </cell>
          <cell r="O1588">
            <v>718.22</v>
          </cell>
          <cell r="P1588">
            <v>64.7</v>
          </cell>
          <cell r="Q1588">
            <v>129.28</v>
          </cell>
          <cell r="R1588">
            <v>6.36</v>
          </cell>
        </row>
        <row r="1589">
          <cell r="A1589" t="str">
            <v>0210Chulucanas270</v>
          </cell>
          <cell r="B1589" t="str">
            <v>02</v>
          </cell>
          <cell r="C1589" t="str">
            <v>10</v>
          </cell>
          <cell r="D1589" t="str">
            <v>ELNO</v>
          </cell>
          <cell r="E1589" t="str">
            <v>Chulucanas</v>
          </cell>
          <cell r="F1589" t="str">
            <v/>
          </cell>
          <cell r="G1589">
            <v>0</v>
          </cell>
          <cell r="H1589">
            <v>0</v>
          </cell>
          <cell r="I1589" t="str">
            <v>270</v>
          </cell>
          <cell r="J1589">
            <v>7427</v>
          </cell>
          <cell r="K1589">
            <v>0</v>
          </cell>
          <cell r="L1589">
            <v>0</v>
          </cell>
          <cell r="M1589">
            <v>306.75299999999999</v>
          </cell>
          <cell r="N1589">
            <v>0</v>
          </cell>
          <cell r="O1589">
            <v>116798.26</v>
          </cell>
          <cell r="P1589">
            <v>38.08</v>
          </cell>
          <cell r="Q1589">
            <v>21023.69</v>
          </cell>
          <cell r="R1589">
            <v>4406.41</v>
          </cell>
        </row>
        <row r="1590">
          <cell r="A1590" t="str">
            <v>0210Chulucanas261</v>
          </cell>
          <cell r="B1590" t="str">
            <v>02</v>
          </cell>
          <cell r="C1590" t="str">
            <v>10</v>
          </cell>
          <cell r="D1590" t="str">
            <v>ELNO</v>
          </cell>
          <cell r="E1590" t="str">
            <v>Chulucanas</v>
          </cell>
          <cell r="F1590" t="str">
            <v/>
          </cell>
          <cell r="G1590">
            <v>0</v>
          </cell>
          <cell r="H1590">
            <v>0</v>
          </cell>
          <cell r="I1590" t="str">
            <v>261</v>
          </cell>
          <cell r="J1590">
            <v>9821</v>
          </cell>
          <cell r="K1590">
            <v>0</v>
          </cell>
          <cell r="L1590">
            <v>0</v>
          </cell>
          <cell r="M1590">
            <v>148.81100000000001</v>
          </cell>
          <cell r="N1590">
            <v>0</v>
          </cell>
          <cell r="O1590">
            <v>67590.61</v>
          </cell>
          <cell r="P1590">
            <v>45.42</v>
          </cell>
          <cell r="Q1590">
            <v>12166.31</v>
          </cell>
          <cell r="R1590">
            <v>5818</v>
          </cell>
        </row>
        <row r="1591">
          <cell r="A1591" t="str">
            <v>0210Chulucanas262</v>
          </cell>
          <cell r="B1591" t="str">
            <v>02</v>
          </cell>
          <cell r="C1591" t="str">
            <v>10</v>
          </cell>
          <cell r="D1591" t="str">
            <v>ELNO</v>
          </cell>
          <cell r="E1591" t="str">
            <v>Chulucanas</v>
          </cell>
          <cell r="F1591" t="str">
            <v/>
          </cell>
          <cell r="G1591">
            <v>0</v>
          </cell>
          <cell r="H1591">
            <v>0</v>
          </cell>
          <cell r="I1591" t="str">
            <v>262</v>
          </cell>
          <cell r="J1591">
            <v>4763</v>
          </cell>
          <cell r="K1591">
            <v>0</v>
          </cell>
          <cell r="L1591">
            <v>0</v>
          </cell>
          <cell r="M1591">
            <v>250.26499999999999</v>
          </cell>
          <cell r="N1591">
            <v>0</v>
          </cell>
          <cell r="O1591">
            <v>93968.26</v>
          </cell>
          <cell r="P1591">
            <v>37.549999999999997</v>
          </cell>
          <cell r="Q1591">
            <v>16914.29</v>
          </cell>
          <cell r="R1591">
            <v>2823.71</v>
          </cell>
        </row>
        <row r="1592">
          <cell r="A1592" t="str">
            <v>0210Chulucanas263</v>
          </cell>
          <cell r="B1592" t="str">
            <v>02</v>
          </cell>
          <cell r="C1592" t="str">
            <v>10</v>
          </cell>
          <cell r="D1592" t="str">
            <v>ELNO</v>
          </cell>
          <cell r="E1592" t="str">
            <v>Chulucanas</v>
          </cell>
          <cell r="F1592" t="str">
            <v/>
          </cell>
          <cell r="G1592">
            <v>0</v>
          </cell>
          <cell r="H1592">
            <v>0</v>
          </cell>
          <cell r="I1592" t="str">
            <v>263</v>
          </cell>
          <cell r="J1592">
            <v>504</v>
          </cell>
          <cell r="K1592">
            <v>0</v>
          </cell>
          <cell r="L1592">
            <v>0</v>
          </cell>
          <cell r="M1592">
            <v>59.569000000000003</v>
          </cell>
          <cell r="N1592">
            <v>0</v>
          </cell>
          <cell r="O1592">
            <v>24874.52</v>
          </cell>
          <cell r="P1592">
            <v>41.76</v>
          </cell>
          <cell r="Q1592">
            <v>4477.41</v>
          </cell>
          <cell r="R1592">
            <v>298.12</v>
          </cell>
        </row>
        <row r="1593">
          <cell r="A1593" t="str">
            <v>0210Chulucanas264</v>
          </cell>
          <cell r="B1593" t="str">
            <v>02</v>
          </cell>
          <cell r="C1593" t="str">
            <v>10</v>
          </cell>
          <cell r="D1593" t="str">
            <v>ELNO</v>
          </cell>
          <cell r="E1593" t="str">
            <v>Chulucanas</v>
          </cell>
          <cell r="F1593" t="str">
            <v/>
          </cell>
          <cell r="G1593">
            <v>0</v>
          </cell>
          <cell r="H1593">
            <v>0</v>
          </cell>
          <cell r="I1593" t="str">
            <v>264</v>
          </cell>
          <cell r="J1593">
            <v>161</v>
          </cell>
          <cell r="K1593">
            <v>0</v>
          </cell>
          <cell r="L1593">
            <v>0</v>
          </cell>
          <cell r="M1593">
            <v>31.739000000000001</v>
          </cell>
          <cell r="N1593">
            <v>0</v>
          </cell>
          <cell r="O1593">
            <v>13016.16</v>
          </cell>
          <cell r="P1593">
            <v>41.01</v>
          </cell>
          <cell r="Q1593">
            <v>2342.91</v>
          </cell>
          <cell r="R1593">
            <v>95.94</v>
          </cell>
        </row>
        <row r="1594">
          <cell r="A1594" t="str">
            <v>0210Chulucanas265</v>
          </cell>
          <cell r="B1594" t="str">
            <v>02</v>
          </cell>
          <cell r="C1594" t="str">
            <v>10</v>
          </cell>
          <cell r="D1594" t="str">
            <v>ELNO</v>
          </cell>
          <cell r="E1594" t="str">
            <v>Chulucanas</v>
          </cell>
          <cell r="F1594" t="str">
            <v/>
          </cell>
          <cell r="G1594">
            <v>0</v>
          </cell>
          <cell r="H1594">
            <v>0</v>
          </cell>
          <cell r="I1594" t="str">
            <v>265</v>
          </cell>
          <cell r="J1594">
            <v>29</v>
          </cell>
          <cell r="K1594">
            <v>0</v>
          </cell>
          <cell r="L1594">
            <v>0</v>
          </cell>
          <cell r="M1594">
            <v>10.622</v>
          </cell>
          <cell r="N1594">
            <v>0</v>
          </cell>
          <cell r="O1594">
            <v>4306.57</v>
          </cell>
          <cell r="P1594">
            <v>40.54</v>
          </cell>
          <cell r="Q1594">
            <v>775.18</v>
          </cell>
          <cell r="R1594">
            <v>17.489999999999998</v>
          </cell>
        </row>
        <row r="1595">
          <cell r="A1595" t="str">
            <v>0210Chulucanas266</v>
          </cell>
          <cell r="B1595" t="str">
            <v>02</v>
          </cell>
          <cell r="C1595" t="str">
            <v>10</v>
          </cell>
          <cell r="D1595" t="str">
            <v>ELNO</v>
          </cell>
          <cell r="E1595" t="str">
            <v>Chulucanas</v>
          </cell>
          <cell r="F1595" t="str">
            <v/>
          </cell>
          <cell r="G1595">
            <v>0</v>
          </cell>
          <cell r="H1595">
            <v>0</v>
          </cell>
          <cell r="I1595" t="str">
            <v>266</v>
          </cell>
          <cell r="J1595">
            <v>8</v>
          </cell>
          <cell r="K1595">
            <v>0</v>
          </cell>
          <cell r="L1595">
            <v>0</v>
          </cell>
          <cell r="M1595">
            <v>4.82</v>
          </cell>
          <cell r="N1595">
            <v>0</v>
          </cell>
          <cell r="O1595">
            <v>1943.8</v>
          </cell>
          <cell r="P1595">
            <v>40.33</v>
          </cell>
          <cell r="Q1595">
            <v>349.88</v>
          </cell>
          <cell r="R1595">
            <v>4.91</v>
          </cell>
        </row>
        <row r="1596">
          <cell r="A1596" t="str">
            <v>0210Chulucanas267</v>
          </cell>
          <cell r="B1596" t="str">
            <v>02</v>
          </cell>
          <cell r="C1596" t="str">
            <v>10</v>
          </cell>
          <cell r="D1596" t="str">
            <v>ELNO</v>
          </cell>
          <cell r="E1596" t="str">
            <v>Chulucanas</v>
          </cell>
          <cell r="F1596" t="str">
            <v/>
          </cell>
          <cell r="G1596">
            <v>0</v>
          </cell>
          <cell r="H1596">
            <v>0</v>
          </cell>
          <cell r="I1596" t="str">
            <v>267</v>
          </cell>
          <cell r="J1596">
            <v>5</v>
          </cell>
          <cell r="K1596">
            <v>0</v>
          </cell>
          <cell r="L1596">
            <v>0</v>
          </cell>
          <cell r="M1596">
            <v>4.0229999999999997</v>
          </cell>
          <cell r="N1596">
            <v>0</v>
          </cell>
          <cell r="O1596">
            <v>1618.89</v>
          </cell>
          <cell r="P1596">
            <v>40.24</v>
          </cell>
          <cell r="Q1596">
            <v>291.39999999999998</v>
          </cell>
          <cell r="R1596">
            <v>2.95</v>
          </cell>
        </row>
        <row r="1597">
          <cell r="A1597" t="str">
            <v>0210Chulucanas268</v>
          </cell>
          <cell r="B1597" t="str">
            <v>02</v>
          </cell>
          <cell r="C1597" t="str">
            <v>10</v>
          </cell>
          <cell r="D1597" t="str">
            <v>ELNO</v>
          </cell>
          <cell r="E1597" t="str">
            <v>Chulucanas</v>
          </cell>
          <cell r="F1597" t="str">
            <v/>
          </cell>
          <cell r="G1597">
            <v>0</v>
          </cell>
          <cell r="H1597">
            <v>0</v>
          </cell>
          <cell r="I1597" t="str">
            <v>268</v>
          </cell>
          <cell r="J1597">
            <v>2</v>
          </cell>
          <cell r="K1597">
            <v>0</v>
          </cell>
          <cell r="L1597">
            <v>0</v>
          </cell>
          <cell r="M1597">
            <v>3.84</v>
          </cell>
          <cell r="N1597">
            <v>0</v>
          </cell>
          <cell r="O1597">
            <v>1540.93</v>
          </cell>
          <cell r="P1597">
            <v>40.130000000000003</v>
          </cell>
          <cell r="Q1597">
            <v>277.37</v>
          </cell>
          <cell r="R1597">
            <v>1.37</v>
          </cell>
        </row>
        <row r="1598">
          <cell r="A1598" t="str">
            <v>0210Chulucanas282</v>
          </cell>
          <cell r="B1598" t="str">
            <v>02</v>
          </cell>
          <cell r="C1598" t="str">
            <v>10</v>
          </cell>
          <cell r="D1598" t="str">
            <v>ELNO</v>
          </cell>
          <cell r="E1598" t="str">
            <v>Chulucanas</v>
          </cell>
          <cell r="F1598" t="str">
            <v/>
          </cell>
          <cell r="G1598">
            <v>0</v>
          </cell>
          <cell r="H1598">
            <v>0</v>
          </cell>
          <cell r="I1598" t="str">
            <v>282</v>
          </cell>
          <cell r="J1598">
            <v>3</v>
          </cell>
          <cell r="K1598">
            <v>0</v>
          </cell>
          <cell r="L1598">
            <v>0</v>
          </cell>
          <cell r="M1598">
            <v>0.14399999999999999</v>
          </cell>
          <cell r="N1598">
            <v>0.45</v>
          </cell>
          <cell r="O1598">
            <v>59.73</v>
          </cell>
          <cell r="P1598">
            <v>41.48</v>
          </cell>
          <cell r="Q1598">
            <v>10.75</v>
          </cell>
          <cell r="R1598">
            <v>1.77</v>
          </cell>
        </row>
        <row r="1599">
          <cell r="A1599" t="str">
            <v>0210Chulucanas100</v>
          </cell>
          <cell r="B1599" t="str">
            <v>02</v>
          </cell>
          <cell r="C1599" t="str">
            <v>10</v>
          </cell>
          <cell r="D1599" t="str">
            <v>ELNO</v>
          </cell>
          <cell r="E1599" t="str">
            <v>Chulucanas</v>
          </cell>
          <cell r="F1599" t="str">
            <v/>
          </cell>
          <cell r="G1599">
            <v>0</v>
          </cell>
          <cell r="H1599">
            <v>0</v>
          </cell>
          <cell r="I1599" t="str">
            <v>100</v>
          </cell>
          <cell r="J1599">
            <v>18</v>
          </cell>
          <cell r="K1599">
            <v>4.7839999999999998</v>
          </cell>
          <cell r="L1599">
            <v>116.985</v>
          </cell>
          <cell r="M1599">
            <v>121.76900000000001</v>
          </cell>
          <cell r="N1599">
            <v>1.5209999999999999</v>
          </cell>
          <cell r="O1599">
            <v>27888.23</v>
          </cell>
          <cell r="P1599">
            <v>22.9</v>
          </cell>
          <cell r="Q1599">
            <v>5019.88</v>
          </cell>
          <cell r="R1599">
            <v>290.7</v>
          </cell>
        </row>
        <row r="1600">
          <cell r="A1600" t="str">
            <v>0210Chulucanas122</v>
          </cell>
          <cell r="B1600" t="str">
            <v>02</v>
          </cell>
          <cell r="C1600" t="str">
            <v>10</v>
          </cell>
          <cell r="D1600" t="str">
            <v>ELNO</v>
          </cell>
          <cell r="E1600" t="str">
            <v>Chulucanas</v>
          </cell>
          <cell r="F1600" t="str">
            <v/>
          </cell>
          <cell r="G1600">
            <v>0</v>
          </cell>
          <cell r="H1600">
            <v>0</v>
          </cell>
          <cell r="I1600" t="str">
            <v>122</v>
          </cell>
          <cell r="J1600">
            <v>7</v>
          </cell>
          <cell r="K1600">
            <v>2.4969999999999999</v>
          </cell>
          <cell r="L1600">
            <v>20.448</v>
          </cell>
          <cell r="M1600">
            <v>22.945</v>
          </cell>
          <cell r="N1600">
            <v>0.17</v>
          </cell>
          <cell r="O1600">
            <v>4762.21</v>
          </cell>
          <cell r="P1600">
            <v>20.75</v>
          </cell>
          <cell r="Q1600">
            <v>857.2</v>
          </cell>
          <cell r="R1600">
            <v>113.05</v>
          </cell>
        </row>
        <row r="1601">
          <cell r="A1601" t="str">
            <v>0210Chulucanas121</v>
          </cell>
          <cell r="B1601" t="str">
            <v>02</v>
          </cell>
          <cell r="C1601" t="str">
            <v>10</v>
          </cell>
          <cell r="D1601" t="str">
            <v>ELNO</v>
          </cell>
          <cell r="E1601" t="str">
            <v>Chulucanas</v>
          </cell>
          <cell r="F1601" t="str">
            <v/>
          </cell>
          <cell r="G1601">
            <v>0</v>
          </cell>
          <cell r="H1601">
            <v>0</v>
          </cell>
          <cell r="I1601" t="str">
            <v>121</v>
          </cell>
          <cell r="J1601">
            <v>6</v>
          </cell>
          <cell r="K1601">
            <v>7.9219999999999997</v>
          </cell>
          <cell r="L1601">
            <v>23.029</v>
          </cell>
          <cell r="M1601">
            <v>30.951000000000001</v>
          </cell>
          <cell r="N1601">
            <v>0.499</v>
          </cell>
          <cell r="O1601">
            <v>7407.25</v>
          </cell>
          <cell r="P1601">
            <v>23.93</v>
          </cell>
          <cell r="Q1601">
            <v>1333.31</v>
          </cell>
          <cell r="R1601">
            <v>96.9</v>
          </cell>
        </row>
        <row r="1602">
          <cell r="A1602" t="str">
            <v>0210Chulucanas132</v>
          </cell>
          <cell r="B1602" t="str">
            <v>02</v>
          </cell>
          <cell r="C1602" t="str">
            <v>10</v>
          </cell>
          <cell r="D1602" t="str">
            <v>ELNO</v>
          </cell>
          <cell r="E1602" t="str">
            <v>Chulucanas</v>
          </cell>
          <cell r="F1602" t="str">
            <v/>
          </cell>
          <cell r="G1602">
            <v>0</v>
          </cell>
          <cell r="H1602">
            <v>0</v>
          </cell>
          <cell r="I1602" t="str">
            <v>132</v>
          </cell>
          <cell r="J1602">
            <v>7</v>
          </cell>
          <cell r="K1602">
            <v>0</v>
          </cell>
          <cell r="L1602">
            <v>0</v>
          </cell>
          <cell r="M1602">
            <v>10.895</v>
          </cell>
          <cell r="N1602">
            <v>0.14899999999999999</v>
          </cell>
          <cell r="O1602">
            <v>2760.3</v>
          </cell>
          <cell r="P1602">
            <v>25.34</v>
          </cell>
          <cell r="Q1602">
            <v>496.85</v>
          </cell>
          <cell r="R1602">
            <v>105.63</v>
          </cell>
        </row>
        <row r="1603">
          <cell r="A1603" t="str">
            <v>0210Chulucanas131</v>
          </cell>
          <cell r="B1603" t="str">
            <v>02</v>
          </cell>
          <cell r="C1603" t="str">
            <v>10</v>
          </cell>
          <cell r="D1603" t="str">
            <v>ELNO</v>
          </cell>
          <cell r="E1603" t="str">
            <v>Chulucanas</v>
          </cell>
          <cell r="F1603" t="str">
            <v/>
          </cell>
          <cell r="G1603">
            <v>0</v>
          </cell>
          <cell r="H1603">
            <v>0</v>
          </cell>
          <cell r="I1603" t="str">
            <v>131</v>
          </cell>
          <cell r="J1603">
            <v>19</v>
          </cell>
          <cell r="K1603">
            <v>0</v>
          </cell>
          <cell r="L1603">
            <v>0</v>
          </cell>
          <cell r="M1603">
            <v>63.841000000000001</v>
          </cell>
          <cell r="N1603">
            <v>0.38300000000000001</v>
          </cell>
          <cell r="O1603">
            <v>16835.400000000001</v>
          </cell>
          <cell r="P1603">
            <v>26.37</v>
          </cell>
          <cell r="Q1603">
            <v>3030.37</v>
          </cell>
          <cell r="R1603">
            <v>286.70999999999998</v>
          </cell>
        </row>
        <row r="1604">
          <cell r="A1604" t="str">
            <v>0210Chulucanas240</v>
          </cell>
          <cell r="B1604" t="str">
            <v>02</v>
          </cell>
          <cell r="C1604" t="str">
            <v>10</v>
          </cell>
          <cell r="D1604" t="str">
            <v>ELNO</v>
          </cell>
          <cell r="E1604" t="str">
            <v>Chulucanas</v>
          </cell>
          <cell r="F1604" t="str">
            <v/>
          </cell>
          <cell r="G1604">
            <v>0</v>
          </cell>
          <cell r="H1604">
            <v>0</v>
          </cell>
          <cell r="I1604" t="str">
            <v>240</v>
          </cell>
          <cell r="J1604">
            <v>0</v>
          </cell>
          <cell r="K1604">
            <v>0</v>
          </cell>
          <cell r="L1604">
            <v>0</v>
          </cell>
          <cell r="M1604">
            <v>226.16900000000001</v>
          </cell>
          <cell r="N1604">
            <v>0</v>
          </cell>
          <cell r="O1604">
            <v>44275.88</v>
          </cell>
          <cell r="P1604">
            <v>19.579999999999998</v>
          </cell>
          <cell r="Q1604">
            <v>0</v>
          </cell>
          <cell r="R1604">
            <v>0</v>
          </cell>
        </row>
        <row r="1605">
          <cell r="A1605" t="str">
            <v>0210Talara222</v>
          </cell>
          <cell r="B1605" t="str">
            <v>02</v>
          </cell>
          <cell r="C1605" t="str">
            <v>10</v>
          </cell>
          <cell r="D1605" t="str">
            <v>ELNO</v>
          </cell>
          <cell r="E1605" t="str">
            <v>Talara</v>
          </cell>
          <cell r="F1605" t="str">
            <v/>
          </cell>
          <cell r="G1605">
            <v>0</v>
          </cell>
          <cell r="H1605">
            <v>0</v>
          </cell>
          <cell r="I1605" t="str">
            <v>222</v>
          </cell>
          <cell r="J1605">
            <v>11</v>
          </cell>
          <cell r="K1605">
            <v>11.68</v>
          </cell>
          <cell r="L1605">
            <v>75.527000000000001</v>
          </cell>
          <cell r="M1605">
            <v>87.206999999999994</v>
          </cell>
          <cell r="N1605">
            <v>0.51800000000000002</v>
          </cell>
          <cell r="O1605">
            <v>36990.71</v>
          </cell>
          <cell r="P1605">
            <v>42.42</v>
          </cell>
          <cell r="Q1605">
            <v>6658.33</v>
          </cell>
          <cell r="R1605">
            <v>43.46</v>
          </cell>
        </row>
        <row r="1606">
          <cell r="A1606" t="str">
            <v>0210Talara232</v>
          </cell>
          <cell r="B1606" t="str">
            <v>02</v>
          </cell>
          <cell r="C1606" t="str">
            <v>10</v>
          </cell>
          <cell r="D1606" t="str">
            <v>ELNO</v>
          </cell>
          <cell r="E1606" t="str">
            <v>Talara</v>
          </cell>
          <cell r="F1606" t="str">
            <v/>
          </cell>
          <cell r="G1606">
            <v>0</v>
          </cell>
          <cell r="H1606">
            <v>0</v>
          </cell>
          <cell r="I1606" t="str">
            <v>232</v>
          </cell>
          <cell r="J1606">
            <v>9</v>
          </cell>
          <cell r="K1606">
            <v>0</v>
          </cell>
          <cell r="L1606">
            <v>0</v>
          </cell>
          <cell r="M1606">
            <v>56.475999999999999</v>
          </cell>
          <cell r="N1606">
            <v>0.48299999999999998</v>
          </cell>
          <cell r="O1606">
            <v>25023.75</v>
          </cell>
          <cell r="P1606">
            <v>44.31</v>
          </cell>
          <cell r="Q1606">
            <v>4504.28</v>
          </cell>
          <cell r="R1606">
            <v>29.73</v>
          </cell>
        </row>
        <row r="1607">
          <cell r="A1607" t="str">
            <v>0210Talara231</v>
          </cell>
          <cell r="B1607" t="str">
            <v>02</v>
          </cell>
          <cell r="C1607" t="str">
            <v>10</v>
          </cell>
          <cell r="D1607" t="str">
            <v>ELNO</v>
          </cell>
          <cell r="E1607" t="str">
            <v>Talara</v>
          </cell>
          <cell r="F1607" t="str">
            <v/>
          </cell>
          <cell r="G1607">
            <v>0</v>
          </cell>
          <cell r="H1607">
            <v>0</v>
          </cell>
          <cell r="I1607" t="str">
            <v>231</v>
          </cell>
          <cell r="J1607">
            <v>13</v>
          </cell>
          <cell r="K1607">
            <v>0</v>
          </cell>
          <cell r="L1607">
            <v>0</v>
          </cell>
          <cell r="M1607">
            <v>41.087000000000003</v>
          </cell>
          <cell r="N1607">
            <v>0.19900000000000001</v>
          </cell>
          <cell r="O1607">
            <v>16002.36</v>
          </cell>
          <cell r="P1607">
            <v>38.950000000000003</v>
          </cell>
          <cell r="Q1607">
            <v>2880.42</v>
          </cell>
          <cell r="R1607">
            <v>31.53</v>
          </cell>
        </row>
        <row r="1608">
          <cell r="A1608" t="str">
            <v>0210Talara270</v>
          </cell>
          <cell r="B1608" t="str">
            <v>02</v>
          </cell>
          <cell r="C1608" t="str">
            <v>10</v>
          </cell>
          <cell r="D1608" t="str">
            <v>ELNO</v>
          </cell>
          <cell r="E1608" t="str">
            <v>Talara</v>
          </cell>
          <cell r="F1608" t="str">
            <v/>
          </cell>
          <cell r="G1608">
            <v>0</v>
          </cell>
          <cell r="H1608">
            <v>0</v>
          </cell>
          <cell r="I1608" t="str">
            <v>270</v>
          </cell>
          <cell r="J1608">
            <v>2386</v>
          </cell>
          <cell r="K1608">
            <v>0</v>
          </cell>
          <cell r="L1608">
            <v>0</v>
          </cell>
          <cell r="M1608">
            <v>352.19099999999997</v>
          </cell>
          <cell r="N1608">
            <v>0</v>
          </cell>
          <cell r="O1608">
            <v>133285.76000000001</v>
          </cell>
          <cell r="P1608">
            <v>37.840000000000003</v>
          </cell>
          <cell r="Q1608">
            <v>23991.439999999999</v>
          </cell>
          <cell r="R1608">
            <v>1440.65</v>
          </cell>
        </row>
        <row r="1609">
          <cell r="A1609" t="str">
            <v>0210Talara261</v>
          </cell>
          <cell r="B1609" t="str">
            <v>02</v>
          </cell>
          <cell r="C1609" t="str">
            <v>10</v>
          </cell>
          <cell r="D1609" t="str">
            <v>ELNO</v>
          </cell>
          <cell r="E1609" t="str">
            <v>Talara</v>
          </cell>
          <cell r="F1609" t="str">
            <v/>
          </cell>
          <cell r="G1609">
            <v>0</v>
          </cell>
          <cell r="H1609">
            <v>0</v>
          </cell>
          <cell r="I1609" t="str">
            <v>261</v>
          </cell>
          <cell r="J1609">
            <v>6430</v>
          </cell>
          <cell r="K1609">
            <v>0</v>
          </cell>
          <cell r="L1609">
            <v>0</v>
          </cell>
          <cell r="M1609">
            <v>108.711</v>
          </cell>
          <cell r="N1609">
            <v>0</v>
          </cell>
          <cell r="O1609">
            <v>41520.58</v>
          </cell>
          <cell r="P1609">
            <v>38.19</v>
          </cell>
          <cell r="Q1609">
            <v>7473.7</v>
          </cell>
          <cell r="R1609">
            <v>3794.58</v>
          </cell>
        </row>
        <row r="1610">
          <cell r="A1610" t="str">
            <v>0210Talara262</v>
          </cell>
          <cell r="B1610" t="str">
            <v>02</v>
          </cell>
          <cell r="C1610" t="str">
            <v>10</v>
          </cell>
          <cell r="D1610" t="str">
            <v>ELNO</v>
          </cell>
          <cell r="E1610" t="str">
            <v>Talara</v>
          </cell>
          <cell r="F1610" t="str">
            <v/>
          </cell>
          <cell r="G1610">
            <v>0</v>
          </cell>
          <cell r="H1610">
            <v>0</v>
          </cell>
          <cell r="I1610" t="str">
            <v>262</v>
          </cell>
          <cell r="J1610">
            <v>9252</v>
          </cell>
          <cell r="K1610">
            <v>0</v>
          </cell>
          <cell r="L1610">
            <v>0</v>
          </cell>
          <cell r="M1610">
            <v>540.22900000000004</v>
          </cell>
          <cell r="N1610">
            <v>0</v>
          </cell>
          <cell r="O1610">
            <v>190155.86</v>
          </cell>
          <cell r="P1610">
            <v>35.200000000000003</v>
          </cell>
          <cell r="Q1610">
            <v>34228.050000000003</v>
          </cell>
          <cell r="R1610">
            <v>5459.97</v>
          </cell>
        </row>
        <row r="1611">
          <cell r="A1611" t="str">
            <v>0210Talara263</v>
          </cell>
          <cell r="B1611" t="str">
            <v>02</v>
          </cell>
          <cell r="C1611" t="str">
            <v>10</v>
          </cell>
          <cell r="D1611" t="str">
            <v>ELNO</v>
          </cell>
          <cell r="E1611" t="str">
            <v>Talara</v>
          </cell>
          <cell r="F1611" t="str">
            <v/>
          </cell>
          <cell r="G1611">
            <v>0</v>
          </cell>
          <cell r="H1611">
            <v>0</v>
          </cell>
          <cell r="I1611" t="str">
            <v>263</v>
          </cell>
          <cell r="J1611">
            <v>2201</v>
          </cell>
          <cell r="K1611">
            <v>0</v>
          </cell>
          <cell r="L1611">
            <v>0</v>
          </cell>
          <cell r="M1611">
            <v>267.721</v>
          </cell>
          <cell r="N1611">
            <v>0</v>
          </cell>
          <cell r="O1611">
            <v>105025.82</v>
          </cell>
          <cell r="P1611">
            <v>39.229999999999997</v>
          </cell>
          <cell r="Q1611">
            <v>18904.650000000001</v>
          </cell>
          <cell r="R1611">
            <v>1299.6300000000001</v>
          </cell>
        </row>
        <row r="1612">
          <cell r="A1612" t="str">
            <v>0210Talara264</v>
          </cell>
          <cell r="B1612" t="str">
            <v>02</v>
          </cell>
          <cell r="C1612" t="str">
            <v>10</v>
          </cell>
          <cell r="D1612" t="str">
            <v>ELNO</v>
          </cell>
          <cell r="E1612" t="str">
            <v>Talara</v>
          </cell>
          <cell r="F1612" t="str">
            <v/>
          </cell>
          <cell r="G1612">
            <v>0</v>
          </cell>
          <cell r="H1612">
            <v>0</v>
          </cell>
          <cell r="I1612" t="str">
            <v>264</v>
          </cell>
          <cell r="J1612">
            <v>1205</v>
          </cell>
          <cell r="K1612">
            <v>0</v>
          </cell>
          <cell r="L1612">
            <v>0</v>
          </cell>
          <cell r="M1612">
            <v>237.524</v>
          </cell>
          <cell r="N1612">
            <v>0</v>
          </cell>
          <cell r="O1612">
            <v>91800.37</v>
          </cell>
          <cell r="P1612">
            <v>38.65</v>
          </cell>
          <cell r="Q1612">
            <v>16524.07</v>
          </cell>
          <cell r="R1612">
            <v>711.33</v>
          </cell>
        </row>
        <row r="1613">
          <cell r="A1613" t="str">
            <v>0210Talara265</v>
          </cell>
          <cell r="B1613" t="str">
            <v>02</v>
          </cell>
          <cell r="C1613" t="str">
            <v>10</v>
          </cell>
          <cell r="D1613" t="str">
            <v>ELNO</v>
          </cell>
          <cell r="E1613" t="str">
            <v>Talara</v>
          </cell>
          <cell r="F1613" t="str">
            <v/>
          </cell>
          <cell r="G1613">
            <v>0</v>
          </cell>
          <cell r="H1613">
            <v>0</v>
          </cell>
          <cell r="I1613" t="str">
            <v>265</v>
          </cell>
          <cell r="J1613">
            <v>194</v>
          </cell>
          <cell r="K1613">
            <v>0</v>
          </cell>
          <cell r="L1613">
            <v>0</v>
          </cell>
          <cell r="M1613">
            <v>72.122</v>
          </cell>
          <cell r="N1613">
            <v>0</v>
          </cell>
          <cell r="O1613">
            <v>27566.25</v>
          </cell>
          <cell r="P1613">
            <v>38.22</v>
          </cell>
          <cell r="Q1613">
            <v>4961.93</v>
          </cell>
          <cell r="R1613">
            <v>115.09</v>
          </cell>
        </row>
        <row r="1614">
          <cell r="A1614" t="str">
            <v>0210Talara266</v>
          </cell>
          <cell r="B1614" t="str">
            <v>02</v>
          </cell>
          <cell r="C1614" t="str">
            <v>10</v>
          </cell>
          <cell r="D1614" t="str">
            <v>ELNO</v>
          </cell>
          <cell r="E1614" t="str">
            <v>Talara</v>
          </cell>
          <cell r="F1614" t="str">
            <v/>
          </cell>
          <cell r="G1614">
            <v>0</v>
          </cell>
          <cell r="H1614">
            <v>0</v>
          </cell>
          <cell r="I1614" t="str">
            <v>266</v>
          </cell>
          <cell r="J1614">
            <v>32</v>
          </cell>
          <cell r="K1614">
            <v>0</v>
          </cell>
          <cell r="L1614">
            <v>0</v>
          </cell>
          <cell r="M1614">
            <v>18.440000000000001</v>
          </cell>
          <cell r="N1614">
            <v>0</v>
          </cell>
          <cell r="O1614">
            <v>6930.24</v>
          </cell>
          <cell r="P1614">
            <v>37.58</v>
          </cell>
          <cell r="Q1614">
            <v>1247.44</v>
          </cell>
          <cell r="R1614">
            <v>18.88</v>
          </cell>
        </row>
        <row r="1615">
          <cell r="A1615" t="str">
            <v>0210Talara267</v>
          </cell>
          <cell r="B1615" t="str">
            <v>02</v>
          </cell>
          <cell r="C1615" t="str">
            <v>10</v>
          </cell>
          <cell r="D1615" t="str">
            <v>ELNO</v>
          </cell>
          <cell r="E1615" t="str">
            <v>Talara</v>
          </cell>
          <cell r="F1615" t="str">
            <v/>
          </cell>
          <cell r="G1615">
            <v>0</v>
          </cell>
          <cell r="H1615">
            <v>0</v>
          </cell>
          <cell r="I1615" t="str">
            <v>267</v>
          </cell>
          <cell r="J1615">
            <v>14</v>
          </cell>
          <cell r="K1615">
            <v>0</v>
          </cell>
          <cell r="L1615">
            <v>0</v>
          </cell>
          <cell r="M1615">
            <v>11.904</v>
          </cell>
          <cell r="N1615">
            <v>0</v>
          </cell>
          <cell r="O1615">
            <v>4466.32</v>
          </cell>
          <cell r="P1615">
            <v>37.520000000000003</v>
          </cell>
          <cell r="Q1615">
            <v>803.94</v>
          </cell>
          <cell r="R1615">
            <v>8.4499999999999993</v>
          </cell>
        </row>
        <row r="1616">
          <cell r="A1616" t="str">
            <v>0210Talara268</v>
          </cell>
          <cell r="B1616" t="str">
            <v>02</v>
          </cell>
          <cell r="C1616" t="str">
            <v>10</v>
          </cell>
          <cell r="D1616" t="str">
            <v>ELNO</v>
          </cell>
          <cell r="E1616" t="str">
            <v>Talara</v>
          </cell>
          <cell r="F1616" t="str">
            <v/>
          </cell>
          <cell r="G1616">
            <v>0</v>
          </cell>
          <cell r="H1616">
            <v>0</v>
          </cell>
          <cell r="I1616" t="str">
            <v>268</v>
          </cell>
          <cell r="J1616">
            <v>8</v>
          </cell>
          <cell r="K1616">
            <v>0</v>
          </cell>
          <cell r="L1616">
            <v>0</v>
          </cell>
          <cell r="M1616">
            <v>11.528</v>
          </cell>
          <cell r="N1616">
            <v>0</v>
          </cell>
          <cell r="O1616">
            <v>4365.1899999999996</v>
          </cell>
          <cell r="P1616">
            <v>37.869999999999997</v>
          </cell>
          <cell r="Q1616">
            <v>785.73</v>
          </cell>
          <cell r="R1616">
            <v>5.29</v>
          </cell>
        </row>
        <row r="1617">
          <cell r="A1617" t="str">
            <v>0210Talara282</v>
          </cell>
          <cell r="B1617" t="str">
            <v>02</v>
          </cell>
          <cell r="C1617" t="str">
            <v>10</v>
          </cell>
          <cell r="D1617" t="str">
            <v>ELNO</v>
          </cell>
          <cell r="E1617" t="str">
            <v>Talara</v>
          </cell>
          <cell r="F1617" t="str">
            <v/>
          </cell>
          <cell r="G1617">
            <v>0</v>
          </cell>
          <cell r="H1617">
            <v>0</v>
          </cell>
          <cell r="I1617" t="str">
            <v>282</v>
          </cell>
          <cell r="J1617">
            <v>21</v>
          </cell>
          <cell r="K1617">
            <v>0</v>
          </cell>
          <cell r="L1617">
            <v>0</v>
          </cell>
          <cell r="M1617">
            <v>1.835</v>
          </cell>
          <cell r="N1617">
            <v>5.7350000000000003</v>
          </cell>
          <cell r="O1617">
            <v>752.27</v>
          </cell>
          <cell r="P1617">
            <v>41</v>
          </cell>
          <cell r="Q1617">
            <v>135.41</v>
          </cell>
          <cell r="R1617">
            <v>12.39</v>
          </cell>
        </row>
        <row r="1618">
          <cell r="A1618" t="str">
            <v>0210Talara281</v>
          </cell>
          <cell r="B1618" t="str">
            <v>02</v>
          </cell>
          <cell r="C1618" t="str">
            <v>10</v>
          </cell>
          <cell r="D1618" t="str">
            <v>ELNO</v>
          </cell>
          <cell r="E1618" t="str">
            <v>Talara</v>
          </cell>
          <cell r="F1618" t="str">
            <v/>
          </cell>
          <cell r="G1618">
            <v>0</v>
          </cell>
          <cell r="H1618">
            <v>0</v>
          </cell>
          <cell r="I1618" t="str">
            <v>281</v>
          </cell>
          <cell r="J1618">
            <v>1</v>
          </cell>
          <cell r="K1618">
            <v>0</v>
          </cell>
          <cell r="L1618">
            <v>0</v>
          </cell>
          <cell r="M1618">
            <v>9.6000000000000002E-2</v>
          </cell>
          <cell r="N1618">
            <v>0.3</v>
          </cell>
          <cell r="O1618">
            <v>39.200000000000003</v>
          </cell>
          <cell r="P1618">
            <v>40.83</v>
          </cell>
          <cell r="Q1618">
            <v>7.06</v>
          </cell>
          <cell r="R1618">
            <v>0.59</v>
          </cell>
        </row>
        <row r="1619">
          <cell r="A1619" t="str">
            <v>0210Talara122</v>
          </cell>
          <cell r="B1619" t="str">
            <v>02</v>
          </cell>
          <cell r="C1619" t="str">
            <v>10</v>
          </cell>
          <cell r="D1619" t="str">
            <v>ELNO</v>
          </cell>
          <cell r="E1619" t="str">
            <v>Talara</v>
          </cell>
          <cell r="F1619" t="str">
            <v/>
          </cell>
          <cell r="G1619">
            <v>0</v>
          </cell>
          <cell r="H1619">
            <v>0</v>
          </cell>
          <cell r="I1619" t="str">
            <v>122</v>
          </cell>
          <cell r="J1619">
            <v>12</v>
          </cell>
          <cell r="K1619">
            <v>24.931000000000001</v>
          </cell>
          <cell r="L1619">
            <v>136.22300000000001</v>
          </cell>
          <cell r="M1619">
            <v>161.154</v>
          </cell>
          <cell r="N1619">
            <v>0.91200000000000003</v>
          </cell>
          <cell r="O1619">
            <v>41547.800000000003</v>
          </cell>
          <cell r="P1619">
            <v>25.78</v>
          </cell>
          <cell r="Q1619">
            <v>7478.6</v>
          </cell>
          <cell r="R1619">
            <v>193.8</v>
          </cell>
        </row>
        <row r="1620">
          <cell r="A1620" t="str">
            <v>0210Talara121</v>
          </cell>
          <cell r="B1620" t="str">
            <v>02</v>
          </cell>
          <cell r="C1620" t="str">
            <v>10</v>
          </cell>
          <cell r="D1620" t="str">
            <v>ELNO</v>
          </cell>
          <cell r="E1620" t="str">
            <v>Talara</v>
          </cell>
          <cell r="F1620" t="str">
            <v/>
          </cell>
          <cell r="G1620">
            <v>0</v>
          </cell>
          <cell r="H1620">
            <v>0</v>
          </cell>
          <cell r="I1620" t="str">
            <v>121</v>
          </cell>
          <cell r="J1620">
            <v>5</v>
          </cell>
          <cell r="K1620">
            <v>11.419</v>
          </cell>
          <cell r="L1620">
            <v>34.643000000000001</v>
          </cell>
          <cell r="M1620">
            <v>46.061999999999998</v>
          </cell>
          <cell r="N1620">
            <v>0.20799999999999999</v>
          </cell>
          <cell r="O1620">
            <v>10383.83</v>
          </cell>
          <cell r="P1620">
            <v>22.54</v>
          </cell>
          <cell r="Q1620">
            <v>1869.09</v>
          </cell>
          <cell r="R1620">
            <v>80.75</v>
          </cell>
        </row>
        <row r="1621">
          <cell r="A1621" t="str">
            <v>0210Talara132</v>
          </cell>
          <cell r="B1621" t="str">
            <v>02</v>
          </cell>
          <cell r="C1621" t="str">
            <v>10</v>
          </cell>
          <cell r="D1621" t="str">
            <v>ELNO</v>
          </cell>
          <cell r="E1621" t="str">
            <v>Talara</v>
          </cell>
          <cell r="F1621" t="str">
            <v/>
          </cell>
          <cell r="G1621">
            <v>0</v>
          </cell>
          <cell r="H1621">
            <v>0</v>
          </cell>
          <cell r="I1621" t="str">
            <v>132</v>
          </cell>
          <cell r="J1621">
            <v>17</v>
          </cell>
          <cell r="K1621">
            <v>0</v>
          </cell>
          <cell r="L1621">
            <v>0</v>
          </cell>
          <cell r="M1621">
            <v>81.295000000000002</v>
          </cell>
          <cell r="N1621">
            <v>0.67900000000000005</v>
          </cell>
          <cell r="O1621">
            <v>23943.599999999999</v>
          </cell>
          <cell r="P1621">
            <v>29.45</v>
          </cell>
          <cell r="Q1621">
            <v>4309.8500000000004</v>
          </cell>
          <cell r="R1621">
            <v>258.47000000000003</v>
          </cell>
        </row>
        <row r="1622">
          <cell r="A1622" t="str">
            <v>0210Talara131</v>
          </cell>
          <cell r="B1622" t="str">
            <v>02</v>
          </cell>
          <cell r="C1622" t="str">
            <v>10</v>
          </cell>
          <cell r="D1622" t="str">
            <v>ELNO</v>
          </cell>
          <cell r="E1622" t="str">
            <v>Talara</v>
          </cell>
          <cell r="F1622" t="str">
            <v/>
          </cell>
          <cell r="G1622">
            <v>0</v>
          </cell>
          <cell r="H1622">
            <v>0</v>
          </cell>
          <cell r="I1622" t="str">
            <v>131</v>
          </cell>
          <cell r="J1622">
            <v>9</v>
          </cell>
          <cell r="K1622">
            <v>0</v>
          </cell>
          <cell r="L1622">
            <v>0</v>
          </cell>
          <cell r="M1622">
            <v>165.44200000000001</v>
          </cell>
          <cell r="N1622">
            <v>0.77500000000000002</v>
          </cell>
          <cell r="O1622">
            <v>38228.480000000003</v>
          </cell>
          <cell r="P1622">
            <v>23.11</v>
          </cell>
          <cell r="Q1622">
            <v>6881.13</v>
          </cell>
          <cell r="R1622">
            <v>135.81</v>
          </cell>
        </row>
        <row r="1623">
          <cell r="A1623" t="str">
            <v>0210Talara240</v>
          </cell>
          <cell r="B1623" t="str">
            <v>02</v>
          </cell>
          <cell r="C1623" t="str">
            <v>10</v>
          </cell>
          <cell r="D1623" t="str">
            <v>ELNO</v>
          </cell>
          <cell r="E1623" t="str">
            <v>Talara</v>
          </cell>
          <cell r="F1623" t="str">
            <v/>
          </cell>
          <cell r="G1623">
            <v>0</v>
          </cell>
          <cell r="H1623">
            <v>0</v>
          </cell>
          <cell r="I1623" t="str">
            <v>240</v>
          </cell>
          <cell r="J1623">
            <v>0</v>
          </cell>
          <cell r="K1623">
            <v>0</v>
          </cell>
          <cell r="L1623">
            <v>0</v>
          </cell>
          <cell r="M1623">
            <v>287.92599999999999</v>
          </cell>
          <cell r="N1623">
            <v>0</v>
          </cell>
          <cell r="O1623">
            <v>80612.52</v>
          </cell>
          <cell r="P1623">
            <v>28</v>
          </cell>
          <cell r="Q1623">
            <v>0</v>
          </cell>
          <cell r="R1623">
            <v>0</v>
          </cell>
        </row>
        <row r="1624">
          <cell r="A1624" t="str">
            <v>0210Bajo Piura222</v>
          </cell>
          <cell r="B1624" t="str">
            <v>02</v>
          </cell>
          <cell r="C1624" t="str">
            <v>10</v>
          </cell>
          <cell r="D1624" t="str">
            <v>ELNO</v>
          </cell>
          <cell r="E1624" t="str">
            <v>Bajo Piura</v>
          </cell>
          <cell r="F1624" t="str">
            <v/>
          </cell>
          <cell r="G1624">
            <v>0</v>
          </cell>
          <cell r="H1624">
            <v>60</v>
          </cell>
          <cell r="I1624" t="str">
            <v>222</v>
          </cell>
          <cell r="J1624">
            <v>1</v>
          </cell>
          <cell r="K1624">
            <v>0.17599999999999999</v>
          </cell>
          <cell r="L1624">
            <v>0.42199999999999999</v>
          </cell>
          <cell r="M1624">
            <v>0.59799999999999998</v>
          </cell>
          <cell r="N1624">
            <v>0.03</v>
          </cell>
          <cell r="O1624">
            <v>1046.98</v>
          </cell>
          <cell r="P1624">
            <v>175.08</v>
          </cell>
          <cell r="Q1624">
            <v>188.46</v>
          </cell>
          <cell r="R1624">
            <v>3.22</v>
          </cell>
        </row>
        <row r="1625">
          <cell r="A1625" t="str">
            <v>0210Bajo Piura231</v>
          </cell>
          <cell r="B1625" t="str">
            <v>02</v>
          </cell>
          <cell r="C1625" t="str">
            <v>10</v>
          </cell>
          <cell r="D1625" t="str">
            <v>ELNO</v>
          </cell>
          <cell r="E1625" t="str">
            <v>Bajo Piura</v>
          </cell>
          <cell r="F1625" t="str">
            <v/>
          </cell>
          <cell r="G1625">
            <v>0</v>
          </cell>
          <cell r="H1625">
            <v>60</v>
          </cell>
          <cell r="I1625" t="str">
            <v>231</v>
          </cell>
          <cell r="J1625">
            <v>1</v>
          </cell>
          <cell r="K1625">
            <v>0</v>
          </cell>
          <cell r="L1625">
            <v>0</v>
          </cell>
          <cell r="M1625">
            <v>0.74</v>
          </cell>
          <cell r="N1625">
            <v>3.0000000000000001E-3</v>
          </cell>
          <cell r="O1625">
            <v>349.39</v>
          </cell>
          <cell r="P1625">
            <v>47.21</v>
          </cell>
          <cell r="Q1625">
            <v>62.89</v>
          </cell>
          <cell r="R1625">
            <v>2.12</v>
          </cell>
        </row>
        <row r="1626">
          <cell r="A1626" t="str">
            <v>0210Bajo Piura270</v>
          </cell>
          <cell r="B1626" t="str">
            <v>02</v>
          </cell>
          <cell r="C1626" t="str">
            <v>10</v>
          </cell>
          <cell r="D1626" t="str">
            <v>ELNO</v>
          </cell>
          <cell r="E1626" t="str">
            <v>Bajo Piura</v>
          </cell>
          <cell r="F1626" t="str">
            <v/>
          </cell>
          <cell r="G1626">
            <v>0</v>
          </cell>
          <cell r="H1626">
            <v>60</v>
          </cell>
          <cell r="I1626" t="str">
            <v>270</v>
          </cell>
          <cell r="J1626">
            <v>798</v>
          </cell>
          <cell r="K1626">
            <v>0</v>
          </cell>
          <cell r="L1626">
            <v>0</v>
          </cell>
          <cell r="M1626">
            <v>84.135999999999996</v>
          </cell>
          <cell r="N1626">
            <v>0</v>
          </cell>
          <cell r="O1626">
            <v>34730.949999999997</v>
          </cell>
          <cell r="P1626">
            <v>41.28</v>
          </cell>
          <cell r="Q1626">
            <v>6251.57</v>
          </cell>
          <cell r="R1626">
            <v>484.2</v>
          </cell>
        </row>
        <row r="1627">
          <cell r="A1627" t="str">
            <v>0210Bajo Piura261</v>
          </cell>
          <cell r="B1627" t="str">
            <v>02</v>
          </cell>
          <cell r="C1627" t="str">
            <v>10</v>
          </cell>
          <cell r="D1627" t="str">
            <v>ELNO</v>
          </cell>
          <cell r="E1627" t="str">
            <v>Bajo Piura</v>
          </cell>
          <cell r="F1627" t="str">
            <v/>
          </cell>
          <cell r="G1627">
            <v>0</v>
          </cell>
          <cell r="H1627">
            <v>60</v>
          </cell>
          <cell r="I1627" t="str">
            <v>261</v>
          </cell>
          <cell r="J1627">
            <v>6483</v>
          </cell>
          <cell r="K1627">
            <v>0</v>
          </cell>
          <cell r="L1627">
            <v>0</v>
          </cell>
          <cell r="M1627">
            <v>95.685000000000002</v>
          </cell>
          <cell r="N1627">
            <v>0</v>
          </cell>
          <cell r="O1627">
            <v>42842.400000000001</v>
          </cell>
          <cell r="P1627">
            <v>44.77</v>
          </cell>
          <cell r="Q1627">
            <v>7711.63</v>
          </cell>
          <cell r="R1627">
            <v>3833.48</v>
          </cell>
        </row>
        <row r="1628">
          <cell r="A1628" t="str">
            <v>0210Bajo Piura262</v>
          </cell>
          <cell r="B1628" t="str">
            <v>02</v>
          </cell>
          <cell r="C1628" t="str">
            <v>10</v>
          </cell>
          <cell r="D1628" t="str">
            <v>ELNO</v>
          </cell>
          <cell r="E1628" t="str">
            <v>Bajo Piura</v>
          </cell>
          <cell r="F1628" t="str">
            <v/>
          </cell>
          <cell r="G1628">
            <v>0</v>
          </cell>
          <cell r="H1628">
            <v>60</v>
          </cell>
          <cell r="I1628" t="str">
            <v>262</v>
          </cell>
          <cell r="J1628">
            <v>3722</v>
          </cell>
          <cell r="K1628">
            <v>0</v>
          </cell>
          <cell r="L1628">
            <v>0</v>
          </cell>
          <cell r="M1628">
            <v>197.14400000000001</v>
          </cell>
          <cell r="N1628">
            <v>0</v>
          </cell>
          <cell r="O1628">
            <v>74223.89</v>
          </cell>
          <cell r="P1628">
            <v>37.65</v>
          </cell>
          <cell r="Q1628">
            <v>13360.3</v>
          </cell>
          <cell r="R1628">
            <v>2201.08</v>
          </cell>
        </row>
        <row r="1629">
          <cell r="A1629" t="str">
            <v>0210Bajo Piura263</v>
          </cell>
          <cell r="B1629" t="str">
            <v>02</v>
          </cell>
          <cell r="C1629" t="str">
            <v>10</v>
          </cell>
          <cell r="D1629" t="str">
            <v>ELNO</v>
          </cell>
          <cell r="E1629" t="str">
            <v>Bajo Piura</v>
          </cell>
          <cell r="F1629" t="str">
            <v/>
          </cell>
          <cell r="G1629">
            <v>0</v>
          </cell>
          <cell r="H1629">
            <v>60</v>
          </cell>
          <cell r="I1629" t="str">
            <v>263</v>
          </cell>
          <cell r="J1629">
            <v>393</v>
          </cell>
          <cell r="K1629">
            <v>0</v>
          </cell>
          <cell r="L1629">
            <v>0</v>
          </cell>
          <cell r="M1629">
            <v>47.578000000000003</v>
          </cell>
          <cell r="N1629">
            <v>0</v>
          </cell>
          <cell r="O1629">
            <v>19806.22</v>
          </cell>
          <cell r="P1629">
            <v>41.63</v>
          </cell>
          <cell r="Q1629">
            <v>3565.12</v>
          </cell>
          <cell r="R1629">
            <v>234.04</v>
          </cell>
        </row>
        <row r="1630">
          <cell r="A1630" t="str">
            <v>0210Bajo Piura264</v>
          </cell>
          <cell r="B1630" t="str">
            <v>02</v>
          </cell>
          <cell r="C1630" t="str">
            <v>10</v>
          </cell>
          <cell r="D1630" t="str">
            <v>ELNO</v>
          </cell>
          <cell r="E1630" t="str">
            <v>Bajo Piura</v>
          </cell>
          <cell r="F1630" t="str">
            <v/>
          </cell>
          <cell r="G1630">
            <v>0</v>
          </cell>
          <cell r="H1630">
            <v>60</v>
          </cell>
          <cell r="I1630" t="str">
            <v>264</v>
          </cell>
          <cell r="J1630">
            <v>153</v>
          </cell>
          <cell r="K1630">
            <v>0</v>
          </cell>
          <cell r="L1630">
            <v>0</v>
          </cell>
          <cell r="M1630">
            <v>30.786999999999999</v>
          </cell>
          <cell r="N1630">
            <v>0</v>
          </cell>
          <cell r="O1630">
            <v>12623.5</v>
          </cell>
          <cell r="P1630">
            <v>41</v>
          </cell>
          <cell r="Q1630">
            <v>2272.23</v>
          </cell>
          <cell r="R1630">
            <v>93.01</v>
          </cell>
        </row>
        <row r="1631">
          <cell r="A1631" t="str">
            <v>0210Bajo Piura265</v>
          </cell>
          <cell r="B1631" t="str">
            <v>02</v>
          </cell>
          <cell r="C1631" t="str">
            <v>10</v>
          </cell>
          <cell r="D1631" t="str">
            <v>ELNO</v>
          </cell>
          <cell r="E1631" t="str">
            <v>Bajo Piura</v>
          </cell>
          <cell r="F1631" t="str">
            <v/>
          </cell>
          <cell r="G1631">
            <v>0</v>
          </cell>
          <cell r="H1631">
            <v>60</v>
          </cell>
          <cell r="I1631" t="str">
            <v>265</v>
          </cell>
          <cell r="J1631">
            <v>29</v>
          </cell>
          <cell r="K1631">
            <v>0</v>
          </cell>
          <cell r="L1631">
            <v>0</v>
          </cell>
          <cell r="M1631">
            <v>11.285</v>
          </cell>
          <cell r="N1631">
            <v>0</v>
          </cell>
          <cell r="O1631">
            <v>4569.2299999999996</v>
          </cell>
          <cell r="P1631">
            <v>40.49</v>
          </cell>
          <cell r="Q1631">
            <v>822.46</v>
          </cell>
          <cell r="R1631">
            <v>18.059999999999999</v>
          </cell>
        </row>
        <row r="1632">
          <cell r="A1632" t="str">
            <v>0210Bajo Piura266</v>
          </cell>
          <cell r="B1632" t="str">
            <v>02</v>
          </cell>
          <cell r="C1632" t="str">
            <v>10</v>
          </cell>
          <cell r="D1632" t="str">
            <v>ELNO</v>
          </cell>
          <cell r="E1632" t="str">
            <v>Bajo Piura</v>
          </cell>
          <cell r="F1632" t="str">
            <v/>
          </cell>
          <cell r="G1632">
            <v>0</v>
          </cell>
          <cell r="H1632">
            <v>60</v>
          </cell>
          <cell r="I1632" t="str">
            <v>266</v>
          </cell>
          <cell r="J1632">
            <v>8</v>
          </cell>
          <cell r="K1632">
            <v>0</v>
          </cell>
          <cell r="L1632">
            <v>0</v>
          </cell>
          <cell r="M1632">
            <v>5.19</v>
          </cell>
          <cell r="N1632">
            <v>0</v>
          </cell>
          <cell r="O1632">
            <v>2091.33</v>
          </cell>
          <cell r="P1632">
            <v>40.299999999999997</v>
          </cell>
          <cell r="Q1632">
            <v>376.44</v>
          </cell>
          <cell r="R1632">
            <v>5.29</v>
          </cell>
        </row>
        <row r="1633">
          <cell r="A1633" t="str">
            <v>0210Bajo Piura267</v>
          </cell>
          <cell r="B1633" t="str">
            <v>02</v>
          </cell>
          <cell r="C1633" t="str">
            <v>10</v>
          </cell>
          <cell r="D1633" t="str">
            <v>ELNO</v>
          </cell>
          <cell r="E1633" t="str">
            <v>Bajo Piura</v>
          </cell>
          <cell r="F1633" t="str">
            <v/>
          </cell>
          <cell r="G1633">
            <v>0</v>
          </cell>
          <cell r="H1633">
            <v>60</v>
          </cell>
          <cell r="I1633" t="str">
            <v>267</v>
          </cell>
          <cell r="J1633">
            <v>5</v>
          </cell>
          <cell r="K1633">
            <v>0</v>
          </cell>
          <cell r="L1633">
            <v>0</v>
          </cell>
          <cell r="M1633">
            <v>4.2919999999999998</v>
          </cell>
          <cell r="N1633">
            <v>0</v>
          </cell>
          <cell r="O1633">
            <v>1726.78</v>
          </cell>
          <cell r="P1633">
            <v>40.229999999999997</v>
          </cell>
          <cell r="Q1633">
            <v>310.82</v>
          </cell>
          <cell r="R1633">
            <v>3.52</v>
          </cell>
        </row>
        <row r="1634">
          <cell r="A1634" t="str">
            <v>0210Bajo Piura268</v>
          </cell>
          <cell r="B1634" t="str">
            <v>02</v>
          </cell>
          <cell r="C1634" t="str">
            <v>10</v>
          </cell>
          <cell r="D1634" t="str">
            <v>ELNO</v>
          </cell>
          <cell r="E1634" t="str">
            <v>Bajo Piura</v>
          </cell>
          <cell r="F1634" t="str">
            <v/>
          </cell>
          <cell r="G1634">
            <v>0</v>
          </cell>
          <cell r="H1634">
            <v>60</v>
          </cell>
          <cell r="I1634" t="str">
            <v>268</v>
          </cell>
          <cell r="J1634">
            <v>5</v>
          </cell>
          <cell r="K1634">
            <v>0</v>
          </cell>
          <cell r="L1634">
            <v>0</v>
          </cell>
          <cell r="M1634">
            <v>7.63</v>
          </cell>
          <cell r="N1634">
            <v>0</v>
          </cell>
          <cell r="O1634">
            <v>3061.45</v>
          </cell>
          <cell r="P1634">
            <v>40.119999999999997</v>
          </cell>
          <cell r="Q1634">
            <v>551.05999999999995</v>
          </cell>
          <cell r="R1634">
            <v>3.33</v>
          </cell>
        </row>
        <row r="1635">
          <cell r="A1635" t="str">
            <v>0210Bajo Piura282</v>
          </cell>
          <cell r="B1635" t="str">
            <v>02</v>
          </cell>
          <cell r="C1635" t="str">
            <v>10</v>
          </cell>
          <cell r="D1635" t="str">
            <v>ELNO</v>
          </cell>
          <cell r="E1635" t="str">
            <v>Bajo Piura</v>
          </cell>
          <cell r="F1635" t="str">
            <v/>
          </cell>
          <cell r="G1635">
            <v>0</v>
          </cell>
          <cell r="H1635">
            <v>60</v>
          </cell>
          <cell r="I1635" t="str">
            <v>282</v>
          </cell>
          <cell r="J1635">
            <v>2</v>
          </cell>
          <cell r="K1635">
            <v>0</v>
          </cell>
          <cell r="L1635">
            <v>0</v>
          </cell>
          <cell r="M1635">
            <v>6.4000000000000001E-2</v>
          </cell>
          <cell r="N1635">
            <v>0.2</v>
          </cell>
          <cell r="O1635">
            <v>27.78</v>
          </cell>
          <cell r="P1635">
            <v>43.41</v>
          </cell>
          <cell r="Q1635">
            <v>5</v>
          </cell>
          <cell r="R1635">
            <v>1.18</v>
          </cell>
        </row>
        <row r="1636">
          <cell r="A1636" t="str">
            <v>0210Bajo Piura100</v>
          </cell>
          <cell r="B1636" t="str">
            <v>02</v>
          </cell>
          <cell r="C1636" t="str">
            <v>10</v>
          </cell>
          <cell r="D1636" t="str">
            <v>ELNO</v>
          </cell>
          <cell r="E1636" t="str">
            <v>Bajo Piura</v>
          </cell>
          <cell r="F1636" t="str">
            <v/>
          </cell>
          <cell r="G1636">
            <v>0</v>
          </cell>
          <cell r="H1636">
            <v>60</v>
          </cell>
          <cell r="I1636" t="str">
            <v>100</v>
          </cell>
          <cell r="J1636">
            <v>20</v>
          </cell>
          <cell r="K1636">
            <v>24.466999999999999</v>
          </cell>
          <cell r="L1636">
            <v>257.923</v>
          </cell>
          <cell r="M1636">
            <v>282.39</v>
          </cell>
          <cell r="N1636">
            <v>2.5369999999999999</v>
          </cell>
          <cell r="O1636">
            <v>60168.06</v>
          </cell>
          <cell r="P1636">
            <v>21.31</v>
          </cell>
          <cell r="Q1636">
            <v>10830.25</v>
          </cell>
          <cell r="R1636">
            <v>323</v>
          </cell>
        </row>
        <row r="1637">
          <cell r="A1637" t="str">
            <v>0210Bajo Piura122</v>
          </cell>
          <cell r="B1637" t="str">
            <v>02</v>
          </cell>
          <cell r="C1637" t="str">
            <v>10</v>
          </cell>
          <cell r="D1637" t="str">
            <v>ELNO</v>
          </cell>
          <cell r="E1637" t="str">
            <v>Bajo Piura</v>
          </cell>
          <cell r="F1637" t="str">
            <v/>
          </cell>
          <cell r="G1637">
            <v>0</v>
          </cell>
          <cell r="H1637">
            <v>60</v>
          </cell>
          <cell r="I1637" t="str">
            <v>122</v>
          </cell>
          <cell r="J1637">
            <v>9</v>
          </cell>
          <cell r="K1637">
            <v>33.256</v>
          </cell>
          <cell r="L1637">
            <v>117.146</v>
          </cell>
          <cell r="M1637">
            <v>150.40199999999999</v>
          </cell>
          <cell r="N1637">
            <v>1.3009999999999999</v>
          </cell>
          <cell r="O1637">
            <v>47323.62</v>
          </cell>
          <cell r="P1637">
            <v>31.46</v>
          </cell>
          <cell r="Q1637">
            <v>8518.25</v>
          </cell>
          <cell r="R1637">
            <v>145.35</v>
          </cell>
        </row>
        <row r="1638">
          <cell r="A1638" t="str">
            <v>0210Bajo Piura121</v>
          </cell>
          <cell r="B1638" t="str">
            <v>02</v>
          </cell>
          <cell r="C1638" t="str">
            <v>10</v>
          </cell>
          <cell r="D1638" t="str">
            <v>ELNO</v>
          </cell>
          <cell r="E1638" t="str">
            <v>Bajo Piura</v>
          </cell>
          <cell r="F1638" t="str">
            <v/>
          </cell>
          <cell r="G1638">
            <v>0</v>
          </cell>
          <cell r="H1638">
            <v>60</v>
          </cell>
          <cell r="I1638" t="str">
            <v>121</v>
          </cell>
          <cell r="J1638">
            <v>5</v>
          </cell>
          <cell r="K1638">
            <v>6.9470000000000001</v>
          </cell>
          <cell r="L1638">
            <v>24.774999999999999</v>
          </cell>
          <cell r="M1638">
            <v>31.722000000000001</v>
          </cell>
          <cell r="N1638">
            <v>0.255</v>
          </cell>
          <cell r="O1638">
            <v>9353.42</v>
          </cell>
          <cell r="P1638">
            <v>29.49</v>
          </cell>
          <cell r="Q1638">
            <v>1683.62</v>
          </cell>
          <cell r="R1638">
            <v>80.75</v>
          </cell>
        </row>
        <row r="1639">
          <cell r="A1639" t="str">
            <v>0210Bajo Piura132</v>
          </cell>
          <cell r="B1639" t="str">
            <v>02</v>
          </cell>
          <cell r="C1639" t="str">
            <v>10</v>
          </cell>
          <cell r="D1639" t="str">
            <v>ELNO</v>
          </cell>
          <cell r="E1639" t="str">
            <v>Bajo Piura</v>
          </cell>
          <cell r="F1639" t="str">
            <v/>
          </cell>
          <cell r="G1639">
            <v>0</v>
          </cell>
          <cell r="H1639">
            <v>60</v>
          </cell>
          <cell r="I1639" t="str">
            <v>132</v>
          </cell>
          <cell r="J1639">
            <v>4</v>
          </cell>
          <cell r="K1639">
            <v>0</v>
          </cell>
          <cell r="L1639">
            <v>0</v>
          </cell>
          <cell r="M1639">
            <v>3.339</v>
          </cell>
          <cell r="N1639">
            <v>7.8E-2</v>
          </cell>
          <cell r="O1639">
            <v>1291.8</v>
          </cell>
          <cell r="P1639">
            <v>38.69</v>
          </cell>
          <cell r="Q1639">
            <v>232.52</v>
          </cell>
          <cell r="R1639">
            <v>62.3</v>
          </cell>
        </row>
        <row r="1640">
          <cell r="A1640" t="str">
            <v>0210Bajo Piura131</v>
          </cell>
          <cell r="B1640" t="str">
            <v>02</v>
          </cell>
          <cell r="C1640" t="str">
            <v>10</v>
          </cell>
          <cell r="D1640" t="str">
            <v>ELNO</v>
          </cell>
          <cell r="E1640" t="str">
            <v>Bajo Piura</v>
          </cell>
          <cell r="F1640" t="str">
            <v/>
          </cell>
          <cell r="G1640">
            <v>0</v>
          </cell>
          <cell r="H1640">
            <v>60</v>
          </cell>
          <cell r="I1640" t="str">
            <v>131</v>
          </cell>
          <cell r="J1640">
            <v>13</v>
          </cell>
          <cell r="K1640">
            <v>0</v>
          </cell>
          <cell r="L1640">
            <v>0</v>
          </cell>
          <cell r="M1640">
            <v>23.93</v>
          </cell>
          <cell r="N1640">
            <v>0.10100000000000001</v>
          </cell>
          <cell r="O1640">
            <v>6677.08</v>
          </cell>
          <cell r="P1640">
            <v>27.9</v>
          </cell>
          <cell r="Q1640">
            <v>1201.8699999999999</v>
          </cell>
          <cell r="R1640">
            <v>196.17</v>
          </cell>
        </row>
        <row r="1641">
          <cell r="A1641" t="str">
            <v>0210Bajo Piura240</v>
          </cell>
          <cell r="B1641" t="str">
            <v>02</v>
          </cell>
          <cell r="C1641" t="str">
            <v>10</v>
          </cell>
          <cell r="D1641" t="str">
            <v>ELNO</v>
          </cell>
          <cell r="E1641" t="str">
            <v>Bajo Piura</v>
          </cell>
          <cell r="F1641" t="str">
            <v/>
          </cell>
          <cell r="G1641">
            <v>0</v>
          </cell>
          <cell r="H1641">
            <v>60</v>
          </cell>
          <cell r="I1641" t="str">
            <v>240</v>
          </cell>
          <cell r="J1641">
            <v>0</v>
          </cell>
          <cell r="K1641">
            <v>0</v>
          </cell>
          <cell r="L1641">
            <v>0</v>
          </cell>
          <cell r="M1641">
            <v>111.726</v>
          </cell>
          <cell r="N1641">
            <v>0</v>
          </cell>
          <cell r="O1641">
            <v>28880.560000000001</v>
          </cell>
          <cell r="P1641">
            <v>25.85</v>
          </cell>
          <cell r="Q1641">
            <v>0</v>
          </cell>
          <cell r="R1641">
            <v>0</v>
          </cell>
        </row>
        <row r="1642">
          <cell r="A1642" t="str">
            <v>0210Tumbes221</v>
          </cell>
          <cell r="B1642" t="str">
            <v>02</v>
          </cell>
          <cell r="C1642" t="str">
            <v>10</v>
          </cell>
          <cell r="D1642" t="str">
            <v>ELNO</v>
          </cell>
          <cell r="E1642" t="str">
            <v>Tumbes</v>
          </cell>
          <cell r="F1642" t="str">
            <v/>
          </cell>
          <cell r="G1642">
            <v>0</v>
          </cell>
          <cell r="H1642">
            <v>0</v>
          </cell>
          <cell r="I1642" t="str">
            <v>221</v>
          </cell>
          <cell r="J1642">
            <v>1</v>
          </cell>
          <cell r="K1642">
            <v>5.5979999999999999</v>
          </cell>
          <cell r="L1642">
            <v>21.87</v>
          </cell>
          <cell r="M1642">
            <v>27.468</v>
          </cell>
          <cell r="N1642">
            <v>0.12</v>
          </cell>
          <cell r="O1642">
            <v>8686.98</v>
          </cell>
          <cell r="P1642">
            <v>31.63</v>
          </cell>
          <cell r="Q1642">
            <v>1563.66</v>
          </cell>
          <cell r="R1642">
            <v>5.23</v>
          </cell>
        </row>
        <row r="1643">
          <cell r="A1643" t="str">
            <v>0210Tumbes231</v>
          </cell>
          <cell r="B1643" t="str">
            <v>02</v>
          </cell>
          <cell r="C1643" t="str">
            <v>10</v>
          </cell>
          <cell r="D1643" t="str">
            <v>ELNO</v>
          </cell>
          <cell r="E1643" t="str">
            <v>Tumbes</v>
          </cell>
          <cell r="F1643" t="str">
            <v/>
          </cell>
          <cell r="G1643">
            <v>0</v>
          </cell>
          <cell r="H1643">
            <v>0</v>
          </cell>
          <cell r="I1643" t="str">
            <v>231</v>
          </cell>
          <cell r="J1643">
            <v>2</v>
          </cell>
          <cell r="K1643">
            <v>0</v>
          </cell>
          <cell r="L1643">
            <v>0</v>
          </cell>
          <cell r="M1643">
            <v>0.83299999999999996</v>
          </cell>
          <cell r="N1643">
            <v>1.2E-2</v>
          </cell>
          <cell r="O1643">
            <v>854.77</v>
          </cell>
          <cell r="P1643">
            <v>102.61</v>
          </cell>
          <cell r="Q1643">
            <v>153.86000000000001</v>
          </cell>
          <cell r="R1643">
            <v>4.24</v>
          </cell>
        </row>
        <row r="1644">
          <cell r="A1644" t="str">
            <v>0210Tumbes270</v>
          </cell>
          <cell r="B1644" t="str">
            <v>02</v>
          </cell>
          <cell r="C1644" t="str">
            <v>10</v>
          </cell>
          <cell r="D1644" t="str">
            <v>ELNO</v>
          </cell>
          <cell r="E1644" t="str">
            <v>Tumbes</v>
          </cell>
          <cell r="F1644" t="str">
            <v/>
          </cell>
          <cell r="G1644">
            <v>0</v>
          </cell>
          <cell r="H1644">
            <v>0</v>
          </cell>
          <cell r="I1644" t="str">
            <v>270</v>
          </cell>
          <cell r="J1644">
            <v>3137</v>
          </cell>
          <cell r="K1644">
            <v>0</v>
          </cell>
          <cell r="L1644">
            <v>0</v>
          </cell>
          <cell r="M1644">
            <v>528.024</v>
          </cell>
          <cell r="N1644">
            <v>0</v>
          </cell>
          <cell r="O1644">
            <v>205673.94</v>
          </cell>
          <cell r="P1644">
            <v>38.950000000000003</v>
          </cell>
          <cell r="Q1644">
            <v>37021.31</v>
          </cell>
          <cell r="R1644">
            <v>1873.98</v>
          </cell>
        </row>
        <row r="1645">
          <cell r="A1645" t="str">
            <v>0210Tumbes261</v>
          </cell>
          <cell r="B1645" t="str">
            <v>02</v>
          </cell>
          <cell r="C1645" t="str">
            <v>10</v>
          </cell>
          <cell r="D1645" t="str">
            <v>ELNO</v>
          </cell>
          <cell r="E1645" t="str">
            <v>Tumbes</v>
          </cell>
          <cell r="F1645" t="str">
            <v/>
          </cell>
          <cell r="G1645">
            <v>0</v>
          </cell>
          <cell r="H1645">
            <v>0</v>
          </cell>
          <cell r="I1645" t="str">
            <v>261</v>
          </cell>
          <cell r="J1645">
            <v>9819</v>
          </cell>
          <cell r="K1645">
            <v>0</v>
          </cell>
          <cell r="L1645">
            <v>0</v>
          </cell>
          <cell r="M1645">
            <v>161.541</v>
          </cell>
          <cell r="N1645">
            <v>0</v>
          </cell>
          <cell r="O1645">
            <v>66464.31</v>
          </cell>
          <cell r="P1645">
            <v>41.14</v>
          </cell>
          <cell r="Q1645">
            <v>11963.58</v>
          </cell>
          <cell r="R1645">
            <v>5802.86</v>
          </cell>
        </row>
        <row r="1646">
          <cell r="A1646" t="str">
            <v>0210Tumbes262</v>
          </cell>
          <cell r="B1646" t="str">
            <v>02</v>
          </cell>
          <cell r="C1646" t="str">
            <v>10</v>
          </cell>
          <cell r="D1646" t="str">
            <v>ELNO</v>
          </cell>
          <cell r="E1646" t="str">
            <v>Tumbes</v>
          </cell>
          <cell r="F1646" t="str">
            <v/>
          </cell>
          <cell r="G1646">
            <v>0</v>
          </cell>
          <cell r="H1646">
            <v>0</v>
          </cell>
          <cell r="I1646" t="str">
            <v>262</v>
          </cell>
          <cell r="J1646">
            <v>11219</v>
          </cell>
          <cell r="K1646">
            <v>0</v>
          </cell>
          <cell r="L1646">
            <v>0</v>
          </cell>
          <cell r="M1646">
            <v>656.60199999999998</v>
          </cell>
          <cell r="N1646">
            <v>0</v>
          </cell>
          <cell r="O1646">
            <v>237413.72</v>
          </cell>
          <cell r="P1646">
            <v>36.159999999999997</v>
          </cell>
          <cell r="Q1646">
            <v>42734.47</v>
          </cell>
          <cell r="R1646">
            <v>6632.4</v>
          </cell>
        </row>
        <row r="1647">
          <cell r="A1647" t="str">
            <v>0210Tumbes263</v>
          </cell>
          <cell r="B1647" t="str">
            <v>02</v>
          </cell>
          <cell r="C1647" t="str">
            <v>10</v>
          </cell>
          <cell r="D1647" t="str">
            <v>ELNO</v>
          </cell>
          <cell r="E1647" t="str">
            <v>Tumbes</v>
          </cell>
          <cell r="F1647" t="str">
            <v/>
          </cell>
          <cell r="G1647">
            <v>0</v>
          </cell>
          <cell r="H1647">
            <v>0</v>
          </cell>
          <cell r="I1647" t="str">
            <v>263</v>
          </cell>
          <cell r="J1647">
            <v>2387</v>
          </cell>
          <cell r="K1647">
            <v>0</v>
          </cell>
          <cell r="L1647">
            <v>0</v>
          </cell>
          <cell r="M1647">
            <v>288.29300000000001</v>
          </cell>
          <cell r="N1647">
            <v>0</v>
          </cell>
          <cell r="O1647">
            <v>115460.62</v>
          </cell>
          <cell r="P1647">
            <v>40.049999999999997</v>
          </cell>
          <cell r="Q1647">
            <v>20782.91</v>
          </cell>
          <cell r="R1647">
            <v>1413.28</v>
          </cell>
        </row>
        <row r="1648">
          <cell r="A1648" t="str">
            <v>0210Tumbes264</v>
          </cell>
          <cell r="B1648" t="str">
            <v>02</v>
          </cell>
          <cell r="C1648" t="str">
            <v>10</v>
          </cell>
          <cell r="D1648" t="str">
            <v>ELNO</v>
          </cell>
          <cell r="E1648" t="str">
            <v>Tumbes</v>
          </cell>
          <cell r="F1648" t="str">
            <v/>
          </cell>
          <cell r="G1648">
            <v>0</v>
          </cell>
          <cell r="H1648">
            <v>0</v>
          </cell>
          <cell r="I1648" t="str">
            <v>264</v>
          </cell>
          <cell r="J1648">
            <v>1159</v>
          </cell>
          <cell r="K1648">
            <v>0</v>
          </cell>
          <cell r="L1648">
            <v>0</v>
          </cell>
          <cell r="M1648">
            <v>227.17500000000001</v>
          </cell>
          <cell r="N1648">
            <v>0</v>
          </cell>
          <cell r="O1648">
            <v>89254.57</v>
          </cell>
          <cell r="P1648">
            <v>39.29</v>
          </cell>
          <cell r="Q1648">
            <v>16065.82</v>
          </cell>
          <cell r="R1648">
            <v>687.9</v>
          </cell>
        </row>
        <row r="1649">
          <cell r="A1649" t="str">
            <v>0210Tumbes265</v>
          </cell>
          <cell r="B1649" t="str">
            <v>02</v>
          </cell>
          <cell r="C1649" t="str">
            <v>10</v>
          </cell>
          <cell r="D1649" t="str">
            <v>ELNO</v>
          </cell>
          <cell r="E1649" t="str">
            <v>Tumbes</v>
          </cell>
          <cell r="F1649" t="str">
            <v/>
          </cell>
          <cell r="G1649">
            <v>0</v>
          </cell>
          <cell r="H1649">
            <v>0</v>
          </cell>
          <cell r="I1649" t="str">
            <v>265</v>
          </cell>
          <cell r="J1649">
            <v>175</v>
          </cell>
          <cell r="K1649">
            <v>0</v>
          </cell>
          <cell r="L1649">
            <v>0</v>
          </cell>
          <cell r="M1649">
            <v>64.557000000000002</v>
          </cell>
          <cell r="N1649">
            <v>0</v>
          </cell>
          <cell r="O1649">
            <v>24710.55</v>
          </cell>
          <cell r="P1649">
            <v>38.28</v>
          </cell>
          <cell r="Q1649">
            <v>4447.8999999999996</v>
          </cell>
          <cell r="R1649">
            <v>103.91</v>
          </cell>
        </row>
        <row r="1650">
          <cell r="A1650" t="str">
            <v>0210Tumbes266</v>
          </cell>
          <cell r="B1650" t="str">
            <v>02</v>
          </cell>
          <cell r="C1650" t="str">
            <v>10</v>
          </cell>
          <cell r="D1650" t="str">
            <v>ELNO</v>
          </cell>
          <cell r="E1650" t="str">
            <v>Tumbes</v>
          </cell>
          <cell r="F1650" t="str">
            <v/>
          </cell>
          <cell r="G1650">
            <v>0</v>
          </cell>
          <cell r="H1650">
            <v>0</v>
          </cell>
          <cell r="I1650" t="str">
            <v>266</v>
          </cell>
          <cell r="J1650">
            <v>41</v>
          </cell>
          <cell r="K1650">
            <v>0</v>
          </cell>
          <cell r="L1650">
            <v>0</v>
          </cell>
          <cell r="M1650">
            <v>23.786000000000001</v>
          </cell>
          <cell r="N1650">
            <v>0</v>
          </cell>
          <cell r="O1650">
            <v>8942.2099999999991</v>
          </cell>
          <cell r="P1650">
            <v>37.590000000000003</v>
          </cell>
          <cell r="Q1650">
            <v>1609.6</v>
          </cell>
          <cell r="R1650">
            <v>25.14</v>
          </cell>
        </row>
        <row r="1651">
          <cell r="A1651" t="str">
            <v>0210Tumbes267</v>
          </cell>
          <cell r="B1651" t="str">
            <v>02</v>
          </cell>
          <cell r="C1651" t="str">
            <v>10</v>
          </cell>
          <cell r="D1651" t="str">
            <v>ELNO</v>
          </cell>
          <cell r="E1651" t="str">
            <v>Tumbes</v>
          </cell>
          <cell r="F1651" t="str">
            <v/>
          </cell>
          <cell r="G1651">
            <v>0</v>
          </cell>
          <cell r="H1651">
            <v>0</v>
          </cell>
          <cell r="I1651" t="str">
            <v>267</v>
          </cell>
          <cell r="J1651">
            <v>12</v>
          </cell>
          <cell r="K1651">
            <v>0</v>
          </cell>
          <cell r="L1651">
            <v>0</v>
          </cell>
          <cell r="M1651">
            <v>10.436999999999999</v>
          </cell>
          <cell r="N1651">
            <v>0</v>
          </cell>
          <cell r="O1651">
            <v>3909.55</v>
          </cell>
          <cell r="P1651">
            <v>37.46</v>
          </cell>
          <cell r="Q1651">
            <v>703.72</v>
          </cell>
          <cell r="R1651">
            <v>7.49</v>
          </cell>
        </row>
        <row r="1652">
          <cell r="A1652" t="str">
            <v>0210Tumbes268</v>
          </cell>
          <cell r="B1652" t="str">
            <v>02</v>
          </cell>
          <cell r="C1652" t="str">
            <v>10</v>
          </cell>
          <cell r="D1652" t="str">
            <v>ELNO</v>
          </cell>
          <cell r="E1652" t="str">
            <v>Tumbes</v>
          </cell>
          <cell r="F1652" t="str">
            <v/>
          </cell>
          <cell r="G1652">
            <v>0</v>
          </cell>
          <cell r="H1652">
            <v>0</v>
          </cell>
          <cell r="I1652" t="str">
            <v>268</v>
          </cell>
          <cell r="J1652">
            <v>23</v>
          </cell>
          <cell r="K1652">
            <v>0</v>
          </cell>
          <cell r="L1652">
            <v>0</v>
          </cell>
          <cell r="M1652">
            <v>31.297000000000001</v>
          </cell>
          <cell r="N1652">
            <v>0</v>
          </cell>
          <cell r="O1652">
            <v>11287.11</v>
          </cell>
          <cell r="P1652">
            <v>36.06</v>
          </cell>
          <cell r="Q1652">
            <v>2031.68</v>
          </cell>
          <cell r="R1652">
            <v>14.33</v>
          </cell>
        </row>
        <row r="1653">
          <cell r="A1653" t="str">
            <v>0210Tumbes282</v>
          </cell>
          <cell r="B1653" t="str">
            <v>02</v>
          </cell>
          <cell r="C1653" t="str">
            <v>10</v>
          </cell>
          <cell r="D1653" t="str">
            <v>ELNO</v>
          </cell>
          <cell r="E1653" t="str">
            <v>Tumbes</v>
          </cell>
          <cell r="F1653" t="str">
            <v/>
          </cell>
          <cell r="G1653">
            <v>0</v>
          </cell>
          <cell r="H1653">
            <v>0</v>
          </cell>
          <cell r="I1653" t="str">
            <v>282</v>
          </cell>
          <cell r="J1653">
            <v>52</v>
          </cell>
          <cell r="K1653">
            <v>0</v>
          </cell>
          <cell r="L1653">
            <v>0</v>
          </cell>
          <cell r="M1653">
            <v>3.7890000000000001</v>
          </cell>
          <cell r="N1653">
            <v>11.04</v>
          </cell>
          <cell r="O1653">
            <v>1515.91</v>
          </cell>
          <cell r="P1653">
            <v>40.01</v>
          </cell>
          <cell r="Q1653">
            <v>272.86</v>
          </cell>
          <cell r="R1653">
            <v>30.77</v>
          </cell>
        </row>
        <row r="1654">
          <cell r="A1654" t="str">
            <v>0210Tumbes281</v>
          </cell>
          <cell r="B1654" t="str">
            <v>02</v>
          </cell>
          <cell r="C1654" t="str">
            <v>10</v>
          </cell>
          <cell r="D1654" t="str">
            <v>ELNO</v>
          </cell>
          <cell r="E1654" t="str">
            <v>Tumbes</v>
          </cell>
          <cell r="F1654" t="str">
            <v/>
          </cell>
          <cell r="G1654">
            <v>0</v>
          </cell>
          <cell r="H1654">
            <v>0</v>
          </cell>
          <cell r="I1654" t="str">
            <v>281</v>
          </cell>
          <cell r="J1654">
            <v>1</v>
          </cell>
          <cell r="K1654">
            <v>0</v>
          </cell>
          <cell r="L1654">
            <v>0</v>
          </cell>
          <cell r="M1654">
            <v>9.6000000000000002E-2</v>
          </cell>
          <cell r="N1654">
            <v>0.3</v>
          </cell>
          <cell r="O1654">
            <v>39.979999999999997</v>
          </cell>
          <cell r="P1654">
            <v>41.65</v>
          </cell>
          <cell r="Q1654">
            <v>7.2</v>
          </cell>
          <cell r="R1654">
            <v>0.59</v>
          </cell>
        </row>
        <row r="1655">
          <cell r="A1655" t="str">
            <v>0210Tumbes100</v>
          </cell>
          <cell r="B1655" t="str">
            <v>02</v>
          </cell>
          <cell r="C1655" t="str">
            <v>10</v>
          </cell>
          <cell r="D1655" t="str">
            <v>ELNO</v>
          </cell>
          <cell r="E1655" t="str">
            <v>Tumbes</v>
          </cell>
          <cell r="F1655" t="str">
            <v/>
          </cell>
          <cell r="G1655">
            <v>0</v>
          </cell>
          <cell r="H1655">
            <v>0</v>
          </cell>
          <cell r="I1655" t="str">
            <v>100</v>
          </cell>
          <cell r="J1655">
            <v>25</v>
          </cell>
          <cell r="K1655">
            <v>13.612</v>
          </cell>
          <cell r="L1655">
            <v>869.85900000000004</v>
          </cell>
          <cell r="M1655">
            <v>883.471</v>
          </cell>
          <cell r="N1655">
            <v>3.2519999999999998</v>
          </cell>
          <cell r="O1655">
            <v>156285.44</v>
          </cell>
          <cell r="P1655">
            <v>17.690000000000001</v>
          </cell>
          <cell r="Q1655">
            <v>28131.38</v>
          </cell>
          <cell r="R1655">
            <v>403.75</v>
          </cell>
        </row>
        <row r="1656">
          <cell r="A1656" t="str">
            <v>0210Tumbes122</v>
          </cell>
          <cell r="B1656" t="str">
            <v>02</v>
          </cell>
          <cell r="C1656" t="str">
            <v>10</v>
          </cell>
          <cell r="D1656" t="str">
            <v>ELNO</v>
          </cell>
          <cell r="E1656" t="str">
            <v>Tumbes</v>
          </cell>
          <cell r="F1656" t="str">
            <v/>
          </cell>
          <cell r="G1656">
            <v>0</v>
          </cell>
          <cell r="H1656">
            <v>0</v>
          </cell>
          <cell r="I1656" t="str">
            <v>122</v>
          </cell>
          <cell r="J1656">
            <v>18</v>
          </cell>
          <cell r="K1656">
            <v>114.50700000000001</v>
          </cell>
          <cell r="L1656">
            <v>496.464</v>
          </cell>
          <cell r="M1656">
            <v>610.971</v>
          </cell>
          <cell r="N1656">
            <v>3.452</v>
          </cell>
          <cell r="O1656">
            <v>148907.75</v>
          </cell>
          <cell r="P1656">
            <v>24.37</v>
          </cell>
          <cell r="Q1656">
            <v>26803.4</v>
          </cell>
          <cell r="R1656">
            <v>290.7</v>
          </cell>
        </row>
        <row r="1657">
          <cell r="A1657" t="str">
            <v>0210Tumbes121</v>
          </cell>
          <cell r="B1657" t="str">
            <v>02</v>
          </cell>
          <cell r="C1657" t="str">
            <v>10</v>
          </cell>
          <cell r="D1657" t="str">
            <v>ELNO</v>
          </cell>
          <cell r="E1657" t="str">
            <v>Tumbes</v>
          </cell>
          <cell r="F1657" t="str">
            <v/>
          </cell>
          <cell r="G1657">
            <v>0</v>
          </cell>
          <cell r="H1657">
            <v>0</v>
          </cell>
          <cell r="I1657" t="str">
            <v>121</v>
          </cell>
          <cell r="J1657">
            <v>16</v>
          </cell>
          <cell r="K1657">
            <v>140.631</v>
          </cell>
          <cell r="L1657">
            <v>479.483</v>
          </cell>
          <cell r="M1657">
            <v>620.11400000000003</v>
          </cell>
          <cell r="N1657">
            <v>2.4660000000000002</v>
          </cell>
          <cell r="O1657">
            <v>128601.31</v>
          </cell>
          <cell r="P1657">
            <v>20.74</v>
          </cell>
          <cell r="Q1657">
            <v>23148.240000000002</v>
          </cell>
          <cell r="R1657">
            <v>258.39999999999998</v>
          </cell>
        </row>
        <row r="1658">
          <cell r="A1658" t="str">
            <v>0210Tumbes132</v>
          </cell>
          <cell r="B1658" t="str">
            <v>02</v>
          </cell>
          <cell r="C1658" t="str">
            <v>10</v>
          </cell>
          <cell r="D1658" t="str">
            <v>ELNO</v>
          </cell>
          <cell r="E1658" t="str">
            <v>Tumbes</v>
          </cell>
          <cell r="F1658" t="str">
            <v/>
          </cell>
          <cell r="G1658">
            <v>0</v>
          </cell>
          <cell r="H1658">
            <v>0</v>
          </cell>
          <cell r="I1658" t="str">
            <v>132</v>
          </cell>
          <cell r="J1658">
            <v>28</v>
          </cell>
          <cell r="K1658">
            <v>0</v>
          </cell>
          <cell r="L1658">
            <v>0</v>
          </cell>
          <cell r="M1658">
            <v>145.61000000000001</v>
          </cell>
          <cell r="N1658">
            <v>0.65200000000000002</v>
          </cell>
          <cell r="O1658">
            <v>34824.21</v>
          </cell>
          <cell r="P1658">
            <v>23.92</v>
          </cell>
          <cell r="Q1658">
            <v>6268.36</v>
          </cell>
          <cell r="R1658">
            <v>422.52</v>
          </cell>
        </row>
        <row r="1659">
          <cell r="A1659" t="str">
            <v>0210Tumbes131</v>
          </cell>
          <cell r="B1659" t="str">
            <v>02</v>
          </cell>
          <cell r="C1659" t="str">
            <v>10</v>
          </cell>
          <cell r="D1659" t="str">
            <v>ELNO</v>
          </cell>
          <cell r="E1659" t="str">
            <v>Tumbes</v>
          </cell>
          <cell r="F1659" t="str">
            <v/>
          </cell>
          <cell r="G1659">
            <v>0</v>
          </cell>
          <cell r="H1659">
            <v>0</v>
          </cell>
          <cell r="I1659" t="str">
            <v>131</v>
          </cell>
          <cell r="J1659">
            <v>19</v>
          </cell>
          <cell r="K1659">
            <v>0</v>
          </cell>
          <cell r="L1659">
            <v>0</v>
          </cell>
          <cell r="M1659">
            <v>133.95699999999999</v>
          </cell>
          <cell r="N1659">
            <v>0.74099999999999999</v>
          </cell>
          <cell r="O1659">
            <v>33036.370000000003</v>
          </cell>
          <cell r="P1659">
            <v>24.66</v>
          </cell>
          <cell r="Q1659">
            <v>5946.55</v>
          </cell>
          <cell r="R1659">
            <v>286.70999999999998</v>
          </cell>
        </row>
        <row r="1660">
          <cell r="A1660" t="str">
            <v>0210Tumbes240</v>
          </cell>
          <cell r="B1660" t="str">
            <v>02</v>
          </cell>
          <cell r="C1660" t="str">
            <v>10</v>
          </cell>
          <cell r="D1660" t="str">
            <v>ELNO</v>
          </cell>
          <cell r="E1660" t="str">
            <v>Tumbes</v>
          </cell>
          <cell r="F1660" t="str">
            <v/>
          </cell>
          <cell r="G1660">
            <v>0</v>
          </cell>
          <cell r="H1660">
            <v>0</v>
          </cell>
          <cell r="I1660" t="str">
            <v>240</v>
          </cell>
          <cell r="J1660">
            <v>0</v>
          </cell>
          <cell r="K1660">
            <v>0</v>
          </cell>
          <cell r="L1660">
            <v>0</v>
          </cell>
          <cell r="M1660">
            <v>275.58199999999999</v>
          </cell>
          <cell r="N1660">
            <v>0</v>
          </cell>
          <cell r="O1660">
            <v>102066.14</v>
          </cell>
          <cell r="P1660">
            <v>37.04</v>
          </cell>
          <cell r="Q1660">
            <v>0</v>
          </cell>
          <cell r="R1660">
            <v>0</v>
          </cell>
        </row>
        <row r="1661">
          <cell r="A1661" t="str">
            <v>0210Canchaque231</v>
          </cell>
          <cell r="B1661" t="str">
            <v>02</v>
          </cell>
          <cell r="C1661" t="str">
            <v>10</v>
          </cell>
          <cell r="D1661" t="str">
            <v>ELNO</v>
          </cell>
          <cell r="E1661" t="str">
            <v>Canchaque</v>
          </cell>
          <cell r="F1661" t="str">
            <v/>
          </cell>
          <cell r="G1661">
            <v>0</v>
          </cell>
          <cell r="H1661">
            <v>0</v>
          </cell>
          <cell r="I1661" t="str">
            <v>231</v>
          </cell>
          <cell r="J1661">
            <v>2</v>
          </cell>
          <cell r="K1661">
            <v>0</v>
          </cell>
          <cell r="L1661">
            <v>0</v>
          </cell>
          <cell r="M1661">
            <v>0.13500000000000001</v>
          </cell>
          <cell r="N1661">
            <v>2E-3</v>
          </cell>
          <cell r="O1661">
            <v>189.86</v>
          </cell>
          <cell r="P1661">
            <v>140.63999999999999</v>
          </cell>
          <cell r="Q1661">
            <v>34.17</v>
          </cell>
          <cell r="R1661">
            <v>4.24</v>
          </cell>
        </row>
        <row r="1662">
          <cell r="A1662" t="str">
            <v>0210Canchaque270</v>
          </cell>
          <cell r="B1662" t="str">
            <v>02</v>
          </cell>
          <cell r="C1662" t="str">
            <v>10</v>
          </cell>
          <cell r="D1662" t="str">
            <v>ELNO</v>
          </cell>
          <cell r="E1662" t="str">
            <v>Canchaque</v>
          </cell>
          <cell r="F1662" t="str">
            <v/>
          </cell>
          <cell r="G1662">
            <v>0</v>
          </cell>
          <cell r="H1662">
            <v>0</v>
          </cell>
          <cell r="I1662" t="str">
            <v>270</v>
          </cell>
          <cell r="J1662">
            <v>51</v>
          </cell>
          <cell r="K1662">
            <v>0</v>
          </cell>
          <cell r="L1662">
            <v>0</v>
          </cell>
          <cell r="M1662">
            <v>2.9140000000000001</v>
          </cell>
          <cell r="N1662">
            <v>0</v>
          </cell>
          <cell r="O1662">
            <v>1572.75</v>
          </cell>
          <cell r="P1662">
            <v>53.97</v>
          </cell>
          <cell r="Q1662">
            <v>283.10000000000002</v>
          </cell>
          <cell r="R1662">
            <v>29.88</v>
          </cell>
        </row>
        <row r="1663">
          <cell r="A1663" t="str">
            <v>0210Canchaque261</v>
          </cell>
          <cell r="B1663" t="str">
            <v>02</v>
          </cell>
          <cell r="C1663" t="str">
            <v>10</v>
          </cell>
          <cell r="D1663" t="str">
            <v>ELNO</v>
          </cell>
          <cell r="E1663" t="str">
            <v>Canchaque</v>
          </cell>
          <cell r="F1663" t="str">
            <v/>
          </cell>
          <cell r="G1663">
            <v>0</v>
          </cell>
          <cell r="H1663">
            <v>0</v>
          </cell>
          <cell r="I1663" t="str">
            <v>261</v>
          </cell>
          <cell r="J1663">
            <v>416</v>
          </cell>
          <cell r="K1663">
            <v>0</v>
          </cell>
          <cell r="L1663">
            <v>0</v>
          </cell>
          <cell r="M1663">
            <v>5.1189999999999998</v>
          </cell>
          <cell r="N1663">
            <v>0</v>
          </cell>
          <cell r="O1663">
            <v>2226.4299999999998</v>
          </cell>
          <cell r="P1663">
            <v>43.49</v>
          </cell>
          <cell r="Q1663">
            <v>400.76</v>
          </cell>
          <cell r="R1663">
            <v>246.58</v>
          </cell>
        </row>
        <row r="1664">
          <cell r="A1664" t="str">
            <v>0210Canchaque262</v>
          </cell>
          <cell r="B1664" t="str">
            <v>02</v>
          </cell>
          <cell r="C1664" t="str">
            <v>10</v>
          </cell>
          <cell r="D1664" t="str">
            <v>ELNO</v>
          </cell>
          <cell r="E1664" t="str">
            <v>Canchaque</v>
          </cell>
          <cell r="F1664" t="str">
            <v/>
          </cell>
          <cell r="G1664">
            <v>0</v>
          </cell>
          <cell r="H1664">
            <v>0</v>
          </cell>
          <cell r="I1664" t="str">
            <v>262</v>
          </cell>
          <cell r="J1664">
            <v>107</v>
          </cell>
          <cell r="K1664">
            <v>0</v>
          </cell>
          <cell r="L1664">
            <v>0</v>
          </cell>
          <cell r="M1664">
            <v>5.2359999999999998</v>
          </cell>
          <cell r="N1664">
            <v>0</v>
          </cell>
          <cell r="O1664">
            <v>2265.02</v>
          </cell>
          <cell r="P1664">
            <v>43.26</v>
          </cell>
          <cell r="Q1664">
            <v>407.7</v>
          </cell>
          <cell r="R1664">
            <v>63.51</v>
          </cell>
        </row>
        <row r="1665">
          <cell r="A1665" t="str">
            <v>0210Canchaque263</v>
          </cell>
          <cell r="B1665" t="str">
            <v>02</v>
          </cell>
          <cell r="C1665" t="str">
            <v>10</v>
          </cell>
          <cell r="D1665" t="str">
            <v>ELNO</v>
          </cell>
          <cell r="E1665" t="str">
            <v>Canchaque</v>
          </cell>
          <cell r="F1665" t="str">
            <v/>
          </cell>
          <cell r="G1665">
            <v>0</v>
          </cell>
          <cell r="H1665">
            <v>0</v>
          </cell>
          <cell r="I1665" t="str">
            <v>263</v>
          </cell>
          <cell r="J1665">
            <v>2</v>
          </cell>
          <cell r="K1665">
            <v>0</v>
          </cell>
          <cell r="L1665">
            <v>0</v>
          </cell>
          <cell r="M1665">
            <v>0.24099999999999999</v>
          </cell>
          <cell r="N1665">
            <v>0</v>
          </cell>
          <cell r="O1665">
            <v>140.88</v>
          </cell>
          <cell r="P1665">
            <v>58.46</v>
          </cell>
          <cell r="Q1665">
            <v>25.36</v>
          </cell>
          <cell r="R1665">
            <v>1.18</v>
          </cell>
        </row>
        <row r="1666">
          <cell r="A1666" t="str">
            <v>0210Canchaque264</v>
          </cell>
          <cell r="B1666" t="str">
            <v>02</v>
          </cell>
          <cell r="C1666" t="str">
            <v>10</v>
          </cell>
          <cell r="D1666" t="str">
            <v>ELNO</v>
          </cell>
          <cell r="E1666" t="str">
            <v>Canchaque</v>
          </cell>
          <cell r="F1666" t="str">
            <v/>
          </cell>
          <cell r="G1666">
            <v>0</v>
          </cell>
          <cell r="H1666">
            <v>0</v>
          </cell>
          <cell r="I1666" t="str">
            <v>264</v>
          </cell>
          <cell r="J1666">
            <v>4</v>
          </cell>
          <cell r="K1666">
            <v>0</v>
          </cell>
          <cell r="L1666">
            <v>0</v>
          </cell>
          <cell r="M1666">
            <v>0.68600000000000005</v>
          </cell>
          <cell r="N1666">
            <v>0</v>
          </cell>
          <cell r="O1666">
            <v>397.87</v>
          </cell>
          <cell r="P1666">
            <v>58</v>
          </cell>
          <cell r="Q1666">
            <v>71.62</v>
          </cell>
          <cell r="R1666">
            <v>2.36</v>
          </cell>
        </row>
        <row r="1667">
          <cell r="A1667" t="str">
            <v>0210Canchaque240</v>
          </cell>
          <cell r="B1667" t="str">
            <v>02</v>
          </cell>
          <cell r="C1667" t="str">
            <v>10</v>
          </cell>
          <cell r="D1667" t="str">
            <v>ELNO</v>
          </cell>
          <cell r="E1667" t="str">
            <v>Canchaque</v>
          </cell>
          <cell r="F1667" t="str">
            <v/>
          </cell>
          <cell r="G1667">
            <v>0</v>
          </cell>
          <cell r="H1667">
            <v>0</v>
          </cell>
          <cell r="I1667" t="str">
            <v>240</v>
          </cell>
          <cell r="J1667">
            <v>0</v>
          </cell>
          <cell r="K1667">
            <v>0</v>
          </cell>
          <cell r="L1667">
            <v>0</v>
          </cell>
          <cell r="M1667">
            <v>7.3310000000000004</v>
          </cell>
          <cell r="N1667">
            <v>0</v>
          </cell>
          <cell r="O1667">
            <v>884.54</v>
          </cell>
          <cell r="P1667">
            <v>12.07</v>
          </cell>
          <cell r="Q1667">
            <v>0</v>
          </cell>
          <cell r="R1667">
            <v>0</v>
          </cell>
        </row>
        <row r="1668">
          <cell r="A1668" t="str">
            <v>0210Chalaco270</v>
          </cell>
          <cell r="B1668" t="str">
            <v>02</v>
          </cell>
          <cell r="C1668" t="str">
            <v>10</v>
          </cell>
          <cell r="D1668" t="str">
            <v>ELNO</v>
          </cell>
          <cell r="E1668" t="str">
            <v>Chalaco</v>
          </cell>
          <cell r="F1668" t="str">
            <v/>
          </cell>
          <cell r="G1668">
            <v>0</v>
          </cell>
          <cell r="H1668">
            <v>0</v>
          </cell>
          <cell r="I1668" t="str">
            <v>270</v>
          </cell>
          <cell r="J1668">
            <v>71</v>
          </cell>
          <cell r="K1668">
            <v>0</v>
          </cell>
          <cell r="L1668">
            <v>0</v>
          </cell>
          <cell r="M1668">
            <v>4.8639999999999999</v>
          </cell>
          <cell r="N1668">
            <v>0</v>
          </cell>
          <cell r="O1668">
            <v>2143.94</v>
          </cell>
          <cell r="P1668">
            <v>44.08</v>
          </cell>
          <cell r="Q1668">
            <v>385.91</v>
          </cell>
          <cell r="R1668">
            <v>41.28</v>
          </cell>
        </row>
        <row r="1669">
          <cell r="A1669" t="str">
            <v>0210Chalaco261</v>
          </cell>
          <cell r="B1669" t="str">
            <v>02</v>
          </cell>
          <cell r="C1669" t="str">
            <v>10</v>
          </cell>
          <cell r="D1669" t="str">
            <v>ELNO</v>
          </cell>
          <cell r="E1669" t="str">
            <v>Chalaco</v>
          </cell>
          <cell r="F1669" t="str">
            <v/>
          </cell>
          <cell r="G1669">
            <v>0</v>
          </cell>
          <cell r="H1669">
            <v>0</v>
          </cell>
          <cell r="I1669" t="str">
            <v>261</v>
          </cell>
          <cell r="J1669">
            <v>191</v>
          </cell>
          <cell r="K1669">
            <v>0</v>
          </cell>
          <cell r="L1669">
            <v>0</v>
          </cell>
          <cell r="M1669">
            <v>2.5430000000000001</v>
          </cell>
          <cell r="N1669">
            <v>0</v>
          </cell>
          <cell r="O1669">
            <v>962.7</v>
          </cell>
          <cell r="P1669">
            <v>37.86</v>
          </cell>
          <cell r="Q1669">
            <v>173.29</v>
          </cell>
          <cell r="R1669">
            <v>112.69</v>
          </cell>
        </row>
        <row r="1670">
          <cell r="A1670" t="str">
            <v>0210Chalaco262</v>
          </cell>
          <cell r="B1670" t="str">
            <v>02</v>
          </cell>
          <cell r="C1670" t="str">
            <v>10</v>
          </cell>
          <cell r="D1670" t="str">
            <v>ELNO</v>
          </cell>
          <cell r="E1670" t="str">
            <v>Chalaco</v>
          </cell>
          <cell r="F1670" t="str">
            <v/>
          </cell>
          <cell r="G1670">
            <v>0</v>
          </cell>
          <cell r="H1670">
            <v>0</v>
          </cell>
          <cell r="I1670" t="str">
            <v>262</v>
          </cell>
          <cell r="J1670">
            <v>69</v>
          </cell>
          <cell r="K1670">
            <v>0</v>
          </cell>
          <cell r="L1670">
            <v>0</v>
          </cell>
          <cell r="M1670">
            <v>3.484</v>
          </cell>
          <cell r="N1670">
            <v>0</v>
          </cell>
          <cell r="O1670">
            <v>1301.23</v>
          </cell>
          <cell r="P1670">
            <v>37.35</v>
          </cell>
          <cell r="Q1670">
            <v>234.22</v>
          </cell>
          <cell r="R1670">
            <v>40.71</v>
          </cell>
        </row>
        <row r="1671">
          <cell r="A1671" t="str">
            <v>0210Chalaco263</v>
          </cell>
          <cell r="B1671" t="str">
            <v>02</v>
          </cell>
          <cell r="C1671" t="str">
            <v>10</v>
          </cell>
          <cell r="D1671" t="str">
            <v>ELNO</v>
          </cell>
          <cell r="E1671" t="str">
            <v>Chalaco</v>
          </cell>
          <cell r="F1671" t="str">
            <v/>
          </cell>
          <cell r="G1671">
            <v>0</v>
          </cell>
          <cell r="H1671">
            <v>0</v>
          </cell>
          <cell r="I1671" t="str">
            <v>263</v>
          </cell>
          <cell r="J1671">
            <v>1</v>
          </cell>
          <cell r="K1671">
            <v>0</v>
          </cell>
          <cell r="L1671">
            <v>0</v>
          </cell>
          <cell r="M1671">
            <v>0.11</v>
          </cell>
          <cell r="N1671">
            <v>0</v>
          </cell>
          <cell r="O1671">
            <v>54.55</v>
          </cell>
          <cell r="P1671">
            <v>49.59</v>
          </cell>
          <cell r="Q1671">
            <v>9.82</v>
          </cell>
          <cell r="R1671">
            <v>0.59</v>
          </cell>
        </row>
        <row r="1672">
          <cell r="A1672" t="str">
            <v>0210Chalaco240</v>
          </cell>
          <cell r="B1672" t="str">
            <v>02</v>
          </cell>
          <cell r="C1672" t="str">
            <v>10</v>
          </cell>
          <cell r="D1672" t="str">
            <v>ELNO</v>
          </cell>
          <cell r="E1672" t="str">
            <v>Chalaco</v>
          </cell>
          <cell r="F1672" t="str">
            <v/>
          </cell>
          <cell r="G1672">
            <v>0</v>
          </cell>
          <cell r="H1672">
            <v>0</v>
          </cell>
          <cell r="I1672" t="str">
            <v>240</v>
          </cell>
          <cell r="J1672">
            <v>0</v>
          </cell>
          <cell r="K1672">
            <v>0</v>
          </cell>
          <cell r="L1672">
            <v>0</v>
          </cell>
          <cell r="M1672">
            <v>7.41</v>
          </cell>
          <cell r="N1672">
            <v>0</v>
          </cell>
          <cell r="O1672">
            <v>570.58000000000004</v>
          </cell>
          <cell r="P1672">
            <v>7.7</v>
          </cell>
          <cell r="Q1672">
            <v>0</v>
          </cell>
          <cell r="R1672">
            <v>0</v>
          </cell>
        </row>
        <row r="1673">
          <cell r="A1673" t="str">
            <v>0210Huancabamba270</v>
          </cell>
          <cell r="B1673" t="str">
            <v>02</v>
          </cell>
          <cell r="C1673" t="str">
            <v>10</v>
          </cell>
          <cell r="D1673" t="str">
            <v>ELNO</v>
          </cell>
          <cell r="E1673" t="str">
            <v>Huancabamba</v>
          </cell>
          <cell r="F1673" t="str">
            <v/>
          </cell>
          <cell r="G1673">
            <v>0</v>
          </cell>
          <cell r="H1673">
            <v>0</v>
          </cell>
          <cell r="I1673" t="str">
            <v>270</v>
          </cell>
          <cell r="J1673">
            <v>118</v>
          </cell>
          <cell r="K1673">
            <v>0</v>
          </cell>
          <cell r="L1673">
            <v>0</v>
          </cell>
          <cell r="M1673">
            <v>15.103</v>
          </cell>
          <cell r="N1673">
            <v>0</v>
          </cell>
          <cell r="O1673">
            <v>8729.2900000000009</v>
          </cell>
          <cell r="P1673">
            <v>57.8</v>
          </cell>
          <cell r="Q1673">
            <v>1571.27</v>
          </cell>
          <cell r="R1673">
            <v>71.459999999999994</v>
          </cell>
        </row>
        <row r="1674">
          <cell r="A1674" t="str">
            <v>0210Huancabamba261</v>
          </cell>
          <cell r="B1674" t="str">
            <v>02</v>
          </cell>
          <cell r="C1674" t="str">
            <v>10</v>
          </cell>
          <cell r="D1674" t="str">
            <v>ELNO</v>
          </cell>
          <cell r="E1674" t="str">
            <v>Huancabamba</v>
          </cell>
          <cell r="F1674" t="str">
            <v/>
          </cell>
          <cell r="G1674">
            <v>0</v>
          </cell>
          <cell r="H1674">
            <v>0</v>
          </cell>
          <cell r="I1674" t="str">
            <v>261</v>
          </cell>
          <cell r="J1674">
            <v>764</v>
          </cell>
          <cell r="K1674">
            <v>0</v>
          </cell>
          <cell r="L1674">
            <v>0</v>
          </cell>
          <cell r="M1674">
            <v>11.38</v>
          </cell>
          <cell r="N1674">
            <v>0</v>
          </cell>
          <cell r="O1674">
            <v>4652.28</v>
          </cell>
          <cell r="P1674">
            <v>40.880000000000003</v>
          </cell>
          <cell r="Q1674">
            <v>837.41</v>
          </cell>
          <cell r="R1674">
            <v>451.66</v>
          </cell>
        </row>
        <row r="1675">
          <cell r="A1675" t="str">
            <v>0210Huancabamba262</v>
          </cell>
          <cell r="B1675" t="str">
            <v>02</v>
          </cell>
          <cell r="C1675" t="str">
            <v>10</v>
          </cell>
          <cell r="D1675" t="str">
            <v>ELNO</v>
          </cell>
          <cell r="E1675" t="str">
            <v>Huancabamba</v>
          </cell>
          <cell r="F1675" t="str">
            <v/>
          </cell>
          <cell r="G1675">
            <v>0</v>
          </cell>
          <cell r="H1675">
            <v>0</v>
          </cell>
          <cell r="I1675" t="str">
            <v>262</v>
          </cell>
          <cell r="J1675">
            <v>534</v>
          </cell>
          <cell r="K1675">
            <v>0</v>
          </cell>
          <cell r="L1675">
            <v>0</v>
          </cell>
          <cell r="M1675">
            <v>29.295999999999999</v>
          </cell>
          <cell r="N1675">
            <v>0</v>
          </cell>
          <cell r="O1675">
            <v>13105.06</v>
          </cell>
          <cell r="P1675">
            <v>44.73</v>
          </cell>
          <cell r="Q1675">
            <v>2358.91</v>
          </cell>
          <cell r="R1675">
            <v>315.55</v>
          </cell>
        </row>
        <row r="1676">
          <cell r="A1676" t="str">
            <v>0210Huancabamba263</v>
          </cell>
          <cell r="B1676" t="str">
            <v>02</v>
          </cell>
          <cell r="C1676" t="str">
            <v>10</v>
          </cell>
          <cell r="D1676" t="str">
            <v>ELNO</v>
          </cell>
          <cell r="E1676" t="str">
            <v>Huancabamba</v>
          </cell>
          <cell r="F1676" t="str">
            <v/>
          </cell>
          <cell r="G1676">
            <v>0</v>
          </cell>
          <cell r="H1676">
            <v>0</v>
          </cell>
          <cell r="I1676" t="str">
            <v>263</v>
          </cell>
          <cell r="J1676">
            <v>57</v>
          </cell>
          <cell r="K1676">
            <v>0</v>
          </cell>
          <cell r="L1676">
            <v>0</v>
          </cell>
          <cell r="M1676">
            <v>6.8520000000000003</v>
          </cell>
          <cell r="N1676">
            <v>0</v>
          </cell>
          <cell r="O1676">
            <v>4005.63</v>
          </cell>
          <cell r="P1676">
            <v>58.46</v>
          </cell>
          <cell r="Q1676">
            <v>721.01</v>
          </cell>
          <cell r="R1676">
            <v>33.880000000000003</v>
          </cell>
        </row>
        <row r="1677">
          <cell r="A1677" t="str">
            <v>0210Huancabamba264</v>
          </cell>
          <cell r="B1677" t="str">
            <v>02</v>
          </cell>
          <cell r="C1677" t="str">
            <v>10</v>
          </cell>
          <cell r="D1677" t="str">
            <v>ELNO</v>
          </cell>
          <cell r="E1677" t="str">
            <v>Huancabamba</v>
          </cell>
          <cell r="F1677" t="str">
            <v/>
          </cell>
          <cell r="G1677">
            <v>0</v>
          </cell>
          <cell r="H1677">
            <v>0</v>
          </cell>
          <cell r="I1677" t="str">
            <v>264</v>
          </cell>
          <cell r="J1677">
            <v>32</v>
          </cell>
          <cell r="K1677">
            <v>0</v>
          </cell>
          <cell r="L1677">
            <v>0</v>
          </cell>
          <cell r="M1677">
            <v>6.282</v>
          </cell>
          <cell r="N1677">
            <v>0</v>
          </cell>
          <cell r="O1677">
            <v>3634.91</v>
          </cell>
          <cell r="P1677">
            <v>57.86</v>
          </cell>
          <cell r="Q1677">
            <v>654.28</v>
          </cell>
          <cell r="R1677">
            <v>19.059999999999999</v>
          </cell>
        </row>
        <row r="1678">
          <cell r="A1678" t="str">
            <v>0210Huancabamba265</v>
          </cell>
          <cell r="B1678" t="str">
            <v>02</v>
          </cell>
          <cell r="C1678" t="str">
            <v>10</v>
          </cell>
          <cell r="D1678" t="str">
            <v>ELNO</v>
          </cell>
          <cell r="E1678" t="str">
            <v>Huancabamba</v>
          </cell>
          <cell r="F1678" t="str">
            <v/>
          </cell>
          <cell r="G1678">
            <v>0</v>
          </cell>
          <cell r="H1678">
            <v>0</v>
          </cell>
          <cell r="I1678" t="str">
            <v>265</v>
          </cell>
          <cell r="J1678">
            <v>3</v>
          </cell>
          <cell r="K1678">
            <v>0</v>
          </cell>
          <cell r="L1678">
            <v>0</v>
          </cell>
          <cell r="M1678">
            <v>1.1220000000000001</v>
          </cell>
          <cell r="N1678">
            <v>0</v>
          </cell>
          <cell r="O1678">
            <v>644.19000000000005</v>
          </cell>
          <cell r="P1678">
            <v>57.41</v>
          </cell>
          <cell r="Q1678">
            <v>115.95</v>
          </cell>
          <cell r="R1678">
            <v>1.77</v>
          </cell>
        </row>
        <row r="1679">
          <cell r="A1679" t="str">
            <v>0210Huancabamba266</v>
          </cell>
          <cell r="B1679" t="str">
            <v>02</v>
          </cell>
          <cell r="C1679" t="str">
            <v>10</v>
          </cell>
          <cell r="D1679" t="str">
            <v>ELNO</v>
          </cell>
          <cell r="E1679" t="str">
            <v>Huancabamba</v>
          </cell>
          <cell r="F1679" t="str">
            <v/>
          </cell>
          <cell r="G1679">
            <v>0</v>
          </cell>
          <cell r="H1679">
            <v>0</v>
          </cell>
          <cell r="I1679" t="str">
            <v>266</v>
          </cell>
          <cell r="J1679">
            <v>1</v>
          </cell>
          <cell r="K1679">
            <v>0</v>
          </cell>
          <cell r="L1679">
            <v>0</v>
          </cell>
          <cell r="M1679">
            <v>0.503</v>
          </cell>
          <cell r="N1679">
            <v>0</v>
          </cell>
          <cell r="O1679">
            <v>288.16000000000003</v>
          </cell>
          <cell r="P1679">
            <v>57.29</v>
          </cell>
          <cell r="Q1679">
            <v>51.87</v>
          </cell>
          <cell r="R1679">
            <v>0.59</v>
          </cell>
        </row>
        <row r="1680">
          <cell r="A1680" t="str">
            <v>0210Huancabamba100</v>
          </cell>
          <cell r="B1680" t="str">
            <v>02</v>
          </cell>
          <cell r="C1680" t="str">
            <v>10</v>
          </cell>
          <cell r="D1680" t="str">
            <v>ELNO</v>
          </cell>
          <cell r="E1680" t="str">
            <v>Huancabamba</v>
          </cell>
          <cell r="F1680" t="str">
            <v/>
          </cell>
          <cell r="G1680">
            <v>0</v>
          </cell>
          <cell r="H1680">
            <v>0</v>
          </cell>
          <cell r="I1680" t="str">
            <v>100</v>
          </cell>
          <cell r="J1680">
            <v>1</v>
          </cell>
          <cell r="K1680">
            <v>0.155</v>
          </cell>
          <cell r="L1680">
            <v>0.41</v>
          </cell>
          <cell r="M1680">
            <v>0.56499999999999995</v>
          </cell>
          <cell r="N1680">
            <v>2.1000000000000001E-2</v>
          </cell>
          <cell r="O1680">
            <v>318.14</v>
          </cell>
          <cell r="P1680">
            <v>56.31</v>
          </cell>
          <cell r="Q1680">
            <v>57.27</v>
          </cell>
          <cell r="R1680">
            <v>16.149999999999999</v>
          </cell>
        </row>
        <row r="1681">
          <cell r="A1681" t="str">
            <v>0210Huancabamba240</v>
          </cell>
          <cell r="B1681" t="str">
            <v>02</v>
          </cell>
          <cell r="C1681" t="str">
            <v>10</v>
          </cell>
          <cell r="D1681" t="str">
            <v>ELNO</v>
          </cell>
          <cell r="E1681" t="str">
            <v>Huancabamba</v>
          </cell>
          <cell r="F1681" t="str">
            <v/>
          </cell>
          <cell r="G1681">
            <v>0</v>
          </cell>
          <cell r="H1681">
            <v>0</v>
          </cell>
          <cell r="I1681" t="str">
            <v>240</v>
          </cell>
          <cell r="J1681">
            <v>0</v>
          </cell>
          <cell r="K1681">
            <v>0</v>
          </cell>
          <cell r="L1681">
            <v>0</v>
          </cell>
          <cell r="M1681">
            <v>22.991</v>
          </cell>
          <cell r="N1681">
            <v>0</v>
          </cell>
          <cell r="O1681">
            <v>3494.92</v>
          </cell>
          <cell r="P1681">
            <v>15.2</v>
          </cell>
          <cell r="Q1681">
            <v>0</v>
          </cell>
          <cell r="R1681">
            <v>0</v>
          </cell>
        </row>
        <row r="1682">
          <cell r="A1682" t="str">
            <v>0210Santo Domingo231</v>
          </cell>
          <cell r="B1682" t="str">
            <v>02</v>
          </cell>
          <cell r="C1682" t="str">
            <v>10</v>
          </cell>
          <cell r="D1682" t="str">
            <v>ELNO</v>
          </cell>
          <cell r="E1682" t="str">
            <v>Santo Domingo</v>
          </cell>
          <cell r="F1682" t="str">
            <v/>
          </cell>
          <cell r="G1682">
            <v>0</v>
          </cell>
          <cell r="H1682">
            <v>0</v>
          </cell>
          <cell r="I1682" t="str">
            <v>231</v>
          </cell>
          <cell r="J1682">
            <v>1</v>
          </cell>
          <cell r="K1682">
            <v>0</v>
          </cell>
          <cell r="L1682">
            <v>0</v>
          </cell>
          <cell r="M1682">
            <v>0.246</v>
          </cell>
          <cell r="N1682">
            <v>2E-3</v>
          </cell>
          <cell r="O1682">
            <v>226.33</v>
          </cell>
          <cell r="P1682">
            <v>92</v>
          </cell>
          <cell r="Q1682">
            <v>40.74</v>
          </cell>
          <cell r="R1682">
            <v>2.12</v>
          </cell>
        </row>
        <row r="1683">
          <cell r="A1683" t="str">
            <v>0210Santo Domingo270</v>
          </cell>
          <cell r="B1683" t="str">
            <v>02</v>
          </cell>
          <cell r="C1683" t="str">
            <v>10</v>
          </cell>
          <cell r="D1683" t="str">
            <v>ELNO</v>
          </cell>
          <cell r="E1683" t="str">
            <v>Santo Domingo</v>
          </cell>
          <cell r="F1683" t="str">
            <v/>
          </cell>
          <cell r="G1683">
            <v>0</v>
          </cell>
          <cell r="H1683">
            <v>0</v>
          </cell>
          <cell r="I1683" t="str">
            <v>270</v>
          </cell>
          <cell r="J1683">
            <v>30</v>
          </cell>
          <cell r="K1683">
            <v>0</v>
          </cell>
          <cell r="L1683">
            <v>0</v>
          </cell>
          <cell r="M1683">
            <v>1.778</v>
          </cell>
          <cell r="N1683">
            <v>0</v>
          </cell>
          <cell r="O1683">
            <v>817.22</v>
          </cell>
          <cell r="P1683">
            <v>45.96</v>
          </cell>
          <cell r="Q1683">
            <v>147.1</v>
          </cell>
          <cell r="R1683">
            <v>17.3</v>
          </cell>
        </row>
        <row r="1684">
          <cell r="A1684" t="str">
            <v>0210Santo Domingo261</v>
          </cell>
          <cell r="B1684" t="str">
            <v>02</v>
          </cell>
          <cell r="C1684" t="str">
            <v>10</v>
          </cell>
          <cell r="D1684" t="str">
            <v>ELNO</v>
          </cell>
          <cell r="E1684" t="str">
            <v>Santo Domingo</v>
          </cell>
          <cell r="F1684" t="str">
            <v/>
          </cell>
          <cell r="G1684">
            <v>0</v>
          </cell>
          <cell r="H1684">
            <v>0</v>
          </cell>
          <cell r="I1684" t="str">
            <v>261</v>
          </cell>
          <cell r="J1684">
            <v>196</v>
          </cell>
          <cell r="K1684">
            <v>0</v>
          </cell>
          <cell r="L1684">
            <v>0</v>
          </cell>
          <cell r="M1684">
            <v>2.4940000000000002</v>
          </cell>
          <cell r="N1684">
            <v>0</v>
          </cell>
          <cell r="O1684">
            <v>1072.42</v>
          </cell>
          <cell r="P1684">
            <v>43</v>
          </cell>
          <cell r="Q1684">
            <v>193.04</v>
          </cell>
          <cell r="R1684">
            <v>115.64</v>
          </cell>
        </row>
        <row r="1685">
          <cell r="A1685" t="str">
            <v>0210Santo Domingo262</v>
          </cell>
          <cell r="B1685" t="str">
            <v>02</v>
          </cell>
          <cell r="C1685" t="str">
            <v>10</v>
          </cell>
          <cell r="D1685" t="str">
            <v>ELNO</v>
          </cell>
          <cell r="E1685" t="str">
            <v>Santo Domingo</v>
          </cell>
          <cell r="F1685" t="str">
            <v/>
          </cell>
          <cell r="G1685">
            <v>0</v>
          </cell>
          <cell r="H1685">
            <v>0</v>
          </cell>
          <cell r="I1685" t="str">
            <v>262</v>
          </cell>
          <cell r="J1685">
            <v>39</v>
          </cell>
          <cell r="K1685">
            <v>0</v>
          </cell>
          <cell r="L1685">
            <v>0</v>
          </cell>
          <cell r="M1685">
            <v>1.8380000000000001</v>
          </cell>
          <cell r="N1685">
            <v>0</v>
          </cell>
          <cell r="O1685">
            <v>785.46</v>
          </cell>
          <cell r="P1685">
            <v>42.73</v>
          </cell>
          <cell r="Q1685">
            <v>141.38</v>
          </cell>
          <cell r="R1685">
            <v>23.01</v>
          </cell>
        </row>
        <row r="1686">
          <cell r="A1686" t="str">
            <v>0210Santo Domingo263</v>
          </cell>
          <cell r="B1686" t="str">
            <v>02</v>
          </cell>
          <cell r="C1686" t="str">
            <v>10</v>
          </cell>
          <cell r="D1686" t="str">
            <v>ELNO</v>
          </cell>
          <cell r="E1686" t="str">
            <v>Santo Domingo</v>
          </cell>
          <cell r="F1686" t="str">
            <v/>
          </cell>
          <cell r="G1686">
            <v>0</v>
          </cell>
          <cell r="H1686">
            <v>0</v>
          </cell>
          <cell r="I1686" t="str">
            <v>263</v>
          </cell>
          <cell r="J1686">
            <v>4</v>
          </cell>
          <cell r="K1686">
            <v>0</v>
          </cell>
          <cell r="L1686">
            <v>0</v>
          </cell>
          <cell r="M1686">
            <v>0.497</v>
          </cell>
          <cell r="N1686">
            <v>0</v>
          </cell>
          <cell r="O1686">
            <v>290.3</v>
          </cell>
          <cell r="P1686">
            <v>58.41</v>
          </cell>
          <cell r="Q1686">
            <v>52.25</v>
          </cell>
          <cell r="R1686">
            <v>2.36</v>
          </cell>
        </row>
        <row r="1687">
          <cell r="A1687" t="str">
            <v>0210Santo Domingo240</v>
          </cell>
          <cell r="B1687" t="str">
            <v>02</v>
          </cell>
          <cell r="C1687" t="str">
            <v>10</v>
          </cell>
          <cell r="D1687" t="str">
            <v>ELNO</v>
          </cell>
          <cell r="E1687" t="str">
            <v>Santo Domingo</v>
          </cell>
          <cell r="F1687" t="str">
            <v/>
          </cell>
          <cell r="G1687">
            <v>0</v>
          </cell>
          <cell r="H1687">
            <v>0</v>
          </cell>
          <cell r="I1687" t="str">
            <v>240</v>
          </cell>
          <cell r="J1687">
            <v>0</v>
          </cell>
          <cell r="K1687">
            <v>0</v>
          </cell>
          <cell r="L1687">
            <v>0</v>
          </cell>
          <cell r="M1687">
            <v>3.4289999999999998</v>
          </cell>
          <cell r="N1687">
            <v>0</v>
          </cell>
          <cell r="O1687">
            <v>388.22</v>
          </cell>
          <cell r="P1687">
            <v>11.32</v>
          </cell>
          <cell r="Q1687">
            <v>0</v>
          </cell>
          <cell r="R1687">
            <v>0</v>
          </cell>
        </row>
        <row r="1688">
          <cell r="A1688" t="str">
            <v>0210Tumbes Rural270</v>
          </cell>
          <cell r="B1688" t="str">
            <v>02</v>
          </cell>
          <cell r="C1688" t="str">
            <v>10</v>
          </cell>
          <cell r="D1688" t="str">
            <v>ELNO</v>
          </cell>
          <cell r="E1688" t="str">
            <v>Tumbes Rural</v>
          </cell>
          <cell r="F1688" t="str">
            <v/>
          </cell>
          <cell r="G1688">
            <v>0</v>
          </cell>
          <cell r="H1688">
            <v>0</v>
          </cell>
          <cell r="I1688" t="str">
            <v>270</v>
          </cell>
          <cell r="J1688">
            <v>208</v>
          </cell>
          <cell r="K1688">
            <v>0</v>
          </cell>
          <cell r="L1688">
            <v>0</v>
          </cell>
          <cell r="M1688">
            <v>23.745999999999999</v>
          </cell>
          <cell r="N1688">
            <v>0</v>
          </cell>
          <cell r="O1688">
            <v>9971.2800000000007</v>
          </cell>
          <cell r="P1688">
            <v>41.99</v>
          </cell>
          <cell r="Q1688">
            <v>1794.83</v>
          </cell>
          <cell r="R1688">
            <v>125.93</v>
          </cell>
        </row>
        <row r="1689">
          <cell r="A1689" t="str">
            <v>0210Tumbes Rural261</v>
          </cell>
          <cell r="B1689" t="str">
            <v>02</v>
          </cell>
          <cell r="C1689" t="str">
            <v>10</v>
          </cell>
          <cell r="D1689" t="str">
            <v>ELNO</v>
          </cell>
          <cell r="E1689" t="str">
            <v>Tumbes Rural</v>
          </cell>
          <cell r="F1689" t="str">
            <v/>
          </cell>
          <cell r="G1689">
            <v>0</v>
          </cell>
          <cell r="H1689">
            <v>0</v>
          </cell>
          <cell r="I1689" t="str">
            <v>261</v>
          </cell>
          <cell r="J1689">
            <v>952</v>
          </cell>
          <cell r="K1689">
            <v>0</v>
          </cell>
          <cell r="L1689">
            <v>0</v>
          </cell>
          <cell r="M1689">
            <v>14.794</v>
          </cell>
          <cell r="N1689">
            <v>0</v>
          </cell>
          <cell r="O1689">
            <v>6292.49</v>
          </cell>
          <cell r="P1689">
            <v>42.53</v>
          </cell>
          <cell r="Q1689">
            <v>1132.6500000000001</v>
          </cell>
          <cell r="R1689">
            <v>566.42999999999995</v>
          </cell>
        </row>
        <row r="1690">
          <cell r="A1690" t="str">
            <v>0210Tumbes Rural262</v>
          </cell>
          <cell r="B1690" t="str">
            <v>02</v>
          </cell>
          <cell r="C1690" t="str">
            <v>10</v>
          </cell>
          <cell r="D1690" t="str">
            <v>ELNO</v>
          </cell>
          <cell r="E1690" t="str">
            <v>Tumbes Rural</v>
          </cell>
          <cell r="F1690" t="str">
            <v/>
          </cell>
          <cell r="G1690">
            <v>0</v>
          </cell>
          <cell r="H1690">
            <v>0</v>
          </cell>
          <cell r="I1690" t="str">
            <v>262</v>
          </cell>
          <cell r="J1690">
            <v>775</v>
          </cell>
          <cell r="K1690">
            <v>0</v>
          </cell>
          <cell r="L1690">
            <v>0</v>
          </cell>
          <cell r="M1690">
            <v>44.817999999999998</v>
          </cell>
          <cell r="N1690">
            <v>0</v>
          </cell>
          <cell r="O1690">
            <v>17360.16</v>
          </cell>
          <cell r="P1690">
            <v>38.729999999999997</v>
          </cell>
          <cell r="Q1690">
            <v>3124.83</v>
          </cell>
          <cell r="R1690">
            <v>462.19</v>
          </cell>
        </row>
        <row r="1691">
          <cell r="A1691" t="str">
            <v>0210Tumbes Rural263</v>
          </cell>
          <cell r="B1691" t="str">
            <v>02</v>
          </cell>
          <cell r="C1691" t="str">
            <v>10</v>
          </cell>
          <cell r="D1691" t="str">
            <v>ELNO</v>
          </cell>
          <cell r="E1691" t="str">
            <v>Tumbes Rural</v>
          </cell>
          <cell r="F1691" t="str">
            <v/>
          </cell>
          <cell r="G1691">
            <v>0</v>
          </cell>
          <cell r="H1691">
            <v>0</v>
          </cell>
          <cell r="I1691" t="str">
            <v>263</v>
          </cell>
          <cell r="J1691">
            <v>96</v>
          </cell>
          <cell r="K1691">
            <v>0</v>
          </cell>
          <cell r="L1691">
            <v>0</v>
          </cell>
          <cell r="M1691">
            <v>11.496</v>
          </cell>
          <cell r="N1691">
            <v>0</v>
          </cell>
          <cell r="O1691">
            <v>4982.34</v>
          </cell>
          <cell r="P1691">
            <v>43.34</v>
          </cell>
          <cell r="Q1691">
            <v>896.82</v>
          </cell>
          <cell r="R1691">
            <v>57.02</v>
          </cell>
        </row>
        <row r="1692">
          <cell r="A1692" t="str">
            <v>0210Tumbes Rural264</v>
          </cell>
          <cell r="B1692" t="str">
            <v>02</v>
          </cell>
          <cell r="C1692" t="str">
            <v>10</v>
          </cell>
          <cell r="D1692" t="str">
            <v>ELNO</v>
          </cell>
          <cell r="E1692" t="str">
            <v>Tumbes Rural</v>
          </cell>
          <cell r="F1692" t="str">
            <v/>
          </cell>
          <cell r="G1692">
            <v>0</v>
          </cell>
          <cell r="H1692">
            <v>0</v>
          </cell>
          <cell r="I1692" t="str">
            <v>264</v>
          </cell>
          <cell r="J1692">
            <v>37</v>
          </cell>
          <cell r="K1692">
            <v>0</v>
          </cell>
          <cell r="L1692">
            <v>0</v>
          </cell>
          <cell r="M1692">
            <v>7.0170000000000003</v>
          </cell>
          <cell r="N1692">
            <v>0</v>
          </cell>
          <cell r="O1692">
            <v>3000.07</v>
          </cell>
          <cell r="P1692">
            <v>42.75</v>
          </cell>
          <cell r="Q1692">
            <v>540.01</v>
          </cell>
          <cell r="R1692">
            <v>22.78</v>
          </cell>
        </row>
        <row r="1693">
          <cell r="A1693" t="str">
            <v>0210Tumbes Rural265</v>
          </cell>
          <cell r="B1693" t="str">
            <v>02</v>
          </cell>
          <cell r="C1693" t="str">
            <v>10</v>
          </cell>
          <cell r="D1693" t="str">
            <v>ELNO</v>
          </cell>
          <cell r="E1693" t="str">
            <v>Tumbes Rural</v>
          </cell>
          <cell r="F1693" t="str">
            <v/>
          </cell>
          <cell r="G1693">
            <v>0</v>
          </cell>
          <cell r="H1693">
            <v>0</v>
          </cell>
          <cell r="I1693" t="str">
            <v>265</v>
          </cell>
          <cell r="J1693">
            <v>3</v>
          </cell>
          <cell r="K1693">
            <v>0</v>
          </cell>
          <cell r="L1693">
            <v>0</v>
          </cell>
          <cell r="M1693">
            <v>1.0329999999999999</v>
          </cell>
          <cell r="N1693">
            <v>0</v>
          </cell>
          <cell r="O1693">
            <v>437.05</v>
          </cell>
          <cell r="P1693">
            <v>42.31</v>
          </cell>
          <cell r="Q1693">
            <v>78.67</v>
          </cell>
          <cell r="R1693">
            <v>1.96</v>
          </cell>
        </row>
        <row r="1694">
          <cell r="A1694" t="str">
            <v>0210Tumbes Rural266</v>
          </cell>
          <cell r="B1694" t="str">
            <v>02</v>
          </cell>
          <cell r="C1694" t="str">
            <v>10</v>
          </cell>
          <cell r="D1694" t="str">
            <v>ELNO</v>
          </cell>
          <cell r="E1694" t="str">
            <v>Tumbes Rural</v>
          </cell>
          <cell r="F1694" t="str">
            <v/>
          </cell>
          <cell r="G1694">
            <v>0</v>
          </cell>
          <cell r="H1694">
            <v>0</v>
          </cell>
          <cell r="I1694" t="str">
            <v>266</v>
          </cell>
          <cell r="J1694">
            <v>2</v>
          </cell>
          <cell r="K1694">
            <v>0</v>
          </cell>
          <cell r="L1694">
            <v>0</v>
          </cell>
          <cell r="M1694">
            <v>1.1379999999999999</v>
          </cell>
          <cell r="N1694">
            <v>0</v>
          </cell>
          <cell r="O1694">
            <v>479.01</v>
          </cell>
          <cell r="P1694">
            <v>42.09</v>
          </cell>
          <cell r="Q1694">
            <v>86.22</v>
          </cell>
          <cell r="R1694">
            <v>1.37</v>
          </cell>
        </row>
        <row r="1695">
          <cell r="A1695" t="str">
            <v>0210Tumbes Rural282</v>
          </cell>
          <cell r="B1695" t="str">
            <v>02</v>
          </cell>
          <cell r="C1695" t="str">
            <v>10</v>
          </cell>
          <cell r="D1695" t="str">
            <v>ELNO</v>
          </cell>
          <cell r="E1695" t="str">
            <v>Tumbes Rural</v>
          </cell>
          <cell r="F1695" t="str">
            <v/>
          </cell>
          <cell r="G1695">
            <v>0</v>
          </cell>
          <cell r="H1695">
            <v>0</v>
          </cell>
          <cell r="I1695" t="str">
            <v>282</v>
          </cell>
          <cell r="J1695">
            <v>5</v>
          </cell>
          <cell r="K1695">
            <v>0</v>
          </cell>
          <cell r="L1695">
            <v>0</v>
          </cell>
          <cell r="M1695">
            <v>0.51200000000000001</v>
          </cell>
          <cell r="N1695">
            <v>1.6</v>
          </cell>
          <cell r="O1695">
            <v>209.95</v>
          </cell>
          <cell r="P1695">
            <v>41.01</v>
          </cell>
          <cell r="Q1695">
            <v>37.79</v>
          </cell>
          <cell r="R1695">
            <v>2.95</v>
          </cell>
        </row>
        <row r="1696">
          <cell r="A1696" t="str">
            <v>0210Tumbes Rural100</v>
          </cell>
          <cell r="B1696" t="str">
            <v>02</v>
          </cell>
          <cell r="C1696" t="str">
            <v>10</v>
          </cell>
          <cell r="D1696" t="str">
            <v>ELNO</v>
          </cell>
          <cell r="E1696" t="str">
            <v>Tumbes Rural</v>
          </cell>
          <cell r="F1696" t="str">
            <v/>
          </cell>
          <cell r="G1696">
            <v>0</v>
          </cell>
          <cell r="H1696">
            <v>0</v>
          </cell>
          <cell r="I1696" t="str">
            <v>100</v>
          </cell>
          <cell r="J1696">
            <v>2</v>
          </cell>
          <cell r="K1696">
            <v>3.629</v>
          </cell>
          <cell r="L1696">
            <v>29.408000000000001</v>
          </cell>
          <cell r="M1696">
            <v>33.036999999999999</v>
          </cell>
          <cell r="N1696">
            <v>0.57999999999999996</v>
          </cell>
          <cell r="O1696">
            <v>6704.81</v>
          </cell>
          <cell r="P1696">
            <v>20.29</v>
          </cell>
          <cell r="Q1696">
            <v>1206.8699999999999</v>
          </cell>
          <cell r="R1696">
            <v>32.299999999999997</v>
          </cell>
        </row>
        <row r="1697">
          <cell r="A1697" t="str">
            <v>0210Tumbes Rural122</v>
          </cell>
          <cell r="B1697" t="str">
            <v>02</v>
          </cell>
          <cell r="C1697" t="str">
            <v>10</v>
          </cell>
          <cell r="D1697" t="str">
            <v>ELNO</v>
          </cell>
          <cell r="E1697" t="str">
            <v>Tumbes Rural</v>
          </cell>
          <cell r="F1697" t="str">
            <v/>
          </cell>
          <cell r="G1697">
            <v>0</v>
          </cell>
          <cell r="H1697">
            <v>0</v>
          </cell>
          <cell r="I1697" t="str">
            <v>122</v>
          </cell>
          <cell r="J1697">
            <v>1</v>
          </cell>
          <cell r="K1697">
            <v>2.956</v>
          </cell>
          <cell r="L1697">
            <v>49.588999999999999</v>
          </cell>
          <cell r="M1697">
            <v>52.545000000000002</v>
          </cell>
          <cell r="N1697">
            <v>0.155</v>
          </cell>
          <cell r="O1697">
            <v>9809.43</v>
          </cell>
          <cell r="P1697">
            <v>18.670000000000002</v>
          </cell>
          <cell r="Q1697">
            <v>1765.7</v>
          </cell>
          <cell r="R1697">
            <v>16.149999999999999</v>
          </cell>
        </row>
        <row r="1698">
          <cell r="A1698" t="str">
            <v>0210Tumbes Rural121</v>
          </cell>
          <cell r="B1698" t="str">
            <v>02</v>
          </cell>
          <cell r="C1698" t="str">
            <v>10</v>
          </cell>
          <cell r="D1698" t="str">
            <v>ELNO</v>
          </cell>
          <cell r="E1698" t="str">
            <v>Tumbes Rural</v>
          </cell>
          <cell r="F1698" t="str">
            <v/>
          </cell>
          <cell r="G1698">
            <v>0</v>
          </cell>
          <cell r="H1698">
            <v>0</v>
          </cell>
          <cell r="I1698" t="str">
            <v>121</v>
          </cell>
          <cell r="J1698">
            <v>1</v>
          </cell>
          <cell r="K1698">
            <v>0.999</v>
          </cell>
          <cell r="L1698">
            <v>3.4969999999999999</v>
          </cell>
          <cell r="M1698">
            <v>4.4960000000000004</v>
          </cell>
          <cell r="N1698">
            <v>7.0000000000000007E-2</v>
          </cell>
          <cell r="O1698">
            <v>1226.6199999999999</v>
          </cell>
          <cell r="P1698">
            <v>27.28</v>
          </cell>
          <cell r="Q1698">
            <v>220.79</v>
          </cell>
          <cell r="R1698">
            <v>16.149999999999999</v>
          </cell>
        </row>
        <row r="1699">
          <cell r="A1699" t="str">
            <v>0210Tumbes Rural132</v>
          </cell>
          <cell r="B1699" t="str">
            <v>02</v>
          </cell>
          <cell r="C1699" t="str">
            <v>10</v>
          </cell>
          <cell r="D1699" t="str">
            <v>ELNO</v>
          </cell>
          <cell r="E1699" t="str">
            <v>Tumbes Rural</v>
          </cell>
          <cell r="F1699" t="str">
            <v/>
          </cell>
          <cell r="G1699">
            <v>0</v>
          </cell>
          <cell r="H1699">
            <v>0</v>
          </cell>
          <cell r="I1699" t="str">
            <v>132</v>
          </cell>
          <cell r="J1699">
            <v>4</v>
          </cell>
          <cell r="K1699">
            <v>0</v>
          </cell>
          <cell r="L1699">
            <v>0</v>
          </cell>
          <cell r="M1699">
            <v>8.032</v>
          </cell>
          <cell r="N1699">
            <v>8.5000000000000006E-2</v>
          </cell>
          <cell r="O1699">
            <v>2629.85</v>
          </cell>
          <cell r="P1699">
            <v>32.74</v>
          </cell>
          <cell r="Q1699">
            <v>473.37</v>
          </cell>
          <cell r="R1699">
            <v>60.36</v>
          </cell>
        </row>
        <row r="1700">
          <cell r="A1700" t="str">
            <v>0210Tumbes Rural131</v>
          </cell>
          <cell r="B1700" t="str">
            <v>02</v>
          </cell>
          <cell r="C1700" t="str">
            <v>10</v>
          </cell>
          <cell r="D1700" t="str">
            <v>ELNO</v>
          </cell>
          <cell r="E1700" t="str">
            <v>Tumbes Rural</v>
          </cell>
          <cell r="F1700" t="str">
            <v/>
          </cell>
          <cell r="G1700">
            <v>0</v>
          </cell>
          <cell r="H1700">
            <v>0</v>
          </cell>
          <cell r="I1700" t="str">
            <v>131</v>
          </cell>
          <cell r="J1700">
            <v>4</v>
          </cell>
          <cell r="K1700">
            <v>0</v>
          </cell>
          <cell r="L1700">
            <v>0</v>
          </cell>
          <cell r="M1700">
            <v>4.8780000000000001</v>
          </cell>
          <cell r="N1700">
            <v>2.3E-2</v>
          </cell>
          <cell r="O1700">
            <v>1351.4</v>
          </cell>
          <cell r="P1700">
            <v>27.7</v>
          </cell>
          <cell r="Q1700">
            <v>243.25</v>
          </cell>
          <cell r="R1700">
            <v>60.36</v>
          </cell>
        </row>
        <row r="1701">
          <cell r="A1701" t="str">
            <v>0210Tumbes Rural240</v>
          </cell>
          <cell r="B1701" t="str">
            <v>02</v>
          </cell>
          <cell r="C1701" t="str">
            <v>10</v>
          </cell>
          <cell r="D1701" t="str">
            <v>ELNO</v>
          </cell>
          <cell r="E1701" t="str">
            <v>Tumbes Rural</v>
          </cell>
          <cell r="F1701" t="str">
            <v/>
          </cell>
          <cell r="G1701">
            <v>0</v>
          </cell>
          <cell r="H1701">
            <v>0</v>
          </cell>
          <cell r="I1701" t="str">
            <v>240</v>
          </cell>
          <cell r="J1701">
            <v>0</v>
          </cell>
          <cell r="K1701">
            <v>0</v>
          </cell>
          <cell r="L1701">
            <v>0</v>
          </cell>
          <cell r="M1701">
            <v>24.434000000000001</v>
          </cell>
          <cell r="N1701">
            <v>0</v>
          </cell>
          <cell r="O1701">
            <v>5966.18</v>
          </cell>
          <cell r="P1701">
            <v>24.42</v>
          </cell>
          <cell r="Q1701">
            <v>0</v>
          </cell>
          <cell r="R1701">
            <v>0</v>
          </cell>
        </row>
        <row r="1702">
          <cell r="A1702" t="str">
            <v>0211Piura210</v>
          </cell>
          <cell r="B1702" t="str">
            <v>02</v>
          </cell>
          <cell r="C1702" t="str">
            <v>11</v>
          </cell>
          <cell r="D1702" t="str">
            <v>ELNO</v>
          </cell>
          <cell r="E1702" t="str">
            <v>Piura</v>
          </cell>
          <cell r="F1702" t="str">
            <v/>
          </cell>
          <cell r="G1702">
            <v>7</v>
          </cell>
          <cell r="H1702">
            <v>60</v>
          </cell>
          <cell r="I1702" t="str">
            <v>210</v>
          </cell>
          <cell r="J1702">
            <v>1</v>
          </cell>
          <cell r="K1702">
            <v>3.2000000000000001E-2</v>
          </cell>
          <cell r="L1702">
            <v>1.0900000000000001</v>
          </cell>
          <cell r="M1702">
            <v>1.1220000000000001</v>
          </cell>
          <cell r="N1702">
            <v>2.8000000000000001E-2</v>
          </cell>
          <cell r="O1702">
            <v>870.26</v>
          </cell>
          <cell r="P1702">
            <v>77.56</v>
          </cell>
          <cell r="Q1702">
            <v>156.65</v>
          </cell>
          <cell r="R1702">
            <v>3.22</v>
          </cell>
        </row>
        <row r="1703">
          <cell r="A1703" t="str">
            <v>0211Piura222</v>
          </cell>
          <cell r="B1703" t="str">
            <v>02</v>
          </cell>
          <cell r="C1703" t="str">
            <v>11</v>
          </cell>
          <cell r="D1703" t="str">
            <v>ELNO</v>
          </cell>
          <cell r="E1703" t="str">
            <v>Piura</v>
          </cell>
          <cell r="F1703" t="str">
            <v/>
          </cell>
          <cell r="G1703">
            <v>7</v>
          </cell>
          <cell r="H1703">
            <v>60</v>
          </cell>
          <cell r="I1703" t="str">
            <v>222</v>
          </cell>
          <cell r="J1703">
            <v>6</v>
          </cell>
          <cell r="K1703">
            <v>7.73</v>
          </cell>
          <cell r="L1703">
            <v>20.204999999999998</v>
          </cell>
          <cell r="M1703">
            <v>27.934999999999999</v>
          </cell>
          <cell r="N1703">
            <v>0.308</v>
          </cell>
          <cell r="O1703">
            <v>11818.1</v>
          </cell>
          <cell r="P1703">
            <v>42.31</v>
          </cell>
          <cell r="Q1703">
            <v>2127.2600000000002</v>
          </cell>
          <cell r="R1703">
            <v>25.35</v>
          </cell>
        </row>
        <row r="1704">
          <cell r="A1704" t="str">
            <v>0211Piura221</v>
          </cell>
          <cell r="B1704" t="str">
            <v>02</v>
          </cell>
          <cell r="C1704" t="str">
            <v>11</v>
          </cell>
          <cell r="D1704" t="str">
            <v>ELNO</v>
          </cell>
          <cell r="E1704" t="str">
            <v>Piura</v>
          </cell>
          <cell r="F1704" t="str">
            <v/>
          </cell>
          <cell r="G1704">
            <v>7</v>
          </cell>
          <cell r="H1704">
            <v>60</v>
          </cell>
          <cell r="I1704" t="str">
            <v>221</v>
          </cell>
          <cell r="J1704">
            <v>7</v>
          </cell>
          <cell r="K1704">
            <v>24.751000000000001</v>
          </cell>
          <cell r="L1704">
            <v>70.224999999999994</v>
          </cell>
          <cell r="M1704">
            <v>94.975999999999999</v>
          </cell>
          <cell r="N1704">
            <v>0.43</v>
          </cell>
          <cell r="O1704">
            <v>30046.98</v>
          </cell>
          <cell r="P1704">
            <v>31.64</v>
          </cell>
          <cell r="Q1704">
            <v>5408.46</v>
          </cell>
          <cell r="R1704">
            <v>30.58</v>
          </cell>
        </row>
        <row r="1705">
          <cell r="A1705" t="str">
            <v>0211Piura232</v>
          </cell>
          <cell r="B1705" t="str">
            <v>02</v>
          </cell>
          <cell r="C1705" t="str">
            <v>11</v>
          </cell>
          <cell r="D1705" t="str">
            <v>ELNO</v>
          </cell>
          <cell r="E1705" t="str">
            <v>Piura</v>
          </cell>
          <cell r="F1705" t="str">
            <v/>
          </cell>
          <cell r="G1705">
            <v>7</v>
          </cell>
          <cell r="H1705">
            <v>60</v>
          </cell>
          <cell r="I1705" t="str">
            <v>232</v>
          </cell>
          <cell r="J1705">
            <v>8</v>
          </cell>
          <cell r="K1705">
            <v>0</v>
          </cell>
          <cell r="L1705">
            <v>0</v>
          </cell>
          <cell r="M1705">
            <v>32.404000000000003</v>
          </cell>
          <cell r="N1705">
            <v>0.27</v>
          </cell>
          <cell r="O1705">
            <v>13264.13</v>
          </cell>
          <cell r="P1705">
            <v>40.93</v>
          </cell>
          <cell r="Q1705">
            <v>2387.54</v>
          </cell>
          <cell r="R1705">
            <v>19.27</v>
          </cell>
        </row>
        <row r="1706">
          <cell r="A1706" t="str">
            <v>0211Piura231</v>
          </cell>
          <cell r="B1706" t="str">
            <v>02</v>
          </cell>
          <cell r="C1706" t="str">
            <v>11</v>
          </cell>
          <cell r="D1706" t="str">
            <v>ELNO</v>
          </cell>
          <cell r="E1706" t="str">
            <v>Piura</v>
          </cell>
          <cell r="F1706" t="str">
            <v/>
          </cell>
          <cell r="G1706">
            <v>7</v>
          </cell>
          <cell r="H1706">
            <v>60</v>
          </cell>
          <cell r="I1706" t="str">
            <v>231</v>
          </cell>
          <cell r="J1706">
            <v>16</v>
          </cell>
          <cell r="K1706">
            <v>0</v>
          </cell>
          <cell r="L1706">
            <v>0</v>
          </cell>
          <cell r="M1706">
            <v>69.132999999999996</v>
          </cell>
          <cell r="N1706">
            <v>0.27</v>
          </cell>
          <cell r="O1706">
            <v>22682.48</v>
          </cell>
          <cell r="P1706">
            <v>32.81</v>
          </cell>
          <cell r="Q1706">
            <v>4082.85</v>
          </cell>
          <cell r="R1706">
            <v>38.25</v>
          </cell>
        </row>
        <row r="1707">
          <cell r="A1707" t="str">
            <v>0211Piura270</v>
          </cell>
          <cell r="B1707" t="str">
            <v>02</v>
          </cell>
          <cell r="C1707" t="str">
            <v>11</v>
          </cell>
          <cell r="D1707" t="str">
            <v>ELNO</v>
          </cell>
          <cell r="E1707" t="str">
            <v>Piura</v>
          </cell>
          <cell r="F1707" t="str">
            <v/>
          </cell>
          <cell r="G1707">
            <v>7</v>
          </cell>
          <cell r="H1707">
            <v>60</v>
          </cell>
          <cell r="I1707" t="str">
            <v>270</v>
          </cell>
          <cell r="J1707">
            <v>3149</v>
          </cell>
          <cell r="K1707">
            <v>0</v>
          </cell>
          <cell r="L1707">
            <v>0</v>
          </cell>
          <cell r="M1707">
            <v>1148.566</v>
          </cell>
          <cell r="N1707">
            <v>0</v>
          </cell>
          <cell r="O1707">
            <v>420329.31</v>
          </cell>
          <cell r="P1707">
            <v>36.6</v>
          </cell>
          <cell r="Q1707">
            <v>75659.28</v>
          </cell>
          <cell r="R1707">
            <v>2012.52</v>
          </cell>
        </row>
        <row r="1708">
          <cell r="A1708" t="str">
            <v>0211Piura261</v>
          </cell>
          <cell r="B1708" t="str">
            <v>02</v>
          </cell>
          <cell r="C1708" t="str">
            <v>11</v>
          </cell>
          <cell r="D1708" t="str">
            <v>ELNO</v>
          </cell>
          <cell r="E1708" t="str">
            <v>Piura</v>
          </cell>
          <cell r="F1708" t="str">
            <v/>
          </cell>
          <cell r="G1708">
            <v>7</v>
          </cell>
          <cell r="H1708">
            <v>60</v>
          </cell>
          <cell r="I1708" t="str">
            <v>261</v>
          </cell>
          <cell r="J1708">
            <v>24766</v>
          </cell>
          <cell r="K1708">
            <v>0</v>
          </cell>
          <cell r="L1708">
            <v>0</v>
          </cell>
          <cell r="M1708">
            <v>391.20800000000003</v>
          </cell>
          <cell r="N1708">
            <v>0</v>
          </cell>
          <cell r="O1708">
            <v>150018.38</v>
          </cell>
          <cell r="P1708">
            <v>38.35</v>
          </cell>
          <cell r="Q1708">
            <v>27003.31</v>
          </cell>
          <cell r="R1708">
            <v>14679.65</v>
          </cell>
        </row>
        <row r="1709">
          <cell r="A1709" t="str">
            <v>0211Piura262</v>
          </cell>
          <cell r="B1709" t="str">
            <v>02</v>
          </cell>
          <cell r="C1709" t="str">
            <v>11</v>
          </cell>
          <cell r="D1709" t="str">
            <v>ELNO</v>
          </cell>
          <cell r="E1709" t="str">
            <v>Piura</v>
          </cell>
          <cell r="F1709" t="str">
            <v/>
          </cell>
          <cell r="G1709">
            <v>7</v>
          </cell>
          <cell r="H1709">
            <v>60</v>
          </cell>
          <cell r="I1709" t="str">
            <v>262</v>
          </cell>
          <cell r="J1709">
            <v>27913</v>
          </cell>
          <cell r="K1709">
            <v>0</v>
          </cell>
          <cell r="L1709">
            <v>0</v>
          </cell>
          <cell r="M1709">
            <v>1675.06</v>
          </cell>
          <cell r="N1709">
            <v>0</v>
          </cell>
          <cell r="O1709">
            <v>577001.49</v>
          </cell>
          <cell r="P1709">
            <v>34.450000000000003</v>
          </cell>
          <cell r="Q1709">
            <v>103860.27</v>
          </cell>
          <cell r="R1709">
            <v>16585.64</v>
          </cell>
        </row>
        <row r="1710">
          <cell r="A1710" t="str">
            <v>0211Piura263</v>
          </cell>
          <cell r="B1710" t="str">
            <v>02</v>
          </cell>
          <cell r="C1710" t="str">
            <v>11</v>
          </cell>
          <cell r="D1710" t="str">
            <v>ELNO</v>
          </cell>
          <cell r="E1710" t="str">
            <v>Piura</v>
          </cell>
          <cell r="F1710" t="str">
            <v/>
          </cell>
          <cell r="G1710">
            <v>7</v>
          </cell>
          <cell r="H1710">
            <v>60</v>
          </cell>
          <cell r="I1710" t="str">
            <v>263</v>
          </cell>
          <cell r="J1710">
            <v>8457</v>
          </cell>
          <cell r="K1710">
            <v>0</v>
          </cell>
          <cell r="L1710">
            <v>0</v>
          </cell>
          <cell r="M1710">
            <v>1033.2619999999999</v>
          </cell>
          <cell r="N1710">
            <v>0</v>
          </cell>
          <cell r="O1710">
            <v>397493.37</v>
          </cell>
          <cell r="P1710">
            <v>38.47</v>
          </cell>
          <cell r="Q1710">
            <v>71548.81</v>
          </cell>
          <cell r="R1710">
            <v>5051.4399999999996</v>
          </cell>
        </row>
        <row r="1711">
          <cell r="A1711" t="str">
            <v>0211Piura264</v>
          </cell>
          <cell r="B1711" t="str">
            <v>02</v>
          </cell>
          <cell r="C1711" t="str">
            <v>11</v>
          </cell>
          <cell r="D1711" t="str">
            <v>ELNO</v>
          </cell>
          <cell r="E1711" t="str">
            <v>Piura</v>
          </cell>
          <cell r="F1711" t="str">
            <v/>
          </cell>
          <cell r="G1711">
            <v>7</v>
          </cell>
          <cell r="H1711">
            <v>60</v>
          </cell>
          <cell r="I1711" t="str">
            <v>264</v>
          </cell>
          <cell r="J1711">
            <v>5826</v>
          </cell>
          <cell r="K1711">
            <v>0</v>
          </cell>
          <cell r="L1711">
            <v>0</v>
          </cell>
          <cell r="M1711">
            <v>1168.944</v>
          </cell>
          <cell r="N1711">
            <v>0</v>
          </cell>
          <cell r="O1711">
            <v>442555.41</v>
          </cell>
          <cell r="P1711">
            <v>37.86</v>
          </cell>
          <cell r="Q1711">
            <v>79659.97</v>
          </cell>
          <cell r="R1711">
            <v>3506.21</v>
          </cell>
        </row>
        <row r="1712">
          <cell r="A1712" t="str">
            <v>0211Piura265</v>
          </cell>
          <cell r="B1712" t="str">
            <v>02</v>
          </cell>
          <cell r="C1712" t="str">
            <v>11</v>
          </cell>
          <cell r="D1712" t="str">
            <v>ELNO</v>
          </cell>
          <cell r="E1712" t="str">
            <v>Piura</v>
          </cell>
          <cell r="F1712" t="str">
            <v/>
          </cell>
          <cell r="G1712">
            <v>7</v>
          </cell>
          <cell r="H1712">
            <v>60</v>
          </cell>
          <cell r="I1712" t="str">
            <v>265</v>
          </cell>
          <cell r="J1712">
            <v>1158</v>
          </cell>
          <cell r="K1712">
            <v>0</v>
          </cell>
          <cell r="L1712">
            <v>0</v>
          </cell>
          <cell r="M1712">
            <v>431.24900000000002</v>
          </cell>
          <cell r="N1712">
            <v>0</v>
          </cell>
          <cell r="O1712">
            <v>161016.22</v>
          </cell>
          <cell r="P1712">
            <v>37.340000000000003</v>
          </cell>
          <cell r="Q1712">
            <v>28982.92</v>
          </cell>
          <cell r="R1712">
            <v>715.27</v>
          </cell>
        </row>
        <row r="1713">
          <cell r="A1713" t="str">
            <v>0211Piura266</v>
          </cell>
          <cell r="B1713" t="str">
            <v>02</v>
          </cell>
          <cell r="C1713" t="str">
            <v>11</v>
          </cell>
          <cell r="D1713" t="str">
            <v>ELNO</v>
          </cell>
          <cell r="E1713" t="str">
            <v>Piura</v>
          </cell>
          <cell r="F1713" t="str">
            <v/>
          </cell>
          <cell r="G1713">
            <v>7</v>
          </cell>
          <cell r="H1713">
            <v>60</v>
          </cell>
          <cell r="I1713" t="str">
            <v>266</v>
          </cell>
          <cell r="J1713">
            <v>262</v>
          </cell>
          <cell r="K1713">
            <v>0</v>
          </cell>
          <cell r="L1713">
            <v>0</v>
          </cell>
          <cell r="M1713">
            <v>156.26599999999999</v>
          </cell>
          <cell r="N1713">
            <v>0</v>
          </cell>
          <cell r="O1713">
            <v>57859.83</v>
          </cell>
          <cell r="P1713">
            <v>37.03</v>
          </cell>
          <cell r="Q1713">
            <v>10414.77</v>
          </cell>
          <cell r="R1713">
            <v>168.27</v>
          </cell>
        </row>
        <row r="1714">
          <cell r="A1714" t="str">
            <v>0211Piura267</v>
          </cell>
          <cell r="B1714" t="str">
            <v>02</v>
          </cell>
          <cell r="C1714" t="str">
            <v>11</v>
          </cell>
          <cell r="D1714" t="str">
            <v>ELNO</v>
          </cell>
          <cell r="E1714" t="str">
            <v>Piura</v>
          </cell>
          <cell r="F1714" t="str">
            <v/>
          </cell>
          <cell r="G1714">
            <v>7</v>
          </cell>
          <cell r="H1714">
            <v>60</v>
          </cell>
          <cell r="I1714" t="str">
            <v>267</v>
          </cell>
          <cell r="J1714">
            <v>75</v>
          </cell>
          <cell r="K1714">
            <v>0</v>
          </cell>
          <cell r="L1714">
            <v>0</v>
          </cell>
          <cell r="M1714">
            <v>63.845999999999997</v>
          </cell>
          <cell r="N1714">
            <v>0</v>
          </cell>
          <cell r="O1714">
            <v>23265.63</v>
          </cell>
          <cell r="P1714">
            <v>36.44</v>
          </cell>
          <cell r="Q1714">
            <v>4187.8100000000004</v>
          </cell>
          <cell r="R1714">
            <v>48.24</v>
          </cell>
        </row>
        <row r="1715">
          <cell r="A1715" t="str">
            <v>0211Piura268</v>
          </cell>
          <cell r="B1715" t="str">
            <v>02</v>
          </cell>
          <cell r="C1715" t="str">
            <v>11</v>
          </cell>
          <cell r="D1715" t="str">
            <v>ELNO</v>
          </cell>
          <cell r="E1715" t="str">
            <v>Piura</v>
          </cell>
          <cell r="F1715" t="str">
            <v/>
          </cell>
          <cell r="G1715">
            <v>7</v>
          </cell>
          <cell r="H1715">
            <v>60</v>
          </cell>
          <cell r="I1715" t="str">
            <v>268</v>
          </cell>
          <cell r="J1715">
            <v>80</v>
          </cell>
          <cell r="K1715">
            <v>0</v>
          </cell>
          <cell r="L1715">
            <v>0</v>
          </cell>
          <cell r="M1715">
            <v>121.20399999999999</v>
          </cell>
          <cell r="N1715">
            <v>0</v>
          </cell>
          <cell r="O1715">
            <v>44461.09</v>
          </cell>
          <cell r="P1715">
            <v>36.68</v>
          </cell>
          <cell r="Q1715">
            <v>8003</v>
          </cell>
          <cell r="R1715">
            <v>55.01</v>
          </cell>
        </row>
        <row r="1716">
          <cell r="A1716" t="str">
            <v>0211Piura282</v>
          </cell>
          <cell r="B1716" t="str">
            <v>02</v>
          </cell>
          <cell r="C1716" t="str">
            <v>11</v>
          </cell>
          <cell r="D1716" t="str">
            <v>ELNO</v>
          </cell>
          <cell r="E1716" t="str">
            <v>Piura</v>
          </cell>
          <cell r="F1716" t="str">
            <v/>
          </cell>
          <cell r="G1716">
            <v>7</v>
          </cell>
          <cell r="H1716">
            <v>60</v>
          </cell>
          <cell r="I1716" t="str">
            <v>282</v>
          </cell>
          <cell r="J1716">
            <v>95</v>
          </cell>
          <cell r="K1716">
            <v>0</v>
          </cell>
          <cell r="L1716">
            <v>0</v>
          </cell>
          <cell r="M1716">
            <v>27.587</v>
          </cell>
          <cell r="N1716">
            <v>72.915999999999997</v>
          </cell>
          <cell r="O1716">
            <v>9064</v>
          </cell>
          <cell r="P1716">
            <v>32.86</v>
          </cell>
          <cell r="Q1716">
            <v>1631.52</v>
          </cell>
          <cell r="R1716">
            <v>56.41</v>
          </cell>
        </row>
        <row r="1717">
          <cell r="A1717" t="str">
            <v>0211Piura100</v>
          </cell>
          <cell r="B1717" t="str">
            <v>02</v>
          </cell>
          <cell r="C1717" t="str">
            <v>11</v>
          </cell>
          <cell r="D1717" t="str">
            <v>ELNO</v>
          </cell>
          <cell r="E1717" t="str">
            <v>Piura</v>
          </cell>
          <cell r="F1717" t="str">
            <v/>
          </cell>
          <cell r="G1717">
            <v>7</v>
          </cell>
          <cell r="H1717">
            <v>60</v>
          </cell>
          <cell r="I1717" t="str">
            <v>100</v>
          </cell>
          <cell r="J1717">
            <v>35</v>
          </cell>
          <cell r="K1717">
            <v>43.006</v>
          </cell>
          <cell r="L1717">
            <v>641.24099999999999</v>
          </cell>
          <cell r="M1717">
            <v>684.24699999999996</v>
          </cell>
          <cell r="N1717">
            <v>6.1210000000000004</v>
          </cell>
          <cell r="O1717">
            <v>136886.42000000001</v>
          </cell>
          <cell r="P1717">
            <v>20.010000000000002</v>
          </cell>
          <cell r="Q1717">
            <v>24639.56</v>
          </cell>
          <cell r="R1717">
            <v>565.25</v>
          </cell>
        </row>
        <row r="1718">
          <cell r="A1718" t="str">
            <v>0211Piura122</v>
          </cell>
          <cell r="B1718" t="str">
            <v>02</v>
          </cell>
          <cell r="C1718" t="str">
            <v>11</v>
          </cell>
          <cell r="D1718" t="str">
            <v>ELNO</v>
          </cell>
          <cell r="E1718" t="str">
            <v>Piura</v>
          </cell>
          <cell r="F1718" t="str">
            <v/>
          </cell>
          <cell r="G1718">
            <v>7</v>
          </cell>
          <cell r="H1718">
            <v>60</v>
          </cell>
          <cell r="I1718" t="str">
            <v>122</v>
          </cell>
          <cell r="J1718">
            <v>60</v>
          </cell>
          <cell r="K1718">
            <v>144.22499999999999</v>
          </cell>
          <cell r="L1718">
            <v>1090.7560000000001</v>
          </cell>
          <cell r="M1718">
            <v>1234.981</v>
          </cell>
          <cell r="N1718">
            <v>4.9950000000000001</v>
          </cell>
          <cell r="O1718">
            <v>258326.32</v>
          </cell>
          <cell r="P1718">
            <v>20.92</v>
          </cell>
          <cell r="Q1718">
            <v>46498.74</v>
          </cell>
          <cell r="R1718">
            <v>969</v>
          </cell>
        </row>
        <row r="1719">
          <cell r="A1719" t="str">
            <v>0211Piura121</v>
          </cell>
          <cell r="B1719" t="str">
            <v>02</v>
          </cell>
          <cell r="C1719" t="str">
            <v>11</v>
          </cell>
          <cell r="D1719" t="str">
            <v>ELNO</v>
          </cell>
          <cell r="E1719" t="str">
            <v>Piura</v>
          </cell>
          <cell r="F1719" t="str">
            <v/>
          </cell>
          <cell r="G1719">
            <v>7</v>
          </cell>
          <cell r="H1719">
            <v>60</v>
          </cell>
          <cell r="I1719" t="str">
            <v>121</v>
          </cell>
          <cell r="J1719">
            <v>39</v>
          </cell>
          <cell r="K1719">
            <v>353.45</v>
          </cell>
          <cell r="L1719">
            <v>1148.9939999999999</v>
          </cell>
          <cell r="M1719">
            <v>1502.444</v>
          </cell>
          <cell r="N1719">
            <v>4.2480000000000002</v>
          </cell>
          <cell r="O1719">
            <v>299969.31</v>
          </cell>
          <cell r="P1719">
            <v>19.97</v>
          </cell>
          <cell r="Q1719">
            <v>53994.48</v>
          </cell>
          <cell r="R1719">
            <v>633.21</v>
          </cell>
        </row>
        <row r="1720">
          <cell r="A1720" t="str">
            <v>0211Piura132</v>
          </cell>
          <cell r="B1720" t="str">
            <v>02</v>
          </cell>
          <cell r="C1720" t="str">
            <v>11</v>
          </cell>
          <cell r="D1720" t="str">
            <v>ELNO</v>
          </cell>
          <cell r="E1720" t="str">
            <v>Piura</v>
          </cell>
          <cell r="F1720" t="str">
            <v/>
          </cell>
          <cell r="G1720">
            <v>7</v>
          </cell>
          <cell r="H1720">
            <v>60</v>
          </cell>
          <cell r="I1720" t="str">
            <v>132</v>
          </cell>
          <cell r="J1720">
            <v>31</v>
          </cell>
          <cell r="K1720">
            <v>0</v>
          </cell>
          <cell r="L1720">
            <v>0</v>
          </cell>
          <cell r="M1720">
            <v>263.91399999999999</v>
          </cell>
          <cell r="N1720">
            <v>2.0939999999999999</v>
          </cell>
          <cell r="O1720">
            <v>71917.39</v>
          </cell>
          <cell r="P1720">
            <v>27.25</v>
          </cell>
          <cell r="Q1720">
            <v>12945.13</v>
          </cell>
          <cell r="R1720">
            <v>467.79</v>
          </cell>
        </row>
        <row r="1721">
          <cell r="A1721" t="str">
            <v>0211Piura131</v>
          </cell>
          <cell r="B1721" t="str">
            <v>02</v>
          </cell>
          <cell r="C1721" t="str">
            <v>11</v>
          </cell>
          <cell r="D1721" t="str">
            <v>ELNO</v>
          </cell>
          <cell r="E1721" t="str">
            <v>Piura</v>
          </cell>
          <cell r="F1721" t="str">
            <v/>
          </cell>
          <cell r="G1721">
            <v>7</v>
          </cell>
          <cell r="H1721">
            <v>60</v>
          </cell>
          <cell r="I1721" t="str">
            <v>131</v>
          </cell>
          <cell r="J1721">
            <v>39</v>
          </cell>
          <cell r="K1721">
            <v>0</v>
          </cell>
          <cell r="L1721">
            <v>0</v>
          </cell>
          <cell r="M1721">
            <v>273.63400000000001</v>
          </cell>
          <cell r="N1721">
            <v>0.93600000000000005</v>
          </cell>
          <cell r="O1721">
            <v>61498.65</v>
          </cell>
          <cell r="P1721">
            <v>22.47</v>
          </cell>
          <cell r="Q1721">
            <v>11069.76</v>
          </cell>
          <cell r="R1721">
            <v>592.39</v>
          </cell>
        </row>
        <row r="1722">
          <cell r="A1722" t="str">
            <v>0211Piura240</v>
          </cell>
          <cell r="B1722" t="str">
            <v>02</v>
          </cell>
          <cell r="C1722" t="str">
            <v>11</v>
          </cell>
          <cell r="D1722" t="str">
            <v>ELNO</v>
          </cell>
          <cell r="E1722" t="str">
            <v>Piura</v>
          </cell>
          <cell r="F1722" t="str">
            <v/>
          </cell>
          <cell r="G1722">
            <v>7</v>
          </cell>
          <cell r="H1722">
            <v>60</v>
          </cell>
          <cell r="I1722" t="str">
            <v>240</v>
          </cell>
          <cell r="J1722">
            <v>0</v>
          </cell>
          <cell r="K1722">
            <v>0</v>
          </cell>
          <cell r="L1722">
            <v>0</v>
          </cell>
          <cell r="M1722">
            <v>855.952</v>
          </cell>
          <cell r="N1722">
            <v>0</v>
          </cell>
          <cell r="O1722">
            <v>298514.86</v>
          </cell>
          <cell r="P1722">
            <v>34.880000000000003</v>
          </cell>
          <cell r="Q1722">
            <v>0</v>
          </cell>
          <cell r="R1722">
            <v>0</v>
          </cell>
        </row>
        <row r="1723">
          <cell r="A1723" t="str">
            <v>0211Sullana-Paita222</v>
          </cell>
          <cell r="B1723" t="str">
            <v>02</v>
          </cell>
          <cell r="C1723" t="str">
            <v>11</v>
          </cell>
          <cell r="D1723" t="str">
            <v>ELNO</v>
          </cell>
          <cell r="E1723" t="str">
            <v>Sullana-Paita</v>
          </cell>
          <cell r="F1723" t="str">
            <v/>
          </cell>
          <cell r="G1723">
            <v>76.44</v>
          </cell>
          <cell r="H1723">
            <v>60</v>
          </cell>
          <cell r="I1723" t="str">
            <v>222</v>
          </cell>
          <cell r="J1723">
            <v>3</v>
          </cell>
          <cell r="K1723">
            <v>1.778</v>
          </cell>
          <cell r="L1723">
            <v>6.5949999999999998</v>
          </cell>
          <cell r="M1723">
            <v>8.3729999999999993</v>
          </cell>
          <cell r="N1723">
            <v>7.0999999999999994E-2</v>
          </cell>
          <cell r="O1723">
            <v>3426.96</v>
          </cell>
          <cell r="P1723">
            <v>40.93</v>
          </cell>
          <cell r="Q1723">
            <v>616.85</v>
          </cell>
          <cell r="R1723">
            <v>10</v>
          </cell>
        </row>
        <row r="1724">
          <cell r="A1724" t="str">
            <v>0211Sullana-Paita221</v>
          </cell>
          <cell r="B1724" t="str">
            <v>02</v>
          </cell>
          <cell r="C1724" t="str">
            <v>11</v>
          </cell>
          <cell r="D1724" t="str">
            <v>ELNO</v>
          </cell>
          <cell r="E1724" t="str">
            <v>Sullana-Paita</v>
          </cell>
          <cell r="F1724" t="str">
            <v/>
          </cell>
          <cell r="G1724">
            <v>76.44</v>
          </cell>
          <cell r="H1724">
            <v>60</v>
          </cell>
          <cell r="I1724" t="str">
            <v>221</v>
          </cell>
          <cell r="J1724">
            <v>1</v>
          </cell>
          <cell r="K1724">
            <v>0.86499999999999999</v>
          </cell>
          <cell r="L1724">
            <v>3.0150000000000001</v>
          </cell>
          <cell r="M1724">
            <v>3.88</v>
          </cell>
          <cell r="N1724">
            <v>8.9999999999999993E-3</v>
          </cell>
          <cell r="O1724">
            <v>1029.3</v>
          </cell>
          <cell r="P1724">
            <v>26.53</v>
          </cell>
          <cell r="Q1724">
            <v>185.27</v>
          </cell>
          <cell r="R1724">
            <v>3.22</v>
          </cell>
        </row>
        <row r="1725">
          <cell r="A1725" t="str">
            <v>0211Sullana-Paita232</v>
          </cell>
          <cell r="B1725" t="str">
            <v>02</v>
          </cell>
          <cell r="C1725" t="str">
            <v>11</v>
          </cell>
          <cell r="D1725" t="str">
            <v>ELNO</v>
          </cell>
          <cell r="E1725" t="str">
            <v>Sullana-Paita</v>
          </cell>
          <cell r="F1725" t="str">
            <v/>
          </cell>
          <cell r="G1725">
            <v>76.44</v>
          </cell>
          <cell r="H1725">
            <v>60</v>
          </cell>
          <cell r="I1725" t="str">
            <v>232</v>
          </cell>
          <cell r="J1725">
            <v>1</v>
          </cell>
          <cell r="K1725">
            <v>0</v>
          </cell>
          <cell r="L1725">
            <v>0</v>
          </cell>
          <cell r="M1725">
            <v>2.3540000000000001</v>
          </cell>
          <cell r="N1725">
            <v>0.01</v>
          </cell>
          <cell r="O1725">
            <v>955.29</v>
          </cell>
          <cell r="P1725">
            <v>40.58</v>
          </cell>
          <cell r="Q1725">
            <v>171.95</v>
          </cell>
          <cell r="R1725">
            <v>2.42</v>
          </cell>
        </row>
        <row r="1726">
          <cell r="A1726" t="str">
            <v>0211Sullana-Paita231</v>
          </cell>
          <cell r="B1726" t="str">
            <v>02</v>
          </cell>
          <cell r="C1726" t="str">
            <v>11</v>
          </cell>
          <cell r="D1726" t="str">
            <v>ELNO</v>
          </cell>
          <cell r="E1726" t="str">
            <v>Sullana-Paita</v>
          </cell>
          <cell r="F1726" t="str">
            <v/>
          </cell>
          <cell r="G1726">
            <v>76.44</v>
          </cell>
          <cell r="H1726">
            <v>60</v>
          </cell>
          <cell r="I1726" t="str">
            <v>231</v>
          </cell>
          <cell r="J1726">
            <v>4</v>
          </cell>
          <cell r="K1726">
            <v>0</v>
          </cell>
          <cell r="L1726">
            <v>0</v>
          </cell>
          <cell r="M1726">
            <v>11.676</v>
          </cell>
          <cell r="N1726">
            <v>4.7E-2</v>
          </cell>
          <cell r="O1726">
            <v>3613.34</v>
          </cell>
          <cell r="P1726">
            <v>30.95</v>
          </cell>
          <cell r="Q1726">
            <v>650.4</v>
          </cell>
          <cell r="R1726">
            <v>8.7799999999999994</v>
          </cell>
        </row>
        <row r="1727">
          <cell r="A1727" t="str">
            <v>0211Sullana-Paita270</v>
          </cell>
          <cell r="B1727" t="str">
            <v>02</v>
          </cell>
          <cell r="C1727" t="str">
            <v>11</v>
          </cell>
          <cell r="D1727" t="str">
            <v>ELNO</v>
          </cell>
          <cell r="E1727" t="str">
            <v>Sullana-Paita</v>
          </cell>
          <cell r="F1727" t="str">
            <v/>
          </cell>
          <cell r="G1727">
            <v>76.44</v>
          </cell>
          <cell r="H1727">
            <v>60</v>
          </cell>
          <cell r="I1727" t="str">
            <v>270</v>
          </cell>
          <cell r="J1727">
            <v>2058</v>
          </cell>
          <cell r="K1727">
            <v>0</v>
          </cell>
          <cell r="L1727">
            <v>0</v>
          </cell>
          <cell r="M1727">
            <v>489.10399999999998</v>
          </cell>
          <cell r="N1727">
            <v>0</v>
          </cell>
          <cell r="O1727">
            <v>180603.1</v>
          </cell>
          <cell r="P1727">
            <v>36.93</v>
          </cell>
          <cell r="Q1727">
            <v>32508.560000000001</v>
          </cell>
          <cell r="R1727">
            <v>1259.5999999999999</v>
          </cell>
        </row>
        <row r="1728">
          <cell r="A1728" t="str">
            <v>0211Sullana-Paita261</v>
          </cell>
          <cell r="B1728" t="str">
            <v>02</v>
          </cell>
          <cell r="C1728" t="str">
            <v>11</v>
          </cell>
          <cell r="D1728" t="str">
            <v>ELNO</v>
          </cell>
          <cell r="E1728" t="str">
            <v>Sullana-Paita</v>
          </cell>
          <cell r="F1728" t="str">
            <v/>
          </cell>
          <cell r="G1728">
            <v>76.44</v>
          </cell>
          <cell r="H1728">
            <v>60</v>
          </cell>
          <cell r="I1728" t="str">
            <v>261</v>
          </cell>
          <cell r="J1728">
            <v>22040</v>
          </cell>
          <cell r="K1728">
            <v>0</v>
          </cell>
          <cell r="L1728">
            <v>0</v>
          </cell>
          <cell r="M1728">
            <v>358.15</v>
          </cell>
          <cell r="N1728">
            <v>0</v>
          </cell>
          <cell r="O1728">
            <v>136137.57</v>
          </cell>
          <cell r="P1728">
            <v>38.01</v>
          </cell>
          <cell r="Q1728">
            <v>24504.76</v>
          </cell>
          <cell r="R1728">
            <v>13026.56</v>
          </cell>
        </row>
        <row r="1729">
          <cell r="A1729" t="str">
            <v>0211Sullana-Paita262</v>
          </cell>
          <cell r="B1729" t="str">
            <v>02</v>
          </cell>
          <cell r="C1729" t="str">
            <v>11</v>
          </cell>
          <cell r="D1729" t="str">
            <v>ELNO</v>
          </cell>
          <cell r="E1729" t="str">
            <v>Sullana-Paita</v>
          </cell>
          <cell r="F1729" t="str">
            <v/>
          </cell>
          <cell r="G1729">
            <v>76.44</v>
          </cell>
          <cell r="H1729">
            <v>60</v>
          </cell>
          <cell r="I1729" t="str">
            <v>262</v>
          </cell>
          <cell r="J1729">
            <v>19694</v>
          </cell>
          <cell r="K1729">
            <v>0</v>
          </cell>
          <cell r="L1729">
            <v>0</v>
          </cell>
          <cell r="M1729">
            <v>1122.0740000000001</v>
          </cell>
          <cell r="N1729">
            <v>0</v>
          </cell>
          <cell r="O1729">
            <v>385796.25</v>
          </cell>
          <cell r="P1729">
            <v>34.380000000000003</v>
          </cell>
          <cell r="Q1729">
            <v>69443.33</v>
          </cell>
          <cell r="R1729">
            <v>11645.53</v>
          </cell>
        </row>
        <row r="1730">
          <cell r="A1730" t="str">
            <v>0211Sullana-Paita263</v>
          </cell>
          <cell r="B1730" t="str">
            <v>02</v>
          </cell>
          <cell r="C1730" t="str">
            <v>11</v>
          </cell>
          <cell r="D1730" t="str">
            <v>ELNO</v>
          </cell>
          <cell r="E1730" t="str">
            <v>Sullana-Paita</v>
          </cell>
          <cell r="F1730" t="str">
            <v/>
          </cell>
          <cell r="G1730">
            <v>76.44</v>
          </cell>
          <cell r="H1730">
            <v>60</v>
          </cell>
          <cell r="I1730" t="str">
            <v>263</v>
          </cell>
          <cell r="J1730">
            <v>3612</v>
          </cell>
          <cell r="K1730">
            <v>0</v>
          </cell>
          <cell r="L1730">
            <v>0</v>
          </cell>
          <cell r="M1730">
            <v>437.27499999999998</v>
          </cell>
          <cell r="N1730">
            <v>0</v>
          </cell>
          <cell r="O1730">
            <v>168320.58</v>
          </cell>
          <cell r="P1730">
            <v>38.49</v>
          </cell>
          <cell r="Q1730">
            <v>30297.7</v>
          </cell>
          <cell r="R1730">
            <v>2138.4</v>
          </cell>
        </row>
        <row r="1731">
          <cell r="A1731" t="str">
            <v>0211Sullana-Paita264</v>
          </cell>
          <cell r="B1731" t="str">
            <v>02</v>
          </cell>
          <cell r="C1731" t="str">
            <v>11</v>
          </cell>
          <cell r="D1731" t="str">
            <v>ELNO</v>
          </cell>
          <cell r="E1731" t="str">
            <v>Sullana-Paita</v>
          </cell>
          <cell r="F1731" t="str">
            <v/>
          </cell>
          <cell r="G1731">
            <v>76.44</v>
          </cell>
          <cell r="H1731">
            <v>60</v>
          </cell>
          <cell r="I1731" t="str">
            <v>264</v>
          </cell>
          <cell r="J1731">
            <v>1689</v>
          </cell>
          <cell r="K1731">
            <v>0</v>
          </cell>
          <cell r="L1731">
            <v>0</v>
          </cell>
          <cell r="M1731">
            <v>332.154</v>
          </cell>
          <cell r="N1731">
            <v>0</v>
          </cell>
          <cell r="O1731">
            <v>125747.01</v>
          </cell>
          <cell r="P1731">
            <v>37.86</v>
          </cell>
          <cell r="Q1731">
            <v>22634.46</v>
          </cell>
          <cell r="R1731">
            <v>1003.83</v>
          </cell>
        </row>
        <row r="1732">
          <cell r="A1732" t="str">
            <v>0211Sullana-Paita265</v>
          </cell>
          <cell r="B1732" t="str">
            <v>02</v>
          </cell>
          <cell r="C1732" t="str">
            <v>11</v>
          </cell>
          <cell r="D1732" t="str">
            <v>ELNO</v>
          </cell>
          <cell r="E1732" t="str">
            <v>Sullana-Paita</v>
          </cell>
          <cell r="F1732" t="str">
            <v/>
          </cell>
          <cell r="G1732">
            <v>76.44</v>
          </cell>
          <cell r="H1732">
            <v>60</v>
          </cell>
          <cell r="I1732" t="str">
            <v>265</v>
          </cell>
          <cell r="J1732">
            <v>222</v>
          </cell>
          <cell r="K1732">
            <v>0</v>
          </cell>
          <cell r="L1732">
            <v>0</v>
          </cell>
          <cell r="M1732">
            <v>82.466999999999999</v>
          </cell>
          <cell r="N1732">
            <v>0</v>
          </cell>
          <cell r="O1732">
            <v>30597.07</v>
          </cell>
          <cell r="P1732">
            <v>37.1</v>
          </cell>
          <cell r="Q1732">
            <v>5507.47</v>
          </cell>
          <cell r="R1732">
            <v>133.57</v>
          </cell>
        </row>
        <row r="1733">
          <cell r="A1733" t="str">
            <v>0211Sullana-Paita266</v>
          </cell>
          <cell r="B1733" t="str">
            <v>02</v>
          </cell>
          <cell r="C1733" t="str">
            <v>11</v>
          </cell>
          <cell r="D1733" t="str">
            <v>ELNO</v>
          </cell>
          <cell r="E1733" t="str">
            <v>Sullana-Paita</v>
          </cell>
          <cell r="F1733" t="str">
            <v/>
          </cell>
          <cell r="G1733">
            <v>76.44</v>
          </cell>
          <cell r="H1733">
            <v>60</v>
          </cell>
          <cell r="I1733" t="str">
            <v>266</v>
          </cell>
          <cell r="J1733">
            <v>67</v>
          </cell>
          <cell r="K1733">
            <v>0</v>
          </cell>
          <cell r="L1733">
            <v>0</v>
          </cell>
          <cell r="M1733">
            <v>40.902000000000001</v>
          </cell>
          <cell r="N1733">
            <v>0</v>
          </cell>
          <cell r="O1733">
            <v>14968.23</v>
          </cell>
          <cell r="P1733">
            <v>36.6</v>
          </cell>
          <cell r="Q1733">
            <v>2694.28</v>
          </cell>
          <cell r="R1733">
            <v>41.27</v>
          </cell>
        </row>
        <row r="1734">
          <cell r="A1734" t="str">
            <v>0211Sullana-Paita267</v>
          </cell>
          <cell r="B1734" t="str">
            <v>02</v>
          </cell>
          <cell r="C1734" t="str">
            <v>11</v>
          </cell>
          <cell r="D1734" t="str">
            <v>ELNO</v>
          </cell>
          <cell r="E1734" t="str">
            <v>Sullana-Paita</v>
          </cell>
          <cell r="F1734" t="str">
            <v/>
          </cell>
          <cell r="G1734">
            <v>76.44</v>
          </cell>
          <cell r="H1734">
            <v>60</v>
          </cell>
          <cell r="I1734" t="str">
            <v>267</v>
          </cell>
          <cell r="J1734">
            <v>23</v>
          </cell>
          <cell r="K1734">
            <v>0</v>
          </cell>
          <cell r="L1734">
            <v>0</v>
          </cell>
          <cell r="M1734">
            <v>20.43</v>
          </cell>
          <cell r="N1734">
            <v>0</v>
          </cell>
          <cell r="O1734">
            <v>7413.59</v>
          </cell>
          <cell r="P1734">
            <v>36.29</v>
          </cell>
          <cell r="Q1734">
            <v>1334.45</v>
          </cell>
          <cell r="R1734">
            <v>13.95</v>
          </cell>
        </row>
        <row r="1735">
          <cell r="A1735" t="str">
            <v>0211Sullana-Paita268</v>
          </cell>
          <cell r="B1735" t="str">
            <v>02</v>
          </cell>
          <cell r="C1735" t="str">
            <v>11</v>
          </cell>
          <cell r="D1735" t="str">
            <v>ELNO</v>
          </cell>
          <cell r="E1735" t="str">
            <v>Sullana-Paita</v>
          </cell>
          <cell r="F1735" t="str">
            <v/>
          </cell>
          <cell r="G1735">
            <v>76.44</v>
          </cell>
          <cell r="H1735">
            <v>60</v>
          </cell>
          <cell r="I1735" t="str">
            <v>268</v>
          </cell>
          <cell r="J1735">
            <v>19</v>
          </cell>
          <cell r="K1735">
            <v>0</v>
          </cell>
          <cell r="L1735">
            <v>0</v>
          </cell>
          <cell r="M1735">
            <v>37.031999999999996</v>
          </cell>
          <cell r="N1735">
            <v>0</v>
          </cell>
          <cell r="O1735">
            <v>13656.81</v>
          </cell>
          <cell r="P1735">
            <v>36.880000000000003</v>
          </cell>
          <cell r="Q1735">
            <v>2458.23</v>
          </cell>
          <cell r="R1735">
            <v>12.73</v>
          </cell>
        </row>
        <row r="1736">
          <cell r="A1736" t="str">
            <v>0211Sullana-Paita282</v>
          </cell>
          <cell r="B1736" t="str">
            <v>02</v>
          </cell>
          <cell r="C1736" t="str">
            <v>11</v>
          </cell>
          <cell r="D1736" t="str">
            <v>ELNO</v>
          </cell>
          <cell r="E1736" t="str">
            <v>Sullana-Paita</v>
          </cell>
          <cell r="F1736" t="str">
            <v/>
          </cell>
          <cell r="G1736">
            <v>76.44</v>
          </cell>
          <cell r="H1736">
            <v>60</v>
          </cell>
          <cell r="I1736" t="str">
            <v>282</v>
          </cell>
          <cell r="J1736">
            <v>17</v>
          </cell>
          <cell r="K1736">
            <v>0</v>
          </cell>
          <cell r="L1736">
            <v>0</v>
          </cell>
          <cell r="M1736">
            <v>1.39</v>
          </cell>
          <cell r="N1736">
            <v>4.3449999999999998</v>
          </cell>
          <cell r="O1736">
            <v>561.24</v>
          </cell>
          <cell r="P1736">
            <v>40.380000000000003</v>
          </cell>
          <cell r="Q1736">
            <v>101.02</v>
          </cell>
          <cell r="R1736">
            <v>10.06</v>
          </cell>
        </row>
        <row r="1737">
          <cell r="A1737" t="str">
            <v>0211Sullana-Paita100</v>
          </cell>
          <cell r="B1737" t="str">
            <v>02</v>
          </cell>
          <cell r="C1737" t="str">
            <v>11</v>
          </cell>
          <cell r="D1737" t="str">
            <v>ELNO</v>
          </cell>
          <cell r="E1737" t="str">
            <v>Sullana-Paita</v>
          </cell>
          <cell r="F1737" t="str">
            <v/>
          </cell>
          <cell r="G1737">
            <v>76.44</v>
          </cell>
          <cell r="H1737">
            <v>60</v>
          </cell>
          <cell r="I1737" t="str">
            <v>100</v>
          </cell>
          <cell r="J1737">
            <v>40</v>
          </cell>
          <cell r="K1737">
            <v>101.11</v>
          </cell>
          <cell r="L1737">
            <v>833.22400000000005</v>
          </cell>
          <cell r="M1737">
            <v>934.33399999999995</v>
          </cell>
          <cell r="N1737">
            <v>5.9859999999999998</v>
          </cell>
          <cell r="O1737">
            <v>178377.52</v>
          </cell>
          <cell r="P1737">
            <v>19.09</v>
          </cell>
          <cell r="Q1737">
            <v>32107.95</v>
          </cell>
          <cell r="R1737">
            <v>646</v>
          </cell>
        </row>
        <row r="1738">
          <cell r="A1738" t="str">
            <v>0211Sullana-Paita122</v>
          </cell>
          <cell r="B1738" t="str">
            <v>02</v>
          </cell>
          <cell r="C1738" t="str">
            <v>11</v>
          </cell>
          <cell r="D1738" t="str">
            <v>ELNO</v>
          </cell>
          <cell r="E1738" t="str">
            <v>Sullana-Paita</v>
          </cell>
          <cell r="F1738" t="str">
            <v/>
          </cell>
          <cell r="G1738">
            <v>76.44</v>
          </cell>
          <cell r="H1738">
            <v>60</v>
          </cell>
          <cell r="I1738" t="str">
            <v>122</v>
          </cell>
          <cell r="J1738">
            <v>58</v>
          </cell>
          <cell r="K1738">
            <v>397.31200000000001</v>
          </cell>
          <cell r="L1738">
            <v>1798.309</v>
          </cell>
          <cell r="M1738">
            <v>2195.6210000000001</v>
          </cell>
          <cell r="N1738">
            <v>15.505000000000001</v>
          </cell>
          <cell r="O1738">
            <v>528924.96</v>
          </cell>
          <cell r="P1738">
            <v>24.09</v>
          </cell>
          <cell r="Q1738">
            <v>95206.49</v>
          </cell>
          <cell r="R1738">
            <v>936.7</v>
          </cell>
        </row>
        <row r="1739">
          <cell r="A1739" t="str">
            <v>0211Sullana-Paita121</v>
          </cell>
          <cell r="B1739" t="str">
            <v>02</v>
          </cell>
          <cell r="C1739" t="str">
            <v>11</v>
          </cell>
          <cell r="D1739" t="str">
            <v>ELNO</v>
          </cell>
          <cell r="E1739" t="str">
            <v>Sullana-Paita</v>
          </cell>
          <cell r="F1739" t="str">
            <v/>
          </cell>
          <cell r="G1739">
            <v>76.44</v>
          </cell>
          <cell r="H1739">
            <v>60</v>
          </cell>
          <cell r="I1739" t="str">
            <v>121</v>
          </cell>
          <cell r="J1739">
            <v>27</v>
          </cell>
          <cell r="K1739">
            <v>636.39099999999996</v>
          </cell>
          <cell r="L1739">
            <v>2319.3560000000002</v>
          </cell>
          <cell r="M1739">
            <v>2955.7469999999998</v>
          </cell>
          <cell r="N1739">
            <v>9.9380000000000006</v>
          </cell>
          <cell r="O1739">
            <v>621106.89</v>
          </cell>
          <cell r="P1739">
            <v>21.01</v>
          </cell>
          <cell r="Q1739">
            <v>111799.24</v>
          </cell>
          <cell r="R1739">
            <v>436.05</v>
          </cell>
        </row>
        <row r="1740">
          <cell r="A1740" t="str">
            <v>0211Sullana-Paita132</v>
          </cell>
          <cell r="B1740" t="str">
            <v>02</v>
          </cell>
          <cell r="C1740" t="str">
            <v>11</v>
          </cell>
          <cell r="D1740" t="str">
            <v>ELNO</v>
          </cell>
          <cell r="E1740" t="str">
            <v>Sullana-Paita</v>
          </cell>
          <cell r="F1740" t="str">
            <v/>
          </cell>
          <cell r="G1740">
            <v>76.44</v>
          </cell>
          <cell r="H1740">
            <v>60</v>
          </cell>
          <cell r="I1740" t="str">
            <v>132</v>
          </cell>
          <cell r="J1740">
            <v>39</v>
          </cell>
          <cell r="K1740">
            <v>0</v>
          </cell>
          <cell r="L1740">
            <v>0</v>
          </cell>
          <cell r="M1740">
            <v>507.66399999999999</v>
          </cell>
          <cell r="N1740">
            <v>1.9219999999999999</v>
          </cell>
          <cell r="O1740">
            <v>109254.7</v>
          </cell>
          <cell r="P1740">
            <v>21.52</v>
          </cell>
          <cell r="Q1740">
            <v>19665.849999999999</v>
          </cell>
          <cell r="R1740">
            <v>588.51</v>
          </cell>
        </row>
        <row r="1741">
          <cell r="A1741" t="str">
            <v>0211Sullana-Paita131</v>
          </cell>
          <cell r="B1741" t="str">
            <v>02</v>
          </cell>
          <cell r="C1741" t="str">
            <v>11</v>
          </cell>
          <cell r="D1741" t="str">
            <v>ELNO</v>
          </cell>
          <cell r="E1741" t="str">
            <v>Sullana-Paita</v>
          </cell>
          <cell r="F1741" t="str">
            <v/>
          </cell>
          <cell r="G1741">
            <v>76.44</v>
          </cell>
          <cell r="H1741">
            <v>60</v>
          </cell>
          <cell r="I1741" t="str">
            <v>131</v>
          </cell>
          <cell r="J1741">
            <v>23</v>
          </cell>
          <cell r="K1741">
            <v>0</v>
          </cell>
          <cell r="L1741">
            <v>0</v>
          </cell>
          <cell r="M1741">
            <v>353.51400000000001</v>
          </cell>
          <cell r="N1741">
            <v>1.744</v>
          </cell>
          <cell r="O1741">
            <v>91576.94</v>
          </cell>
          <cell r="P1741">
            <v>25.9</v>
          </cell>
          <cell r="Q1741">
            <v>16483.849999999999</v>
          </cell>
          <cell r="R1741">
            <v>347.07</v>
          </cell>
        </row>
        <row r="1742">
          <cell r="A1742" t="str">
            <v>0211Sullana-Paita240</v>
          </cell>
          <cell r="B1742" t="str">
            <v>02</v>
          </cell>
          <cell r="C1742" t="str">
            <v>11</v>
          </cell>
          <cell r="D1742" t="str">
            <v>ELNO</v>
          </cell>
          <cell r="E1742" t="str">
            <v>Sullana-Paita</v>
          </cell>
          <cell r="F1742" t="str">
            <v/>
          </cell>
          <cell r="G1742">
            <v>76.44</v>
          </cell>
          <cell r="H1742">
            <v>60</v>
          </cell>
          <cell r="I1742" t="str">
            <v>240</v>
          </cell>
          <cell r="J1742">
            <v>0</v>
          </cell>
          <cell r="K1742">
            <v>0</v>
          </cell>
          <cell r="L1742">
            <v>0</v>
          </cell>
          <cell r="M1742">
            <v>444.29</v>
          </cell>
          <cell r="N1742">
            <v>0</v>
          </cell>
          <cell r="O1742">
            <v>158060.06</v>
          </cell>
          <cell r="P1742">
            <v>35.58</v>
          </cell>
          <cell r="Q1742">
            <v>0</v>
          </cell>
          <cell r="R1742">
            <v>0</v>
          </cell>
        </row>
        <row r="1743">
          <cell r="A1743" t="str">
            <v>0211Chulucanas210</v>
          </cell>
          <cell r="B1743" t="str">
            <v>02</v>
          </cell>
          <cell r="C1743" t="str">
            <v>11</v>
          </cell>
          <cell r="D1743" t="str">
            <v>ELNO</v>
          </cell>
          <cell r="E1743" t="str">
            <v>Chulucanas</v>
          </cell>
          <cell r="F1743" t="str">
            <v/>
          </cell>
          <cell r="G1743">
            <v>0</v>
          </cell>
          <cell r="H1743">
            <v>0</v>
          </cell>
          <cell r="I1743" t="str">
            <v>210</v>
          </cell>
          <cell r="J1743">
            <v>3</v>
          </cell>
          <cell r="K1743">
            <v>0.10199999999999999</v>
          </cell>
          <cell r="L1743">
            <v>14.039</v>
          </cell>
          <cell r="M1743">
            <v>14.141</v>
          </cell>
          <cell r="N1743">
            <v>7.9000000000000001E-2</v>
          </cell>
          <cell r="O1743">
            <v>3622.23</v>
          </cell>
          <cell r="P1743">
            <v>25.62</v>
          </cell>
          <cell r="Q1743">
            <v>652</v>
          </cell>
          <cell r="R1743">
            <v>9.66</v>
          </cell>
        </row>
        <row r="1744">
          <cell r="A1744" t="str">
            <v>0211Chulucanas222</v>
          </cell>
          <cell r="B1744" t="str">
            <v>02</v>
          </cell>
          <cell r="C1744" t="str">
            <v>11</v>
          </cell>
          <cell r="D1744" t="str">
            <v>ELNO</v>
          </cell>
          <cell r="E1744" t="str">
            <v>Chulucanas</v>
          </cell>
          <cell r="F1744" t="str">
            <v/>
          </cell>
          <cell r="G1744">
            <v>0</v>
          </cell>
          <cell r="H1744">
            <v>0</v>
          </cell>
          <cell r="I1744" t="str">
            <v>222</v>
          </cell>
          <cell r="J1744">
            <v>1</v>
          </cell>
          <cell r="K1744">
            <v>0.44500000000000001</v>
          </cell>
          <cell r="L1744">
            <v>0.77900000000000003</v>
          </cell>
          <cell r="M1744">
            <v>1.224</v>
          </cell>
          <cell r="N1744">
            <v>2.5000000000000001E-2</v>
          </cell>
          <cell r="O1744">
            <v>481.49</v>
          </cell>
          <cell r="P1744">
            <v>39.340000000000003</v>
          </cell>
          <cell r="Q1744">
            <v>86.67</v>
          </cell>
          <cell r="R1744">
            <v>3.22</v>
          </cell>
        </row>
        <row r="1745">
          <cell r="A1745" t="str">
            <v>0211Chulucanas231</v>
          </cell>
          <cell r="B1745" t="str">
            <v>02</v>
          </cell>
          <cell r="C1745" t="str">
            <v>11</v>
          </cell>
          <cell r="D1745" t="str">
            <v>ELNO</v>
          </cell>
          <cell r="E1745" t="str">
            <v>Chulucanas</v>
          </cell>
          <cell r="F1745" t="str">
            <v/>
          </cell>
          <cell r="G1745">
            <v>0</v>
          </cell>
          <cell r="H1745">
            <v>0</v>
          </cell>
          <cell r="I1745" t="str">
            <v>231</v>
          </cell>
          <cell r="J1745">
            <v>4</v>
          </cell>
          <cell r="K1745">
            <v>0</v>
          </cell>
          <cell r="L1745">
            <v>0</v>
          </cell>
          <cell r="M1745">
            <v>1.9630000000000001</v>
          </cell>
          <cell r="N1745">
            <v>0.01</v>
          </cell>
          <cell r="O1745">
            <v>1091.08</v>
          </cell>
          <cell r="P1745">
            <v>55.58</v>
          </cell>
          <cell r="Q1745">
            <v>196.39</v>
          </cell>
          <cell r="R1745">
            <v>8.48</v>
          </cell>
        </row>
        <row r="1746">
          <cell r="A1746" t="str">
            <v>0211Chulucanas270</v>
          </cell>
          <cell r="B1746" t="str">
            <v>02</v>
          </cell>
          <cell r="C1746" t="str">
            <v>11</v>
          </cell>
          <cell r="D1746" t="str">
            <v>ELNO</v>
          </cell>
          <cell r="E1746" t="str">
            <v>Chulucanas</v>
          </cell>
          <cell r="F1746" t="str">
            <v/>
          </cell>
          <cell r="G1746">
            <v>0</v>
          </cell>
          <cell r="H1746">
            <v>0</v>
          </cell>
          <cell r="I1746" t="str">
            <v>270</v>
          </cell>
          <cell r="J1746">
            <v>1016</v>
          </cell>
          <cell r="K1746">
            <v>0</v>
          </cell>
          <cell r="L1746">
            <v>0</v>
          </cell>
          <cell r="M1746">
            <v>156.03700000000001</v>
          </cell>
          <cell r="N1746">
            <v>0</v>
          </cell>
          <cell r="O1746">
            <v>56959.199999999997</v>
          </cell>
          <cell r="P1746">
            <v>36.5</v>
          </cell>
          <cell r="Q1746">
            <v>10252.66</v>
          </cell>
          <cell r="R1746">
            <v>617.29</v>
          </cell>
        </row>
        <row r="1747">
          <cell r="A1747" t="str">
            <v>0211Chulucanas261</v>
          </cell>
          <cell r="B1747" t="str">
            <v>02</v>
          </cell>
          <cell r="C1747" t="str">
            <v>11</v>
          </cell>
          <cell r="D1747" t="str">
            <v>ELNO</v>
          </cell>
          <cell r="E1747" t="str">
            <v>Chulucanas</v>
          </cell>
          <cell r="F1747" t="str">
            <v/>
          </cell>
          <cell r="G1747">
            <v>0</v>
          </cell>
          <cell r="H1747">
            <v>0</v>
          </cell>
          <cell r="I1747" t="str">
            <v>261</v>
          </cell>
          <cell r="J1747">
            <v>15605</v>
          </cell>
          <cell r="K1747">
            <v>0</v>
          </cell>
          <cell r="L1747">
            <v>0</v>
          </cell>
          <cell r="M1747">
            <v>210.08699999999999</v>
          </cell>
          <cell r="N1747">
            <v>0</v>
          </cell>
          <cell r="O1747">
            <v>97735.41</v>
          </cell>
          <cell r="P1747">
            <v>46.52</v>
          </cell>
          <cell r="Q1747">
            <v>17592.37</v>
          </cell>
          <cell r="R1747">
            <v>9248.65</v>
          </cell>
        </row>
        <row r="1748">
          <cell r="A1748" t="str">
            <v>0211Chulucanas262</v>
          </cell>
          <cell r="B1748" t="str">
            <v>02</v>
          </cell>
          <cell r="C1748" t="str">
            <v>11</v>
          </cell>
          <cell r="D1748" t="str">
            <v>ELNO</v>
          </cell>
          <cell r="E1748" t="str">
            <v>Chulucanas</v>
          </cell>
          <cell r="F1748" t="str">
            <v/>
          </cell>
          <cell r="G1748">
            <v>0</v>
          </cell>
          <cell r="H1748">
            <v>0</v>
          </cell>
          <cell r="I1748" t="str">
            <v>262</v>
          </cell>
          <cell r="J1748">
            <v>5755</v>
          </cell>
          <cell r="K1748">
            <v>0</v>
          </cell>
          <cell r="L1748">
            <v>0</v>
          </cell>
          <cell r="M1748">
            <v>306.44600000000003</v>
          </cell>
          <cell r="N1748">
            <v>0</v>
          </cell>
          <cell r="O1748">
            <v>116531.18</v>
          </cell>
          <cell r="P1748">
            <v>38.03</v>
          </cell>
          <cell r="Q1748">
            <v>20975.61</v>
          </cell>
          <cell r="R1748">
            <v>3409.74</v>
          </cell>
        </row>
        <row r="1749">
          <cell r="A1749" t="str">
            <v>0211Chulucanas263</v>
          </cell>
          <cell r="B1749" t="str">
            <v>02</v>
          </cell>
          <cell r="C1749" t="str">
            <v>11</v>
          </cell>
          <cell r="D1749" t="str">
            <v>ELNO</v>
          </cell>
          <cell r="E1749" t="str">
            <v>Chulucanas</v>
          </cell>
          <cell r="F1749" t="str">
            <v/>
          </cell>
          <cell r="G1749">
            <v>0</v>
          </cell>
          <cell r="H1749">
            <v>0</v>
          </cell>
          <cell r="I1749" t="str">
            <v>263</v>
          </cell>
          <cell r="J1749">
            <v>586</v>
          </cell>
          <cell r="K1749">
            <v>0</v>
          </cell>
          <cell r="L1749">
            <v>0</v>
          </cell>
          <cell r="M1749">
            <v>70.203999999999994</v>
          </cell>
          <cell r="N1749">
            <v>0</v>
          </cell>
          <cell r="O1749">
            <v>29892.41</v>
          </cell>
          <cell r="P1749">
            <v>42.58</v>
          </cell>
          <cell r="Q1749">
            <v>5380.63</v>
          </cell>
          <cell r="R1749">
            <v>346.88</v>
          </cell>
        </row>
        <row r="1750">
          <cell r="A1750" t="str">
            <v>0211Chulucanas264</v>
          </cell>
          <cell r="B1750" t="str">
            <v>02</v>
          </cell>
          <cell r="C1750" t="str">
            <v>11</v>
          </cell>
          <cell r="D1750" t="str">
            <v>ELNO</v>
          </cell>
          <cell r="E1750" t="str">
            <v>Chulucanas</v>
          </cell>
          <cell r="F1750" t="str">
            <v/>
          </cell>
          <cell r="G1750">
            <v>0</v>
          </cell>
          <cell r="H1750">
            <v>0</v>
          </cell>
          <cell r="I1750" t="str">
            <v>264</v>
          </cell>
          <cell r="J1750">
            <v>197</v>
          </cell>
          <cell r="K1750">
            <v>0</v>
          </cell>
          <cell r="L1750">
            <v>0</v>
          </cell>
          <cell r="M1750">
            <v>38.524999999999999</v>
          </cell>
          <cell r="N1750">
            <v>0</v>
          </cell>
          <cell r="O1750">
            <v>16085.71</v>
          </cell>
          <cell r="P1750">
            <v>41.75</v>
          </cell>
          <cell r="Q1750">
            <v>2895.43</v>
          </cell>
          <cell r="R1750">
            <v>116.99</v>
          </cell>
        </row>
        <row r="1751">
          <cell r="A1751" t="str">
            <v>0211Chulucanas265</v>
          </cell>
          <cell r="B1751" t="str">
            <v>02</v>
          </cell>
          <cell r="C1751" t="str">
            <v>11</v>
          </cell>
          <cell r="D1751" t="str">
            <v>ELNO</v>
          </cell>
          <cell r="E1751" t="str">
            <v>Chulucanas</v>
          </cell>
          <cell r="F1751" t="str">
            <v/>
          </cell>
          <cell r="G1751">
            <v>0</v>
          </cell>
          <cell r="H1751">
            <v>0</v>
          </cell>
          <cell r="I1751" t="str">
            <v>265</v>
          </cell>
          <cell r="J1751">
            <v>35</v>
          </cell>
          <cell r="K1751">
            <v>0</v>
          </cell>
          <cell r="L1751">
            <v>0</v>
          </cell>
          <cell r="M1751">
            <v>12.935</v>
          </cell>
          <cell r="N1751">
            <v>0</v>
          </cell>
          <cell r="O1751">
            <v>5351.04</v>
          </cell>
          <cell r="P1751">
            <v>41.37</v>
          </cell>
          <cell r="Q1751">
            <v>963.19</v>
          </cell>
          <cell r="R1751">
            <v>21.03</v>
          </cell>
        </row>
        <row r="1752">
          <cell r="A1752" t="str">
            <v>0211Chulucanas266</v>
          </cell>
          <cell r="B1752" t="str">
            <v>02</v>
          </cell>
          <cell r="C1752" t="str">
            <v>11</v>
          </cell>
          <cell r="D1752" t="str">
            <v>ELNO</v>
          </cell>
          <cell r="E1752" t="str">
            <v>Chulucanas</v>
          </cell>
          <cell r="F1752" t="str">
            <v/>
          </cell>
          <cell r="G1752">
            <v>0</v>
          </cell>
          <cell r="H1752">
            <v>0</v>
          </cell>
          <cell r="I1752" t="str">
            <v>266</v>
          </cell>
          <cell r="J1752">
            <v>12</v>
          </cell>
          <cell r="K1752">
            <v>0</v>
          </cell>
          <cell r="L1752">
            <v>0</v>
          </cell>
          <cell r="M1752">
            <v>7.0510000000000002</v>
          </cell>
          <cell r="N1752">
            <v>0</v>
          </cell>
          <cell r="O1752">
            <v>2903.18</v>
          </cell>
          <cell r="P1752">
            <v>41.17</v>
          </cell>
          <cell r="Q1752">
            <v>522.57000000000005</v>
          </cell>
          <cell r="R1752">
            <v>7.65</v>
          </cell>
        </row>
        <row r="1753">
          <cell r="A1753" t="str">
            <v>0211Chulucanas267</v>
          </cell>
          <cell r="B1753" t="str">
            <v>02</v>
          </cell>
          <cell r="C1753" t="str">
            <v>11</v>
          </cell>
          <cell r="D1753" t="str">
            <v>ELNO</v>
          </cell>
          <cell r="E1753" t="str">
            <v>Chulucanas</v>
          </cell>
          <cell r="F1753" t="str">
            <v/>
          </cell>
          <cell r="G1753">
            <v>0</v>
          </cell>
          <cell r="H1753">
            <v>0</v>
          </cell>
          <cell r="I1753" t="str">
            <v>267</v>
          </cell>
          <cell r="J1753">
            <v>2</v>
          </cell>
          <cell r="K1753">
            <v>0</v>
          </cell>
          <cell r="L1753">
            <v>0</v>
          </cell>
          <cell r="M1753">
            <v>1.617</v>
          </cell>
          <cell r="N1753">
            <v>0</v>
          </cell>
          <cell r="O1753">
            <v>664.38</v>
          </cell>
          <cell r="P1753">
            <v>41.09</v>
          </cell>
          <cell r="Q1753">
            <v>119.59</v>
          </cell>
          <cell r="R1753">
            <v>1.18</v>
          </cell>
        </row>
        <row r="1754">
          <cell r="A1754" t="str">
            <v>0211Chulucanas268</v>
          </cell>
          <cell r="B1754" t="str">
            <v>02</v>
          </cell>
          <cell r="C1754" t="str">
            <v>11</v>
          </cell>
          <cell r="D1754" t="str">
            <v>ELNO</v>
          </cell>
          <cell r="E1754" t="str">
            <v>Chulucanas</v>
          </cell>
          <cell r="F1754" t="str">
            <v/>
          </cell>
          <cell r="G1754">
            <v>0</v>
          </cell>
          <cell r="H1754">
            <v>0</v>
          </cell>
          <cell r="I1754" t="str">
            <v>268</v>
          </cell>
          <cell r="J1754">
            <v>6</v>
          </cell>
          <cell r="K1754">
            <v>0</v>
          </cell>
          <cell r="L1754">
            <v>0</v>
          </cell>
          <cell r="M1754">
            <v>20.934000000000001</v>
          </cell>
          <cell r="N1754">
            <v>0</v>
          </cell>
          <cell r="O1754">
            <v>7257.22</v>
          </cell>
          <cell r="P1754">
            <v>34.67</v>
          </cell>
          <cell r="Q1754">
            <v>1306.3</v>
          </cell>
          <cell r="R1754">
            <v>4.1100000000000003</v>
          </cell>
        </row>
        <row r="1755">
          <cell r="A1755" t="str">
            <v>0211Chulucanas282</v>
          </cell>
          <cell r="B1755" t="str">
            <v>02</v>
          </cell>
          <cell r="C1755" t="str">
            <v>11</v>
          </cell>
          <cell r="D1755" t="str">
            <v>ELNO</v>
          </cell>
          <cell r="E1755" t="str">
            <v>Chulucanas</v>
          </cell>
          <cell r="F1755" t="str">
            <v/>
          </cell>
          <cell r="G1755">
            <v>0</v>
          </cell>
          <cell r="H1755">
            <v>0</v>
          </cell>
          <cell r="I1755" t="str">
            <v>282</v>
          </cell>
          <cell r="J1755">
            <v>3</v>
          </cell>
          <cell r="K1755">
            <v>0</v>
          </cell>
          <cell r="L1755">
            <v>0</v>
          </cell>
          <cell r="M1755">
            <v>0.14399999999999999</v>
          </cell>
          <cell r="N1755">
            <v>0.45</v>
          </cell>
          <cell r="O1755">
            <v>60.9</v>
          </cell>
          <cell r="P1755">
            <v>42.29</v>
          </cell>
          <cell r="Q1755">
            <v>10.96</v>
          </cell>
          <cell r="R1755">
            <v>1.77</v>
          </cell>
        </row>
        <row r="1756">
          <cell r="A1756" t="str">
            <v>0211Chulucanas100</v>
          </cell>
          <cell r="B1756" t="str">
            <v>02</v>
          </cell>
          <cell r="C1756" t="str">
            <v>11</v>
          </cell>
          <cell r="D1756" t="str">
            <v>ELNO</v>
          </cell>
          <cell r="E1756" t="str">
            <v>Chulucanas</v>
          </cell>
          <cell r="F1756" t="str">
            <v/>
          </cell>
          <cell r="G1756">
            <v>0</v>
          </cell>
          <cell r="H1756">
            <v>0</v>
          </cell>
          <cell r="I1756" t="str">
            <v>100</v>
          </cell>
          <cell r="J1756">
            <v>18</v>
          </cell>
          <cell r="K1756">
            <v>3.6160000000000001</v>
          </cell>
          <cell r="L1756">
            <v>157.56</v>
          </cell>
          <cell r="M1756">
            <v>161.17599999999999</v>
          </cell>
          <cell r="N1756">
            <v>1.5209999999999999</v>
          </cell>
          <cell r="O1756">
            <v>33070.06</v>
          </cell>
          <cell r="P1756">
            <v>20.52</v>
          </cell>
          <cell r="Q1756">
            <v>5952.61</v>
          </cell>
          <cell r="R1756">
            <v>290.7</v>
          </cell>
        </row>
        <row r="1757">
          <cell r="A1757" t="str">
            <v>0211Chulucanas122</v>
          </cell>
          <cell r="B1757" t="str">
            <v>02</v>
          </cell>
          <cell r="C1757" t="str">
            <v>11</v>
          </cell>
          <cell r="D1757" t="str">
            <v>ELNO</v>
          </cell>
          <cell r="E1757" t="str">
            <v>Chulucanas</v>
          </cell>
          <cell r="F1757" t="str">
            <v/>
          </cell>
          <cell r="G1757">
            <v>0</v>
          </cell>
          <cell r="H1757">
            <v>0</v>
          </cell>
          <cell r="I1757" t="str">
            <v>122</v>
          </cell>
          <cell r="J1757">
            <v>12</v>
          </cell>
          <cell r="K1757">
            <v>7.92</v>
          </cell>
          <cell r="L1757">
            <v>35.569000000000003</v>
          </cell>
          <cell r="M1757">
            <v>43.488999999999997</v>
          </cell>
          <cell r="N1757">
            <v>0.746</v>
          </cell>
          <cell r="O1757">
            <v>10457.280000000001</v>
          </cell>
          <cell r="P1757">
            <v>24.05</v>
          </cell>
          <cell r="Q1757">
            <v>1882.31</v>
          </cell>
          <cell r="R1757">
            <v>193.8</v>
          </cell>
        </row>
        <row r="1758">
          <cell r="A1758" t="str">
            <v>0211Chulucanas121</v>
          </cell>
          <cell r="B1758" t="str">
            <v>02</v>
          </cell>
          <cell r="C1758" t="str">
            <v>11</v>
          </cell>
          <cell r="D1758" t="str">
            <v>ELNO</v>
          </cell>
          <cell r="E1758" t="str">
            <v>Chulucanas</v>
          </cell>
          <cell r="F1758" t="str">
            <v/>
          </cell>
          <cell r="G1758">
            <v>0</v>
          </cell>
          <cell r="H1758">
            <v>0</v>
          </cell>
          <cell r="I1758" t="str">
            <v>121</v>
          </cell>
          <cell r="J1758">
            <v>3</v>
          </cell>
          <cell r="K1758">
            <v>3.798</v>
          </cell>
          <cell r="L1758">
            <v>12.172000000000001</v>
          </cell>
          <cell r="M1758">
            <v>15.97</v>
          </cell>
          <cell r="N1758">
            <v>7.5999999999999998E-2</v>
          </cell>
          <cell r="O1758">
            <v>3354.02</v>
          </cell>
          <cell r="P1758">
            <v>21</v>
          </cell>
          <cell r="Q1758">
            <v>603.72</v>
          </cell>
          <cell r="R1758">
            <v>48.45</v>
          </cell>
        </row>
        <row r="1759">
          <cell r="A1759" t="str">
            <v>0211Chulucanas132</v>
          </cell>
          <cell r="B1759" t="str">
            <v>02</v>
          </cell>
          <cell r="C1759" t="str">
            <v>11</v>
          </cell>
          <cell r="D1759" t="str">
            <v>ELNO</v>
          </cell>
          <cell r="E1759" t="str">
            <v>Chulucanas</v>
          </cell>
          <cell r="F1759" t="str">
            <v/>
          </cell>
          <cell r="G1759">
            <v>0</v>
          </cell>
          <cell r="H1759">
            <v>0</v>
          </cell>
          <cell r="I1759" t="str">
            <v>132</v>
          </cell>
          <cell r="J1759">
            <v>10</v>
          </cell>
          <cell r="K1759">
            <v>0</v>
          </cell>
          <cell r="L1759">
            <v>0</v>
          </cell>
          <cell r="M1759">
            <v>11.285</v>
          </cell>
          <cell r="N1759">
            <v>0.18</v>
          </cell>
          <cell r="O1759">
            <v>3346.9</v>
          </cell>
          <cell r="P1759">
            <v>29.66</v>
          </cell>
          <cell r="Q1759">
            <v>602.44000000000005</v>
          </cell>
          <cell r="R1759">
            <v>150.9</v>
          </cell>
        </row>
        <row r="1760">
          <cell r="A1760" t="str">
            <v>0211Chulucanas131</v>
          </cell>
          <cell r="B1760" t="str">
            <v>02</v>
          </cell>
          <cell r="C1760" t="str">
            <v>11</v>
          </cell>
          <cell r="D1760" t="str">
            <v>ELNO</v>
          </cell>
          <cell r="E1760" t="str">
            <v>Chulucanas</v>
          </cell>
          <cell r="F1760" t="str">
            <v/>
          </cell>
          <cell r="G1760">
            <v>0</v>
          </cell>
          <cell r="H1760">
            <v>0</v>
          </cell>
          <cell r="I1760" t="str">
            <v>131</v>
          </cell>
          <cell r="J1760">
            <v>18</v>
          </cell>
          <cell r="K1760">
            <v>0</v>
          </cell>
          <cell r="L1760">
            <v>0</v>
          </cell>
          <cell r="M1760">
            <v>57.914000000000001</v>
          </cell>
          <cell r="N1760">
            <v>0.35299999999999998</v>
          </cell>
          <cell r="O1760">
            <v>15909.8</v>
          </cell>
          <cell r="P1760">
            <v>27.47</v>
          </cell>
          <cell r="Q1760">
            <v>2863.76</v>
          </cell>
          <cell r="R1760">
            <v>271.62</v>
          </cell>
        </row>
        <row r="1761">
          <cell r="A1761" t="str">
            <v>0211Chulucanas240</v>
          </cell>
          <cell r="B1761" t="str">
            <v>02</v>
          </cell>
          <cell r="C1761" t="str">
            <v>11</v>
          </cell>
          <cell r="D1761" t="str">
            <v>ELNO</v>
          </cell>
          <cell r="E1761" t="str">
            <v>Chulucanas</v>
          </cell>
          <cell r="F1761" t="str">
            <v/>
          </cell>
          <cell r="G1761">
            <v>0</v>
          </cell>
          <cell r="H1761">
            <v>0</v>
          </cell>
          <cell r="I1761" t="str">
            <v>240</v>
          </cell>
          <cell r="J1761">
            <v>0</v>
          </cell>
          <cell r="K1761">
            <v>0</v>
          </cell>
          <cell r="L1761">
            <v>0</v>
          </cell>
          <cell r="M1761">
            <v>199.08500000000001</v>
          </cell>
          <cell r="N1761">
            <v>0</v>
          </cell>
          <cell r="O1761">
            <v>45304.24</v>
          </cell>
          <cell r="P1761">
            <v>22.76</v>
          </cell>
          <cell r="Q1761">
            <v>0</v>
          </cell>
          <cell r="R1761">
            <v>0</v>
          </cell>
        </row>
        <row r="1762">
          <cell r="A1762" t="str">
            <v>0211Talara222</v>
          </cell>
          <cell r="B1762" t="str">
            <v>02</v>
          </cell>
          <cell r="C1762" t="str">
            <v>11</v>
          </cell>
          <cell r="D1762" t="str">
            <v>ELNO</v>
          </cell>
          <cell r="E1762" t="str">
            <v>Talara</v>
          </cell>
          <cell r="F1762" t="str">
            <v/>
          </cell>
          <cell r="G1762">
            <v>0</v>
          </cell>
          <cell r="H1762">
            <v>0</v>
          </cell>
          <cell r="I1762" t="str">
            <v>222</v>
          </cell>
          <cell r="J1762">
            <v>11</v>
          </cell>
          <cell r="K1762">
            <v>11.316000000000001</v>
          </cell>
          <cell r="L1762">
            <v>75.932000000000002</v>
          </cell>
          <cell r="M1762">
            <v>87.248000000000005</v>
          </cell>
          <cell r="N1762">
            <v>0.51800000000000002</v>
          </cell>
          <cell r="O1762">
            <v>38786.980000000003</v>
          </cell>
          <cell r="P1762">
            <v>44.46</v>
          </cell>
          <cell r="Q1762">
            <v>6981.66</v>
          </cell>
          <cell r="R1762">
            <v>43.46</v>
          </cell>
        </row>
        <row r="1763">
          <cell r="A1763" t="str">
            <v>0211Talara232</v>
          </cell>
          <cell r="B1763" t="str">
            <v>02</v>
          </cell>
          <cell r="C1763" t="str">
            <v>11</v>
          </cell>
          <cell r="D1763" t="str">
            <v>ELNO</v>
          </cell>
          <cell r="E1763" t="str">
            <v>Talara</v>
          </cell>
          <cell r="F1763" t="str">
            <v/>
          </cell>
          <cell r="G1763">
            <v>0</v>
          </cell>
          <cell r="H1763">
            <v>0</v>
          </cell>
          <cell r="I1763" t="str">
            <v>232</v>
          </cell>
          <cell r="J1763">
            <v>12</v>
          </cell>
          <cell r="K1763">
            <v>0</v>
          </cell>
          <cell r="L1763">
            <v>0</v>
          </cell>
          <cell r="M1763">
            <v>66.605999999999995</v>
          </cell>
          <cell r="N1763">
            <v>0.59</v>
          </cell>
          <cell r="O1763">
            <v>28109.65</v>
          </cell>
          <cell r="P1763">
            <v>42.2</v>
          </cell>
          <cell r="Q1763">
            <v>5059.74</v>
          </cell>
          <cell r="R1763">
            <v>41.18</v>
          </cell>
        </row>
        <row r="1764">
          <cell r="A1764" t="str">
            <v>0211Talara231</v>
          </cell>
          <cell r="B1764" t="str">
            <v>02</v>
          </cell>
          <cell r="C1764" t="str">
            <v>11</v>
          </cell>
          <cell r="D1764" t="str">
            <v>ELNO</v>
          </cell>
          <cell r="E1764" t="str">
            <v>Talara</v>
          </cell>
          <cell r="F1764" t="str">
            <v/>
          </cell>
          <cell r="G1764">
            <v>0</v>
          </cell>
          <cell r="H1764">
            <v>0</v>
          </cell>
          <cell r="I1764" t="str">
            <v>231</v>
          </cell>
          <cell r="J1764">
            <v>10</v>
          </cell>
          <cell r="K1764">
            <v>0</v>
          </cell>
          <cell r="L1764">
            <v>0</v>
          </cell>
          <cell r="M1764">
            <v>21.707000000000001</v>
          </cell>
          <cell r="N1764">
            <v>9.5000000000000001E-2</v>
          </cell>
          <cell r="O1764">
            <v>9088.74</v>
          </cell>
          <cell r="P1764">
            <v>41.87</v>
          </cell>
          <cell r="Q1764">
            <v>1635.97</v>
          </cell>
          <cell r="R1764">
            <v>22.22</v>
          </cell>
        </row>
        <row r="1765">
          <cell r="A1765" t="str">
            <v>0211Talara270</v>
          </cell>
          <cell r="B1765" t="str">
            <v>02</v>
          </cell>
          <cell r="C1765" t="str">
            <v>11</v>
          </cell>
          <cell r="D1765" t="str">
            <v>ELNO</v>
          </cell>
          <cell r="E1765" t="str">
            <v>Talara</v>
          </cell>
          <cell r="F1765" t="str">
            <v/>
          </cell>
          <cell r="G1765">
            <v>0</v>
          </cell>
          <cell r="H1765">
            <v>0</v>
          </cell>
          <cell r="I1765" t="str">
            <v>270</v>
          </cell>
          <cell r="J1765">
            <v>1487</v>
          </cell>
          <cell r="K1765">
            <v>0</v>
          </cell>
          <cell r="L1765">
            <v>0</v>
          </cell>
          <cell r="M1765">
            <v>320.17700000000002</v>
          </cell>
          <cell r="N1765">
            <v>0</v>
          </cell>
          <cell r="O1765">
            <v>122149.1</v>
          </cell>
          <cell r="P1765">
            <v>38.15</v>
          </cell>
          <cell r="Q1765">
            <v>21986.84</v>
          </cell>
          <cell r="R1765">
            <v>910.4</v>
          </cell>
        </row>
        <row r="1766">
          <cell r="A1766" t="str">
            <v>0211Talara261</v>
          </cell>
          <cell r="B1766" t="str">
            <v>02</v>
          </cell>
          <cell r="C1766" t="str">
            <v>11</v>
          </cell>
          <cell r="D1766" t="str">
            <v>ELNO</v>
          </cell>
          <cell r="E1766" t="str">
            <v>Talara</v>
          </cell>
          <cell r="F1766" t="str">
            <v/>
          </cell>
          <cell r="G1766">
            <v>0</v>
          </cell>
          <cell r="H1766">
            <v>0</v>
          </cell>
          <cell r="I1766" t="str">
            <v>261</v>
          </cell>
          <cell r="J1766">
            <v>7335</v>
          </cell>
          <cell r="K1766">
            <v>0</v>
          </cell>
          <cell r="L1766">
            <v>0</v>
          </cell>
          <cell r="M1766">
            <v>122.474</v>
          </cell>
          <cell r="N1766">
            <v>0</v>
          </cell>
          <cell r="O1766">
            <v>47229.29</v>
          </cell>
          <cell r="P1766">
            <v>38.56</v>
          </cell>
          <cell r="Q1766">
            <v>8501.27</v>
          </cell>
          <cell r="R1766">
            <v>4328.59</v>
          </cell>
        </row>
        <row r="1767">
          <cell r="A1767" t="str">
            <v>0211Talara262</v>
          </cell>
          <cell r="B1767" t="str">
            <v>02</v>
          </cell>
          <cell r="C1767" t="str">
            <v>11</v>
          </cell>
          <cell r="D1767" t="str">
            <v>ELNO</v>
          </cell>
          <cell r="E1767" t="str">
            <v>Talara</v>
          </cell>
          <cell r="F1767" t="str">
            <v/>
          </cell>
          <cell r="G1767">
            <v>0</v>
          </cell>
          <cell r="H1767">
            <v>0</v>
          </cell>
          <cell r="I1767" t="str">
            <v>262</v>
          </cell>
          <cell r="J1767">
            <v>9355</v>
          </cell>
          <cell r="K1767">
            <v>0</v>
          </cell>
          <cell r="L1767">
            <v>0</v>
          </cell>
          <cell r="M1767">
            <v>549.40200000000004</v>
          </cell>
          <cell r="N1767">
            <v>0</v>
          </cell>
          <cell r="O1767">
            <v>194406.45</v>
          </cell>
          <cell r="P1767">
            <v>35.39</v>
          </cell>
          <cell r="Q1767">
            <v>34993.160000000003</v>
          </cell>
          <cell r="R1767">
            <v>5521.47</v>
          </cell>
        </row>
        <row r="1768">
          <cell r="A1768" t="str">
            <v>0211Talara263</v>
          </cell>
          <cell r="B1768" t="str">
            <v>02</v>
          </cell>
          <cell r="C1768" t="str">
            <v>11</v>
          </cell>
          <cell r="D1768" t="str">
            <v>ELNO</v>
          </cell>
          <cell r="E1768" t="str">
            <v>Talara</v>
          </cell>
          <cell r="F1768" t="str">
            <v/>
          </cell>
          <cell r="G1768">
            <v>0</v>
          </cell>
          <cell r="H1768">
            <v>0</v>
          </cell>
          <cell r="I1768" t="str">
            <v>263</v>
          </cell>
          <cell r="J1768">
            <v>2190</v>
          </cell>
          <cell r="K1768">
            <v>0</v>
          </cell>
          <cell r="L1768">
            <v>0</v>
          </cell>
          <cell r="M1768">
            <v>265.65699999999998</v>
          </cell>
          <cell r="N1768">
            <v>0</v>
          </cell>
          <cell r="O1768">
            <v>105139.4</v>
          </cell>
          <cell r="P1768">
            <v>39.58</v>
          </cell>
          <cell r="Q1768">
            <v>18925.09</v>
          </cell>
          <cell r="R1768">
            <v>1292.76</v>
          </cell>
        </row>
        <row r="1769">
          <cell r="A1769" t="str">
            <v>0211Talara264</v>
          </cell>
          <cell r="B1769" t="str">
            <v>02</v>
          </cell>
          <cell r="C1769" t="str">
            <v>11</v>
          </cell>
          <cell r="D1769" t="str">
            <v>ELNO</v>
          </cell>
          <cell r="E1769" t="str">
            <v>Talara</v>
          </cell>
          <cell r="F1769" t="str">
            <v/>
          </cell>
          <cell r="G1769">
            <v>0</v>
          </cell>
          <cell r="H1769">
            <v>0</v>
          </cell>
          <cell r="I1769" t="str">
            <v>264</v>
          </cell>
          <cell r="J1769">
            <v>1159</v>
          </cell>
          <cell r="K1769">
            <v>0</v>
          </cell>
          <cell r="L1769">
            <v>0</v>
          </cell>
          <cell r="M1769">
            <v>228.584</v>
          </cell>
          <cell r="N1769">
            <v>0</v>
          </cell>
          <cell r="O1769">
            <v>89070.27</v>
          </cell>
          <cell r="P1769">
            <v>38.97</v>
          </cell>
          <cell r="Q1769">
            <v>16032.65</v>
          </cell>
          <cell r="R1769">
            <v>684.19</v>
          </cell>
        </row>
        <row r="1770">
          <cell r="A1770" t="str">
            <v>0211Talara265</v>
          </cell>
          <cell r="B1770" t="str">
            <v>02</v>
          </cell>
          <cell r="C1770" t="str">
            <v>11</v>
          </cell>
          <cell r="D1770" t="str">
            <v>ELNO</v>
          </cell>
          <cell r="E1770" t="str">
            <v>Talara</v>
          </cell>
          <cell r="F1770" t="str">
            <v/>
          </cell>
          <cell r="G1770">
            <v>0</v>
          </cell>
          <cell r="H1770">
            <v>0</v>
          </cell>
          <cell r="I1770" t="str">
            <v>265</v>
          </cell>
          <cell r="J1770">
            <v>178</v>
          </cell>
          <cell r="K1770">
            <v>0</v>
          </cell>
          <cell r="L1770">
            <v>0</v>
          </cell>
          <cell r="M1770">
            <v>65.424000000000007</v>
          </cell>
          <cell r="N1770">
            <v>0</v>
          </cell>
          <cell r="O1770">
            <v>25232.79</v>
          </cell>
          <cell r="P1770">
            <v>38.57</v>
          </cell>
          <cell r="Q1770">
            <v>4541.8999999999996</v>
          </cell>
          <cell r="R1770">
            <v>105.84</v>
          </cell>
        </row>
        <row r="1771">
          <cell r="A1771" t="str">
            <v>0211Talara266</v>
          </cell>
          <cell r="B1771" t="str">
            <v>02</v>
          </cell>
          <cell r="C1771" t="str">
            <v>11</v>
          </cell>
          <cell r="D1771" t="str">
            <v>ELNO</v>
          </cell>
          <cell r="E1771" t="str">
            <v>Talara</v>
          </cell>
          <cell r="F1771" t="str">
            <v/>
          </cell>
          <cell r="G1771">
            <v>0</v>
          </cell>
          <cell r="H1771">
            <v>0</v>
          </cell>
          <cell r="I1771" t="str">
            <v>266</v>
          </cell>
          <cell r="J1771">
            <v>37</v>
          </cell>
          <cell r="K1771">
            <v>0</v>
          </cell>
          <cell r="L1771">
            <v>0</v>
          </cell>
          <cell r="M1771">
            <v>21.552</v>
          </cell>
          <cell r="N1771">
            <v>0</v>
          </cell>
          <cell r="O1771">
            <v>8186.24</v>
          </cell>
          <cell r="P1771">
            <v>37.979999999999997</v>
          </cell>
          <cell r="Q1771">
            <v>1473.52</v>
          </cell>
          <cell r="R1771">
            <v>22.02</v>
          </cell>
        </row>
        <row r="1772">
          <cell r="A1772" t="str">
            <v>0211Talara267</v>
          </cell>
          <cell r="B1772" t="str">
            <v>02</v>
          </cell>
          <cell r="C1772" t="str">
            <v>11</v>
          </cell>
          <cell r="D1772" t="str">
            <v>ELNO</v>
          </cell>
          <cell r="E1772" t="str">
            <v>Talara</v>
          </cell>
          <cell r="F1772" t="str">
            <v/>
          </cell>
          <cell r="G1772">
            <v>0</v>
          </cell>
          <cell r="H1772">
            <v>0</v>
          </cell>
          <cell r="I1772" t="str">
            <v>267</v>
          </cell>
          <cell r="J1772">
            <v>13</v>
          </cell>
          <cell r="K1772">
            <v>0</v>
          </cell>
          <cell r="L1772">
            <v>0</v>
          </cell>
          <cell r="M1772">
            <v>10.609</v>
          </cell>
          <cell r="N1772">
            <v>0</v>
          </cell>
          <cell r="O1772">
            <v>4018.26</v>
          </cell>
          <cell r="P1772">
            <v>37.880000000000003</v>
          </cell>
          <cell r="Q1772">
            <v>723.29</v>
          </cell>
          <cell r="R1772">
            <v>7.86</v>
          </cell>
        </row>
        <row r="1773">
          <cell r="A1773" t="str">
            <v>0211Talara268</v>
          </cell>
          <cell r="B1773" t="str">
            <v>02</v>
          </cell>
          <cell r="C1773" t="str">
            <v>11</v>
          </cell>
          <cell r="D1773" t="str">
            <v>ELNO</v>
          </cell>
          <cell r="E1773" t="str">
            <v>Talara</v>
          </cell>
          <cell r="F1773" t="str">
            <v/>
          </cell>
          <cell r="G1773">
            <v>0</v>
          </cell>
          <cell r="H1773">
            <v>0</v>
          </cell>
          <cell r="I1773" t="str">
            <v>268</v>
          </cell>
          <cell r="J1773">
            <v>9</v>
          </cell>
          <cell r="K1773">
            <v>0</v>
          </cell>
          <cell r="L1773">
            <v>0</v>
          </cell>
          <cell r="M1773">
            <v>12.01</v>
          </cell>
          <cell r="N1773">
            <v>0</v>
          </cell>
          <cell r="O1773">
            <v>4615.38</v>
          </cell>
          <cell r="P1773">
            <v>38.43</v>
          </cell>
          <cell r="Q1773">
            <v>830.77</v>
          </cell>
          <cell r="R1773">
            <v>5.69</v>
          </cell>
        </row>
        <row r="1774">
          <cell r="A1774" t="str">
            <v>0211Talara282</v>
          </cell>
          <cell r="B1774" t="str">
            <v>02</v>
          </cell>
          <cell r="C1774" t="str">
            <v>11</v>
          </cell>
          <cell r="D1774" t="str">
            <v>ELNO</v>
          </cell>
          <cell r="E1774" t="str">
            <v>Talara</v>
          </cell>
          <cell r="F1774" t="str">
            <v/>
          </cell>
          <cell r="G1774">
            <v>0</v>
          </cell>
          <cell r="H1774">
            <v>0</v>
          </cell>
          <cell r="I1774" t="str">
            <v>282</v>
          </cell>
          <cell r="J1774">
            <v>21</v>
          </cell>
          <cell r="K1774">
            <v>0</v>
          </cell>
          <cell r="L1774">
            <v>0</v>
          </cell>
          <cell r="M1774">
            <v>1.835</v>
          </cell>
          <cell r="N1774">
            <v>5.7350000000000003</v>
          </cell>
          <cell r="O1774">
            <v>758.17</v>
          </cell>
          <cell r="P1774">
            <v>41.32</v>
          </cell>
          <cell r="Q1774">
            <v>136.47</v>
          </cell>
          <cell r="R1774">
            <v>12.39</v>
          </cell>
        </row>
        <row r="1775">
          <cell r="A1775" t="str">
            <v>0211Talara281</v>
          </cell>
          <cell r="B1775" t="str">
            <v>02</v>
          </cell>
          <cell r="C1775" t="str">
            <v>11</v>
          </cell>
          <cell r="D1775" t="str">
            <v>ELNO</v>
          </cell>
          <cell r="E1775" t="str">
            <v>Talara</v>
          </cell>
          <cell r="F1775" t="str">
            <v/>
          </cell>
          <cell r="G1775">
            <v>0</v>
          </cell>
          <cell r="H1775">
            <v>0</v>
          </cell>
          <cell r="I1775" t="str">
            <v>281</v>
          </cell>
          <cell r="J1775">
            <v>1</v>
          </cell>
          <cell r="K1775">
            <v>0</v>
          </cell>
          <cell r="L1775">
            <v>0</v>
          </cell>
          <cell r="M1775">
            <v>9.6000000000000002E-2</v>
          </cell>
          <cell r="N1775">
            <v>0.3</v>
          </cell>
          <cell r="O1775">
            <v>40.270000000000003</v>
          </cell>
          <cell r="P1775">
            <v>41.95</v>
          </cell>
          <cell r="Q1775">
            <v>7.25</v>
          </cell>
          <cell r="R1775">
            <v>0.59</v>
          </cell>
        </row>
        <row r="1776">
          <cell r="A1776" t="str">
            <v>0211Talara122</v>
          </cell>
          <cell r="B1776" t="str">
            <v>02</v>
          </cell>
          <cell r="C1776" t="str">
            <v>11</v>
          </cell>
          <cell r="D1776" t="str">
            <v>ELNO</v>
          </cell>
          <cell r="E1776" t="str">
            <v>Talara</v>
          </cell>
          <cell r="F1776" t="str">
            <v/>
          </cell>
          <cell r="G1776">
            <v>0</v>
          </cell>
          <cell r="H1776">
            <v>0</v>
          </cell>
          <cell r="I1776" t="str">
            <v>122</v>
          </cell>
          <cell r="J1776">
            <v>13</v>
          </cell>
          <cell r="K1776">
            <v>28.916</v>
          </cell>
          <cell r="L1776">
            <v>153.76400000000001</v>
          </cell>
          <cell r="M1776">
            <v>182.68</v>
          </cell>
          <cell r="N1776">
            <v>1.022</v>
          </cell>
          <cell r="O1776">
            <v>45717.8</v>
          </cell>
          <cell r="P1776">
            <v>25.03</v>
          </cell>
          <cell r="Q1776">
            <v>8229.2000000000007</v>
          </cell>
          <cell r="R1776">
            <v>209.95</v>
          </cell>
        </row>
        <row r="1777">
          <cell r="A1777" t="str">
            <v>0211Talara121</v>
          </cell>
          <cell r="B1777" t="str">
            <v>02</v>
          </cell>
          <cell r="C1777" t="str">
            <v>11</v>
          </cell>
          <cell r="D1777" t="str">
            <v>ELNO</v>
          </cell>
          <cell r="E1777" t="str">
            <v>Talara</v>
          </cell>
          <cell r="F1777" t="str">
            <v/>
          </cell>
          <cell r="G1777">
            <v>0</v>
          </cell>
          <cell r="H1777">
            <v>0</v>
          </cell>
          <cell r="I1777" t="str">
            <v>121</v>
          </cell>
          <cell r="J1777">
            <v>6</v>
          </cell>
          <cell r="K1777">
            <v>12.837</v>
          </cell>
          <cell r="L1777">
            <v>38.088000000000001</v>
          </cell>
          <cell r="M1777">
            <v>50.924999999999997</v>
          </cell>
          <cell r="N1777">
            <v>0.26300000000000001</v>
          </cell>
          <cell r="O1777">
            <v>11720.54</v>
          </cell>
          <cell r="P1777">
            <v>23.02</v>
          </cell>
          <cell r="Q1777">
            <v>2109.6999999999998</v>
          </cell>
          <cell r="R1777">
            <v>96.9</v>
          </cell>
        </row>
        <row r="1778">
          <cell r="A1778" t="str">
            <v>0211Talara132</v>
          </cell>
          <cell r="B1778" t="str">
            <v>02</v>
          </cell>
          <cell r="C1778" t="str">
            <v>11</v>
          </cell>
          <cell r="D1778" t="str">
            <v>ELNO</v>
          </cell>
          <cell r="E1778" t="str">
            <v>Talara</v>
          </cell>
          <cell r="F1778" t="str">
            <v/>
          </cell>
          <cell r="G1778">
            <v>0</v>
          </cell>
          <cell r="H1778">
            <v>0</v>
          </cell>
          <cell r="I1778" t="str">
            <v>132</v>
          </cell>
          <cell r="J1778">
            <v>16</v>
          </cell>
          <cell r="K1778">
            <v>0</v>
          </cell>
          <cell r="L1778">
            <v>0</v>
          </cell>
          <cell r="M1778">
            <v>94.921000000000006</v>
          </cell>
          <cell r="N1778">
            <v>0.73199999999999998</v>
          </cell>
          <cell r="O1778">
            <v>26606.6</v>
          </cell>
          <cell r="P1778">
            <v>28.03</v>
          </cell>
          <cell r="Q1778">
            <v>4789.1899999999996</v>
          </cell>
          <cell r="R1778">
            <v>243.38</v>
          </cell>
        </row>
        <row r="1779">
          <cell r="A1779" t="str">
            <v>0211Talara131</v>
          </cell>
          <cell r="B1779" t="str">
            <v>02</v>
          </cell>
          <cell r="C1779" t="str">
            <v>11</v>
          </cell>
          <cell r="D1779" t="str">
            <v>ELNO</v>
          </cell>
          <cell r="E1779" t="str">
            <v>Talara</v>
          </cell>
          <cell r="F1779" t="str">
            <v/>
          </cell>
          <cell r="G1779">
            <v>0</v>
          </cell>
          <cell r="H1779">
            <v>0</v>
          </cell>
          <cell r="I1779" t="str">
            <v>131</v>
          </cell>
          <cell r="J1779">
            <v>8</v>
          </cell>
          <cell r="K1779">
            <v>0</v>
          </cell>
          <cell r="L1779">
            <v>0</v>
          </cell>
          <cell r="M1779">
            <v>114.19</v>
          </cell>
          <cell r="N1779">
            <v>0.56000000000000005</v>
          </cell>
          <cell r="O1779">
            <v>29085.37</v>
          </cell>
          <cell r="P1779">
            <v>25.47</v>
          </cell>
          <cell r="Q1779">
            <v>5235.37</v>
          </cell>
          <cell r="R1779">
            <v>120.72</v>
          </cell>
        </row>
        <row r="1780">
          <cell r="A1780" t="str">
            <v>0211Talara240</v>
          </cell>
          <cell r="B1780" t="str">
            <v>02</v>
          </cell>
          <cell r="C1780" t="str">
            <v>11</v>
          </cell>
          <cell r="D1780" t="str">
            <v>ELNO</v>
          </cell>
          <cell r="E1780" t="str">
            <v>Talara</v>
          </cell>
          <cell r="F1780" t="str">
            <v/>
          </cell>
          <cell r="G1780">
            <v>0</v>
          </cell>
          <cell r="H1780">
            <v>0</v>
          </cell>
          <cell r="I1780" t="str">
            <v>240</v>
          </cell>
          <cell r="J1780">
            <v>0</v>
          </cell>
          <cell r="K1780">
            <v>0</v>
          </cell>
          <cell r="L1780">
            <v>0</v>
          </cell>
          <cell r="M1780">
            <v>274.18700000000001</v>
          </cell>
          <cell r="N1780">
            <v>0</v>
          </cell>
          <cell r="O1780">
            <v>79244.820000000007</v>
          </cell>
          <cell r="P1780">
            <v>28.9</v>
          </cell>
          <cell r="Q1780">
            <v>0</v>
          </cell>
          <cell r="R1780">
            <v>0</v>
          </cell>
        </row>
        <row r="1781">
          <cell r="A1781" t="str">
            <v>0211Bajo Piura222</v>
          </cell>
          <cell r="B1781" t="str">
            <v>02</v>
          </cell>
          <cell r="C1781" t="str">
            <v>11</v>
          </cell>
          <cell r="D1781" t="str">
            <v>ELNO</v>
          </cell>
          <cell r="E1781" t="str">
            <v>Bajo Piura</v>
          </cell>
          <cell r="F1781" t="str">
            <v/>
          </cell>
          <cell r="G1781">
            <v>0</v>
          </cell>
          <cell r="H1781">
            <v>60</v>
          </cell>
          <cell r="I1781" t="str">
            <v>222</v>
          </cell>
          <cell r="J1781">
            <v>1</v>
          </cell>
          <cell r="K1781">
            <v>0.34599999999999997</v>
          </cell>
          <cell r="L1781">
            <v>1.042</v>
          </cell>
          <cell r="M1781">
            <v>1.3879999999999999</v>
          </cell>
          <cell r="N1781">
            <v>2.5000000000000001E-2</v>
          </cell>
          <cell r="O1781">
            <v>1210.93</v>
          </cell>
          <cell r="P1781">
            <v>87.24</v>
          </cell>
          <cell r="Q1781">
            <v>217.97</v>
          </cell>
          <cell r="R1781">
            <v>3.22</v>
          </cell>
        </row>
        <row r="1782">
          <cell r="A1782" t="str">
            <v>0211Bajo Piura231</v>
          </cell>
          <cell r="B1782" t="str">
            <v>02</v>
          </cell>
          <cell r="C1782" t="str">
            <v>11</v>
          </cell>
          <cell r="D1782" t="str">
            <v>ELNO</v>
          </cell>
          <cell r="E1782" t="str">
            <v>Bajo Piura</v>
          </cell>
          <cell r="F1782" t="str">
            <v/>
          </cell>
          <cell r="G1782">
            <v>0</v>
          </cell>
          <cell r="H1782">
            <v>60</v>
          </cell>
          <cell r="I1782" t="str">
            <v>231</v>
          </cell>
          <cell r="J1782">
            <v>1</v>
          </cell>
          <cell r="K1782">
            <v>0</v>
          </cell>
          <cell r="L1782">
            <v>0</v>
          </cell>
          <cell r="M1782">
            <v>0.64200000000000002</v>
          </cell>
          <cell r="N1782">
            <v>3.0000000000000001E-3</v>
          </cell>
          <cell r="O1782">
            <v>343.49</v>
          </cell>
          <cell r="P1782">
            <v>53.5</v>
          </cell>
          <cell r="Q1782">
            <v>61.83</v>
          </cell>
          <cell r="R1782">
            <v>2.12</v>
          </cell>
        </row>
        <row r="1783">
          <cell r="A1783" t="str">
            <v>0211Bajo Piura270</v>
          </cell>
          <cell r="B1783" t="str">
            <v>02</v>
          </cell>
          <cell r="C1783" t="str">
            <v>11</v>
          </cell>
          <cell r="D1783" t="str">
            <v>ELNO</v>
          </cell>
          <cell r="E1783" t="str">
            <v>Bajo Piura</v>
          </cell>
          <cell r="F1783" t="str">
            <v/>
          </cell>
          <cell r="G1783">
            <v>0</v>
          </cell>
          <cell r="H1783">
            <v>60</v>
          </cell>
          <cell r="I1783" t="str">
            <v>270</v>
          </cell>
          <cell r="J1783">
            <v>418</v>
          </cell>
          <cell r="K1783">
            <v>0</v>
          </cell>
          <cell r="L1783">
            <v>0</v>
          </cell>
          <cell r="M1783">
            <v>58.494999999999997</v>
          </cell>
          <cell r="N1783">
            <v>0</v>
          </cell>
          <cell r="O1783">
            <v>24626.720000000001</v>
          </cell>
          <cell r="P1783">
            <v>42.1</v>
          </cell>
          <cell r="Q1783">
            <v>4432.8100000000004</v>
          </cell>
          <cell r="R1783">
            <v>258.86</v>
          </cell>
        </row>
        <row r="1784">
          <cell r="A1784" t="str">
            <v>0211Bajo Piura261</v>
          </cell>
          <cell r="B1784" t="str">
            <v>02</v>
          </cell>
          <cell r="C1784" t="str">
            <v>11</v>
          </cell>
          <cell r="D1784" t="str">
            <v>ELNO</v>
          </cell>
          <cell r="E1784" t="str">
            <v>Bajo Piura</v>
          </cell>
          <cell r="F1784" t="str">
            <v/>
          </cell>
          <cell r="G1784">
            <v>0</v>
          </cell>
          <cell r="H1784">
            <v>60</v>
          </cell>
          <cell r="I1784" t="str">
            <v>261</v>
          </cell>
          <cell r="J1784">
            <v>6995</v>
          </cell>
          <cell r="K1784">
            <v>0</v>
          </cell>
          <cell r="L1784">
            <v>0</v>
          </cell>
          <cell r="M1784">
            <v>100.404</v>
          </cell>
          <cell r="N1784">
            <v>0</v>
          </cell>
          <cell r="O1784">
            <v>45944.49</v>
          </cell>
          <cell r="P1784">
            <v>45.76</v>
          </cell>
          <cell r="Q1784">
            <v>8270.01</v>
          </cell>
          <cell r="R1784">
            <v>4134.9799999999996</v>
          </cell>
        </row>
        <row r="1785">
          <cell r="A1785" t="str">
            <v>0211Bajo Piura262</v>
          </cell>
          <cell r="B1785" t="str">
            <v>02</v>
          </cell>
          <cell r="C1785" t="str">
            <v>11</v>
          </cell>
          <cell r="D1785" t="str">
            <v>ELNO</v>
          </cell>
          <cell r="E1785" t="str">
            <v>Bajo Piura</v>
          </cell>
          <cell r="F1785" t="str">
            <v/>
          </cell>
          <cell r="G1785">
            <v>0</v>
          </cell>
          <cell r="H1785">
            <v>60</v>
          </cell>
          <cell r="I1785" t="str">
            <v>262</v>
          </cell>
          <cell r="J1785">
            <v>3569</v>
          </cell>
          <cell r="K1785">
            <v>0</v>
          </cell>
          <cell r="L1785">
            <v>0</v>
          </cell>
          <cell r="M1785">
            <v>191.98599999999999</v>
          </cell>
          <cell r="N1785">
            <v>0</v>
          </cell>
          <cell r="O1785">
            <v>73470.78</v>
          </cell>
          <cell r="P1785">
            <v>38.270000000000003</v>
          </cell>
          <cell r="Q1785">
            <v>13224.74</v>
          </cell>
          <cell r="R1785">
            <v>2110.36</v>
          </cell>
        </row>
        <row r="1786">
          <cell r="A1786" t="str">
            <v>0211Bajo Piura263</v>
          </cell>
          <cell r="B1786" t="str">
            <v>02</v>
          </cell>
          <cell r="C1786" t="str">
            <v>11</v>
          </cell>
          <cell r="D1786" t="str">
            <v>ELNO</v>
          </cell>
          <cell r="E1786" t="str">
            <v>Bajo Piura</v>
          </cell>
          <cell r="F1786" t="str">
            <v/>
          </cell>
          <cell r="G1786">
            <v>0</v>
          </cell>
          <cell r="H1786">
            <v>60</v>
          </cell>
          <cell r="I1786" t="str">
            <v>263</v>
          </cell>
          <cell r="J1786">
            <v>417</v>
          </cell>
          <cell r="K1786">
            <v>0</v>
          </cell>
          <cell r="L1786">
            <v>0</v>
          </cell>
          <cell r="M1786">
            <v>49.578000000000003</v>
          </cell>
          <cell r="N1786">
            <v>0</v>
          </cell>
          <cell r="O1786">
            <v>21084.45</v>
          </cell>
          <cell r="P1786">
            <v>42.53</v>
          </cell>
          <cell r="Q1786">
            <v>3795.2</v>
          </cell>
          <cell r="R1786">
            <v>248.35</v>
          </cell>
        </row>
        <row r="1787">
          <cell r="A1787" t="str">
            <v>0211Bajo Piura264</v>
          </cell>
          <cell r="B1787" t="str">
            <v>02</v>
          </cell>
          <cell r="C1787" t="str">
            <v>11</v>
          </cell>
          <cell r="D1787" t="str">
            <v>ELNO</v>
          </cell>
          <cell r="E1787" t="str">
            <v>Bajo Piura</v>
          </cell>
          <cell r="F1787" t="str">
            <v/>
          </cell>
          <cell r="G1787">
            <v>0</v>
          </cell>
          <cell r="H1787">
            <v>60</v>
          </cell>
          <cell r="I1787" t="str">
            <v>264</v>
          </cell>
          <cell r="J1787">
            <v>169</v>
          </cell>
          <cell r="K1787">
            <v>0</v>
          </cell>
          <cell r="L1787">
            <v>0</v>
          </cell>
          <cell r="M1787">
            <v>33.881999999999998</v>
          </cell>
          <cell r="N1787">
            <v>0</v>
          </cell>
          <cell r="O1787">
            <v>14190.16</v>
          </cell>
          <cell r="P1787">
            <v>41.88</v>
          </cell>
          <cell r="Q1787">
            <v>2554.23</v>
          </cell>
          <cell r="R1787">
            <v>102.6</v>
          </cell>
        </row>
        <row r="1788">
          <cell r="A1788" t="str">
            <v>0211Bajo Piura265</v>
          </cell>
          <cell r="B1788" t="str">
            <v>02</v>
          </cell>
          <cell r="C1788" t="str">
            <v>11</v>
          </cell>
          <cell r="D1788" t="str">
            <v>ELNO</v>
          </cell>
          <cell r="E1788" t="str">
            <v>Bajo Piura</v>
          </cell>
          <cell r="F1788" t="str">
            <v/>
          </cell>
          <cell r="G1788">
            <v>0</v>
          </cell>
          <cell r="H1788">
            <v>60</v>
          </cell>
          <cell r="I1788" t="str">
            <v>265</v>
          </cell>
          <cell r="J1788">
            <v>28</v>
          </cell>
          <cell r="K1788">
            <v>0</v>
          </cell>
          <cell r="L1788">
            <v>0</v>
          </cell>
          <cell r="M1788">
            <v>10.768000000000001</v>
          </cell>
          <cell r="N1788">
            <v>0</v>
          </cell>
          <cell r="O1788">
            <v>4450.71</v>
          </cell>
          <cell r="P1788">
            <v>41.33</v>
          </cell>
          <cell r="Q1788">
            <v>801.13</v>
          </cell>
          <cell r="R1788">
            <v>17.66</v>
          </cell>
        </row>
        <row r="1789">
          <cell r="A1789" t="str">
            <v>0211Bajo Piura266</v>
          </cell>
          <cell r="B1789" t="str">
            <v>02</v>
          </cell>
          <cell r="C1789" t="str">
            <v>11</v>
          </cell>
          <cell r="D1789" t="str">
            <v>ELNO</v>
          </cell>
          <cell r="E1789" t="str">
            <v>Bajo Piura</v>
          </cell>
          <cell r="F1789" t="str">
            <v/>
          </cell>
          <cell r="G1789">
            <v>0</v>
          </cell>
          <cell r="H1789">
            <v>60</v>
          </cell>
          <cell r="I1789" t="str">
            <v>266</v>
          </cell>
          <cell r="J1789">
            <v>4</v>
          </cell>
          <cell r="K1789">
            <v>0</v>
          </cell>
          <cell r="L1789">
            <v>0</v>
          </cell>
          <cell r="M1789">
            <v>2.4039999999999999</v>
          </cell>
          <cell r="N1789">
            <v>0</v>
          </cell>
          <cell r="O1789">
            <v>989.32</v>
          </cell>
          <cell r="P1789">
            <v>41.15</v>
          </cell>
          <cell r="Q1789">
            <v>178.08</v>
          </cell>
          <cell r="R1789">
            <v>2.74</v>
          </cell>
        </row>
        <row r="1790">
          <cell r="A1790" t="str">
            <v>0211Bajo Piura267</v>
          </cell>
          <cell r="B1790" t="str">
            <v>02</v>
          </cell>
          <cell r="C1790" t="str">
            <v>11</v>
          </cell>
          <cell r="D1790" t="str">
            <v>ELNO</v>
          </cell>
          <cell r="E1790" t="str">
            <v>Bajo Piura</v>
          </cell>
          <cell r="F1790" t="str">
            <v/>
          </cell>
          <cell r="G1790">
            <v>0</v>
          </cell>
          <cell r="H1790">
            <v>60</v>
          </cell>
          <cell r="I1790" t="str">
            <v>267</v>
          </cell>
          <cell r="J1790">
            <v>9</v>
          </cell>
          <cell r="K1790">
            <v>0</v>
          </cell>
          <cell r="L1790">
            <v>0</v>
          </cell>
          <cell r="M1790">
            <v>7.67</v>
          </cell>
          <cell r="N1790">
            <v>0</v>
          </cell>
          <cell r="O1790">
            <v>3152.62</v>
          </cell>
          <cell r="P1790">
            <v>41.1</v>
          </cell>
          <cell r="Q1790">
            <v>567.47</v>
          </cell>
          <cell r="R1790">
            <v>5.88</v>
          </cell>
        </row>
        <row r="1791">
          <cell r="A1791" t="str">
            <v>0211Bajo Piura268</v>
          </cell>
          <cell r="B1791" t="str">
            <v>02</v>
          </cell>
          <cell r="C1791" t="str">
            <v>11</v>
          </cell>
          <cell r="D1791" t="str">
            <v>ELNO</v>
          </cell>
          <cell r="E1791" t="str">
            <v>Bajo Piura</v>
          </cell>
          <cell r="F1791" t="str">
            <v/>
          </cell>
          <cell r="G1791">
            <v>0</v>
          </cell>
          <cell r="H1791">
            <v>60</v>
          </cell>
          <cell r="I1791" t="str">
            <v>268</v>
          </cell>
          <cell r="J1791">
            <v>8</v>
          </cell>
          <cell r="K1791">
            <v>0</v>
          </cell>
          <cell r="L1791">
            <v>0</v>
          </cell>
          <cell r="M1791">
            <v>17.137</v>
          </cell>
          <cell r="N1791">
            <v>0</v>
          </cell>
          <cell r="O1791">
            <v>7011.23</v>
          </cell>
          <cell r="P1791">
            <v>40.909999999999997</v>
          </cell>
          <cell r="Q1791">
            <v>1262.02</v>
          </cell>
          <cell r="R1791">
            <v>5.86</v>
          </cell>
        </row>
        <row r="1792">
          <cell r="A1792" t="str">
            <v>0211Bajo Piura282</v>
          </cell>
          <cell r="B1792" t="str">
            <v>02</v>
          </cell>
          <cell r="C1792" t="str">
            <v>11</v>
          </cell>
          <cell r="D1792" t="str">
            <v>ELNO</v>
          </cell>
          <cell r="E1792" t="str">
            <v>Bajo Piura</v>
          </cell>
          <cell r="F1792" t="str">
            <v/>
          </cell>
          <cell r="G1792">
            <v>0</v>
          </cell>
          <cell r="H1792">
            <v>60</v>
          </cell>
          <cell r="I1792" t="str">
            <v>282</v>
          </cell>
          <cell r="J1792">
            <v>2</v>
          </cell>
          <cell r="K1792">
            <v>0</v>
          </cell>
          <cell r="L1792">
            <v>0</v>
          </cell>
          <cell r="M1792">
            <v>6.4000000000000001E-2</v>
          </cell>
          <cell r="N1792">
            <v>0.2</v>
          </cell>
          <cell r="O1792">
            <v>28.32</v>
          </cell>
          <cell r="P1792">
            <v>44.25</v>
          </cell>
          <cell r="Q1792">
            <v>5.0999999999999996</v>
          </cell>
          <cell r="R1792">
            <v>1.18</v>
          </cell>
        </row>
        <row r="1793">
          <cell r="A1793" t="str">
            <v>0211Bajo Piura100</v>
          </cell>
          <cell r="B1793" t="str">
            <v>02</v>
          </cell>
          <cell r="C1793" t="str">
            <v>11</v>
          </cell>
          <cell r="D1793" t="str">
            <v>ELNO</v>
          </cell>
          <cell r="E1793" t="str">
            <v>Bajo Piura</v>
          </cell>
          <cell r="F1793" t="str">
            <v/>
          </cell>
          <cell r="G1793">
            <v>0</v>
          </cell>
          <cell r="H1793">
            <v>60</v>
          </cell>
          <cell r="I1793" t="str">
            <v>100</v>
          </cell>
          <cell r="J1793">
            <v>20</v>
          </cell>
          <cell r="K1793">
            <v>133.62</v>
          </cell>
          <cell r="L1793">
            <v>660.53</v>
          </cell>
          <cell r="M1793">
            <v>794.15</v>
          </cell>
          <cell r="N1793">
            <v>2.706</v>
          </cell>
          <cell r="O1793">
            <v>149969.17000000001</v>
          </cell>
          <cell r="P1793">
            <v>18.88</v>
          </cell>
          <cell r="Q1793">
            <v>26994.45</v>
          </cell>
          <cell r="R1793">
            <v>323</v>
          </cell>
        </row>
        <row r="1794">
          <cell r="A1794" t="str">
            <v>0211Bajo Piura122</v>
          </cell>
          <cell r="B1794" t="str">
            <v>02</v>
          </cell>
          <cell r="C1794" t="str">
            <v>11</v>
          </cell>
          <cell r="D1794" t="str">
            <v>ELNO</v>
          </cell>
          <cell r="E1794" t="str">
            <v>Bajo Piura</v>
          </cell>
          <cell r="F1794" t="str">
            <v/>
          </cell>
          <cell r="G1794">
            <v>0</v>
          </cell>
          <cell r="H1794">
            <v>60</v>
          </cell>
          <cell r="I1794" t="str">
            <v>122</v>
          </cell>
          <cell r="J1794">
            <v>7</v>
          </cell>
          <cell r="K1794">
            <v>4.9349999999999996</v>
          </cell>
          <cell r="L1794">
            <v>28.684000000000001</v>
          </cell>
          <cell r="M1794">
            <v>33.619</v>
          </cell>
          <cell r="N1794">
            <v>0.46899999999999997</v>
          </cell>
          <cell r="O1794">
            <v>11384.69</v>
          </cell>
          <cell r="P1794">
            <v>33.86</v>
          </cell>
          <cell r="Q1794">
            <v>2049.2399999999998</v>
          </cell>
          <cell r="R1794">
            <v>113.05</v>
          </cell>
        </row>
        <row r="1795">
          <cell r="A1795" t="str">
            <v>0211Bajo Piura121</v>
          </cell>
          <cell r="B1795" t="str">
            <v>02</v>
          </cell>
          <cell r="C1795" t="str">
            <v>11</v>
          </cell>
          <cell r="D1795" t="str">
            <v>ELNO</v>
          </cell>
          <cell r="E1795" t="str">
            <v>Bajo Piura</v>
          </cell>
          <cell r="F1795" t="str">
            <v/>
          </cell>
          <cell r="G1795">
            <v>0</v>
          </cell>
          <cell r="H1795">
            <v>60</v>
          </cell>
          <cell r="I1795" t="str">
            <v>121</v>
          </cell>
          <cell r="J1795">
            <v>7</v>
          </cell>
          <cell r="K1795">
            <v>113.761</v>
          </cell>
          <cell r="L1795">
            <v>306.38600000000002</v>
          </cell>
          <cell r="M1795">
            <v>420.14699999999999</v>
          </cell>
          <cell r="N1795">
            <v>1.37</v>
          </cell>
          <cell r="O1795">
            <v>104903.32</v>
          </cell>
          <cell r="P1795">
            <v>24.97</v>
          </cell>
          <cell r="Q1795">
            <v>18882.599999999999</v>
          </cell>
          <cell r="R1795">
            <v>113.05</v>
          </cell>
        </row>
        <row r="1796">
          <cell r="A1796" t="str">
            <v>0211Bajo Piura132</v>
          </cell>
          <cell r="B1796" t="str">
            <v>02</v>
          </cell>
          <cell r="C1796" t="str">
            <v>11</v>
          </cell>
          <cell r="D1796" t="str">
            <v>ELNO</v>
          </cell>
          <cell r="E1796" t="str">
            <v>Bajo Piura</v>
          </cell>
          <cell r="F1796" t="str">
            <v/>
          </cell>
          <cell r="G1796">
            <v>0</v>
          </cell>
          <cell r="H1796">
            <v>60</v>
          </cell>
          <cell r="I1796" t="str">
            <v>132</v>
          </cell>
          <cell r="J1796">
            <v>4</v>
          </cell>
          <cell r="K1796">
            <v>0</v>
          </cell>
          <cell r="L1796">
            <v>0</v>
          </cell>
          <cell r="M1796">
            <v>2.9209999999999998</v>
          </cell>
          <cell r="N1796">
            <v>7.8E-2</v>
          </cell>
          <cell r="O1796">
            <v>1257.75</v>
          </cell>
          <cell r="P1796">
            <v>43.06</v>
          </cell>
          <cell r="Q1796">
            <v>226.4</v>
          </cell>
          <cell r="R1796">
            <v>62.3</v>
          </cell>
        </row>
        <row r="1797">
          <cell r="A1797" t="str">
            <v>0211Bajo Piura131</v>
          </cell>
          <cell r="B1797" t="str">
            <v>02</v>
          </cell>
          <cell r="C1797" t="str">
            <v>11</v>
          </cell>
          <cell r="D1797" t="str">
            <v>ELNO</v>
          </cell>
          <cell r="E1797" t="str">
            <v>Bajo Piura</v>
          </cell>
          <cell r="F1797" t="str">
            <v/>
          </cell>
          <cell r="G1797">
            <v>0</v>
          </cell>
          <cell r="H1797">
            <v>60</v>
          </cell>
          <cell r="I1797" t="str">
            <v>131</v>
          </cell>
          <cell r="J1797">
            <v>13</v>
          </cell>
          <cell r="K1797">
            <v>0</v>
          </cell>
          <cell r="L1797">
            <v>0</v>
          </cell>
          <cell r="M1797">
            <v>23.677</v>
          </cell>
          <cell r="N1797">
            <v>0.10100000000000001</v>
          </cell>
          <cell r="O1797">
            <v>6873.32</v>
          </cell>
          <cell r="P1797">
            <v>29.03</v>
          </cell>
          <cell r="Q1797">
            <v>1237.2</v>
          </cell>
          <cell r="R1797">
            <v>196.17</v>
          </cell>
        </row>
        <row r="1798">
          <cell r="A1798" t="str">
            <v>0211Bajo Piura240</v>
          </cell>
          <cell r="B1798" t="str">
            <v>02</v>
          </cell>
          <cell r="C1798" t="str">
            <v>11</v>
          </cell>
          <cell r="D1798" t="str">
            <v>ELNO</v>
          </cell>
          <cell r="E1798" t="str">
            <v>Bajo Piura</v>
          </cell>
          <cell r="F1798" t="str">
            <v/>
          </cell>
          <cell r="G1798">
            <v>0</v>
          </cell>
          <cell r="H1798">
            <v>60</v>
          </cell>
          <cell r="I1798" t="str">
            <v>240</v>
          </cell>
          <cell r="J1798">
            <v>0</v>
          </cell>
          <cell r="K1798">
            <v>0</v>
          </cell>
          <cell r="L1798">
            <v>0</v>
          </cell>
          <cell r="M1798">
            <v>112.15300000000001</v>
          </cell>
          <cell r="N1798">
            <v>0</v>
          </cell>
          <cell r="O1798">
            <v>27942.44</v>
          </cell>
          <cell r="P1798">
            <v>24.91</v>
          </cell>
          <cell r="Q1798">
            <v>0</v>
          </cell>
          <cell r="R1798">
            <v>0</v>
          </cell>
        </row>
        <row r="1799">
          <cell r="A1799" t="str">
            <v>0211Tumbes221</v>
          </cell>
          <cell r="B1799" t="str">
            <v>02</v>
          </cell>
          <cell r="C1799" t="str">
            <v>11</v>
          </cell>
          <cell r="D1799" t="str">
            <v>ELNO</v>
          </cell>
          <cell r="E1799" t="str">
            <v>Tumbes</v>
          </cell>
          <cell r="F1799" t="str">
            <v/>
          </cell>
          <cell r="G1799">
            <v>0</v>
          </cell>
          <cell r="H1799">
            <v>0</v>
          </cell>
          <cell r="I1799" t="str">
            <v>221</v>
          </cell>
          <cell r="J1799">
            <v>1</v>
          </cell>
          <cell r="K1799">
            <v>4.8540000000000001</v>
          </cell>
          <cell r="L1799">
            <v>19.158000000000001</v>
          </cell>
          <cell r="M1799">
            <v>24.012</v>
          </cell>
          <cell r="N1799">
            <v>0.12</v>
          </cell>
          <cell r="O1799">
            <v>7985.11</v>
          </cell>
          <cell r="P1799">
            <v>33.25</v>
          </cell>
          <cell r="Q1799">
            <v>1437.32</v>
          </cell>
          <cell r="R1799">
            <v>5.23</v>
          </cell>
        </row>
        <row r="1800">
          <cell r="A1800" t="str">
            <v>0211Tumbes231</v>
          </cell>
          <cell r="B1800" t="str">
            <v>02</v>
          </cell>
          <cell r="C1800" t="str">
            <v>11</v>
          </cell>
          <cell r="D1800" t="str">
            <v>ELNO</v>
          </cell>
          <cell r="E1800" t="str">
            <v>Tumbes</v>
          </cell>
          <cell r="F1800" t="str">
            <v/>
          </cell>
          <cell r="G1800">
            <v>0</v>
          </cell>
          <cell r="H1800">
            <v>0</v>
          </cell>
          <cell r="I1800" t="str">
            <v>231</v>
          </cell>
          <cell r="J1800">
            <v>2</v>
          </cell>
          <cell r="K1800">
            <v>0</v>
          </cell>
          <cell r="L1800">
            <v>0</v>
          </cell>
          <cell r="M1800">
            <v>2.6280000000000001</v>
          </cell>
          <cell r="N1800">
            <v>1.2E-2</v>
          </cell>
          <cell r="O1800">
            <v>1167.9000000000001</v>
          </cell>
          <cell r="P1800">
            <v>44.44</v>
          </cell>
          <cell r="Q1800">
            <v>210.22</v>
          </cell>
          <cell r="R1800">
            <v>4.24</v>
          </cell>
        </row>
        <row r="1801">
          <cell r="A1801" t="str">
            <v>0211Tumbes270</v>
          </cell>
          <cell r="B1801" t="str">
            <v>02</v>
          </cell>
          <cell r="C1801" t="str">
            <v>11</v>
          </cell>
          <cell r="D1801" t="str">
            <v>ELNO</v>
          </cell>
          <cell r="E1801" t="str">
            <v>Tumbes</v>
          </cell>
          <cell r="F1801" t="str">
            <v/>
          </cell>
          <cell r="G1801">
            <v>0</v>
          </cell>
          <cell r="H1801">
            <v>0</v>
          </cell>
          <cell r="I1801" t="str">
            <v>270</v>
          </cell>
          <cell r="J1801">
            <v>1986</v>
          </cell>
          <cell r="K1801">
            <v>0</v>
          </cell>
          <cell r="L1801">
            <v>0</v>
          </cell>
          <cell r="M1801">
            <v>447.74</v>
          </cell>
          <cell r="N1801">
            <v>0</v>
          </cell>
          <cell r="O1801">
            <v>175965.82</v>
          </cell>
          <cell r="P1801">
            <v>39.299999999999997</v>
          </cell>
          <cell r="Q1801">
            <v>31673.85</v>
          </cell>
          <cell r="R1801">
            <v>1195.98</v>
          </cell>
        </row>
        <row r="1802">
          <cell r="A1802" t="str">
            <v>0211Tumbes261</v>
          </cell>
          <cell r="B1802" t="str">
            <v>02</v>
          </cell>
          <cell r="C1802" t="str">
            <v>11</v>
          </cell>
          <cell r="D1802" t="str">
            <v>ELNO</v>
          </cell>
          <cell r="E1802" t="str">
            <v>Tumbes</v>
          </cell>
          <cell r="F1802" t="str">
            <v/>
          </cell>
          <cell r="G1802">
            <v>0</v>
          </cell>
          <cell r="H1802">
            <v>0</v>
          </cell>
          <cell r="I1802" t="str">
            <v>261</v>
          </cell>
          <cell r="J1802">
            <v>10689</v>
          </cell>
          <cell r="K1802">
            <v>0</v>
          </cell>
          <cell r="L1802">
            <v>0</v>
          </cell>
          <cell r="M1802">
            <v>171.346</v>
          </cell>
          <cell r="N1802">
            <v>0</v>
          </cell>
          <cell r="O1802">
            <v>71229.100000000006</v>
          </cell>
          <cell r="P1802">
            <v>41.57</v>
          </cell>
          <cell r="Q1802">
            <v>12821.24</v>
          </cell>
          <cell r="R1802">
            <v>6313</v>
          </cell>
        </row>
        <row r="1803">
          <cell r="A1803" t="str">
            <v>0211Tumbes262</v>
          </cell>
          <cell r="B1803" t="str">
            <v>02</v>
          </cell>
          <cell r="C1803" t="str">
            <v>11</v>
          </cell>
          <cell r="D1803" t="str">
            <v>ELNO</v>
          </cell>
          <cell r="E1803" t="str">
            <v>Tumbes</v>
          </cell>
          <cell r="F1803" t="str">
            <v/>
          </cell>
          <cell r="G1803">
            <v>0</v>
          </cell>
          <cell r="H1803">
            <v>0</v>
          </cell>
          <cell r="I1803" t="str">
            <v>262</v>
          </cell>
          <cell r="J1803">
            <v>11111</v>
          </cell>
          <cell r="K1803">
            <v>0</v>
          </cell>
          <cell r="L1803">
            <v>0</v>
          </cell>
          <cell r="M1803">
            <v>651.88300000000004</v>
          </cell>
          <cell r="N1803">
            <v>0</v>
          </cell>
          <cell r="O1803">
            <v>236651.99</v>
          </cell>
          <cell r="P1803">
            <v>36.299999999999997</v>
          </cell>
          <cell r="Q1803">
            <v>42597.36</v>
          </cell>
          <cell r="R1803">
            <v>6567.31</v>
          </cell>
        </row>
        <row r="1804">
          <cell r="A1804" t="str">
            <v>0211Tumbes263</v>
          </cell>
          <cell r="B1804" t="str">
            <v>02</v>
          </cell>
          <cell r="C1804" t="str">
            <v>11</v>
          </cell>
          <cell r="D1804" t="str">
            <v>ELNO</v>
          </cell>
          <cell r="E1804" t="str">
            <v>Tumbes</v>
          </cell>
          <cell r="F1804" t="str">
            <v/>
          </cell>
          <cell r="G1804">
            <v>0</v>
          </cell>
          <cell r="H1804">
            <v>0</v>
          </cell>
          <cell r="I1804" t="str">
            <v>263</v>
          </cell>
          <cell r="J1804">
            <v>2380</v>
          </cell>
          <cell r="K1804">
            <v>0</v>
          </cell>
          <cell r="L1804">
            <v>0</v>
          </cell>
          <cell r="M1804">
            <v>286.923</v>
          </cell>
          <cell r="N1804">
            <v>0</v>
          </cell>
          <cell r="O1804">
            <v>115763.25</v>
          </cell>
          <cell r="P1804">
            <v>40.35</v>
          </cell>
          <cell r="Q1804">
            <v>20837.39</v>
          </cell>
          <cell r="R1804">
            <v>1407.91</v>
          </cell>
        </row>
        <row r="1805">
          <cell r="A1805" t="str">
            <v>0211Tumbes264</v>
          </cell>
          <cell r="B1805" t="str">
            <v>02</v>
          </cell>
          <cell r="C1805" t="str">
            <v>11</v>
          </cell>
          <cell r="D1805" t="str">
            <v>ELNO</v>
          </cell>
          <cell r="E1805" t="str">
            <v>Tumbes</v>
          </cell>
          <cell r="F1805" t="str">
            <v/>
          </cell>
          <cell r="G1805">
            <v>0</v>
          </cell>
          <cell r="H1805">
            <v>0</v>
          </cell>
          <cell r="I1805" t="str">
            <v>264</v>
          </cell>
          <cell r="J1805">
            <v>1167</v>
          </cell>
          <cell r="K1805">
            <v>0</v>
          </cell>
          <cell r="L1805">
            <v>0</v>
          </cell>
          <cell r="M1805">
            <v>232.005</v>
          </cell>
          <cell r="N1805">
            <v>0</v>
          </cell>
          <cell r="O1805">
            <v>91808.95</v>
          </cell>
          <cell r="P1805">
            <v>39.57</v>
          </cell>
          <cell r="Q1805">
            <v>16525.61</v>
          </cell>
          <cell r="R1805">
            <v>692.74</v>
          </cell>
        </row>
        <row r="1806">
          <cell r="A1806" t="str">
            <v>0211Tumbes265</v>
          </cell>
          <cell r="B1806" t="str">
            <v>02</v>
          </cell>
          <cell r="C1806" t="str">
            <v>11</v>
          </cell>
          <cell r="D1806" t="str">
            <v>ELNO</v>
          </cell>
          <cell r="E1806" t="str">
            <v>Tumbes</v>
          </cell>
          <cell r="F1806" t="str">
            <v/>
          </cell>
          <cell r="G1806">
            <v>0</v>
          </cell>
          <cell r="H1806">
            <v>0</v>
          </cell>
          <cell r="I1806" t="str">
            <v>265</v>
          </cell>
          <cell r="J1806">
            <v>161</v>
          </cell>
          <cell r="K1806">
            <v>0</v>
          </cell>
          <cell r="L1806">
            <v>0</v>
          </cell>
          <cell r="M1806">
            <v>61.09</v>
          </cell>
          <cell r="N1806">
            <v>0</v>
          </cell>
          <cell r="O1806">
            <v>23550.45</v>
          </cell>
          <cell r="P1806">
            <v>38.549999999999997</v>
          </cell>
          <cell r="Q1806">
            <v>4239.08</v>
          </cell>
          <cell r="R1806">
            <v>96.06</v>
          </cell>
        </row>
        <row r="1807">
          <cell r="A1807" t="str">
            <v>0211Tumbes266</v>
          </cell>
          <cell r="B1807" t="str">
            <v>02</v>
          </cell>
          <cell r="C1807" t="str">
            <v>11</v>
          </cell>
          <cell r="D1807" t="str">
            <v>ELNO</v>
          </cell>
          <cell r="E1807" t="str">
            <v>Tumbes</v>
          </cell>
          <cell r="F1807" t="str">
            <v/>
          </cell>
          <cell r="G1807">
            <v>0</v>
          </cell>
          <cell r="H1807">
            <v>0</v>
          </cell>
          <cell r="I1807" t="str">
            <v>266</v>
          </cell>
          <cell r="J1807">
            <v>38</v>
          </cell>
          <cell r="K1807">
            <v>0</v>
          </cell>
          <cell r="L1807">
            <v>0</v>
          </cell>
          <cell r="M1807">
            <v>22.536000000000001</v>
          </cell>
          <cell r="N1807">
            <v>0</v>
          </cell>
          <cell r="O1807">
            <v>8384.69</v>
          </cell>
          <cell r="P1807">
            <v>37.21</v>
          </cell>
          <cell r="Q1807">
            <v>1509.24</v>
          </cell>
          <cell r="R1807">
            <v>22.8</v>
          </cell>
        </row>
        <row r="1808">
          <cell r="A1808" t="str">
            <v>0211Tumbes267</v>
          </cell>
          <cell r="B1808" t="str">
            <v>02</v>
          </cell>
          <cell r="C1808" t="str">
            <v>11</v>
          </cell>
          <cell r="D1808" t="str">
            <v>ELNO</v>
          </cell>
          <cell r="E1808" t="str">
            <v>Tumbes</v>
          </cell>
          <cell r="F1808" t="str">
            <v/>
          </cell>
          <cell r="G1808">
            <v>0</v>
          </cell>
          <cell r="H1808">
            <v>0</v>
          </cell>
          <cell r="I1808" t="str">
            <v>267</v>
          </cell>
          <cell r="J1808">
            <v>16</v>
          </cell>
          <cell r="K1808">
            <v>0</v>
          </cell>
          <cell r="L1808">
            <v>0</v>
          </cell>
          <cell r="M1808">
            <v>13.867000000000001</v>
          </cell>
          <cell r="N1808">
            <v>0</v>
          </cell>
          <cell r="O1808">
            <v>5229.09</v>
          </cell>
          <cell r="P1808">
            <v>37.71</v>
          </cell>
          <cell r="Q1808">
            <v>941.24</v>
          </cell>
          <cell r="R1808">
            <v>9.82</v>
          </cell>
        </row>
        <row r="1809">
          <cell r="A1809" t="str">
            <v>0211Tumbes268</v>
          </cell>
          <cell r="B1809" t="str">
            <v>02</v>
          </cell>
          <cell r="C1809" t="str">
            <v>11</v>
          </cell>
          <cell r="D1809" t="str">
            <v>ELNO</v>
          </cell>
          <cell r="E1809" t="str">
            <v>Tumbes</v>
          </cell>
          <cell r="F1809" t="str">
            <v/>
          </cell>
          <cell r="G1809">
            <v>0</v>
          </cell>
          <cell r="H1809">
            <v>0</v>
          </cell>
          <cell r="I1809" t="str">
            <v>268</v>
          </cell>
          <cell r="J1809">
            <v>27</v>
          </cell>
          <cell r="K1809">
            <v>0</v>
          </cell>
          <cell r="L1809">
            <v>0</v>
          </cell>
          <cell r="M1809">
            <v>41.344000000000001</v>
          </cell>
          <cell r="N1809">
            <v>0</v>
          </cell>
          <cell r="O1809">
            <v>15387.48</v>
          </cell>
          <cell r="P1809">
            <v>37.22</v>
          </cell>
          <cell r="Q1809">
            <v>2769.75</v>
          </cell>
          <cell r="R1809">
            <v>17.07</v>
          </cell>
        </row>
        <row r="1810">
          <cell r="A1810" t="str">
            <v>0211Tumbes282</v>
          </cell>
          <cell r="B1810" t="str">
            <v>02</v>
          </cell>
          <cell r="C1810" t="str">
            <v>11</v>
          </cell>
          <cell r="D1810" t="str">
            <v>ELNO</v>
          </cell>
          <cell r="E1810" t="str">
            <v>Tumbes</v>
          </cell>
          <cell r="F1810" t="str">
            <v/>
          </cell>
          <cell r="G1810">
            <v>0</v>
          </cell>
          <cell r="H1810">
            <v>0</v>
          </cell>
          <cell r="I1810" t="str">
            <v>282</v>
          </cell>
          <cell r="J1810">
            <v>52</v>
          </cell>
          <cell r="K1810">
            <v>0</v>
          </cell>
          <cell r="L1810">
            <v>0</v>
          </cell>
          <cell r="M1810">
            <v>3.7890000000000001</v>
          </cell>
          <cell r="N1810">
            <v>11.04</v>
          </cell>
          <cell r="O1810">
            <v>1527.15</v>
          </cell>
          <cell r="P1810">
            <v>40.299999999999997</v>
          </cell>
          <cell r="Q1810">
            <v>274.89</v>
          </cell>
          <cell r="R1810">
            <v>30.77</v>
          </cell>
        </row>
        <row r="1811">
          <cell r="A1811" t="str">
            <v>0211Tumbes281</v>
          </cell>
          <cell r="B1811" t="str">
            <v>02</v>
          </cell>
          <cell r="C1811" t="str">
            <v>11</v>
          </cell>
          <cell r="D1811" t="str">
            <v>ELNO</v>
          </cell>
          <cell r="E1811" t="str">
            <v>Tumbes</v>
          </cell>
          <cell r="F1811" t="str">
            <v/>
          </cell>
          <cell r="G1811">
            <v>0</v>
          </cell>
          <cell r="H1811">
            <v>0</v>
          </cell>
          <cell r="I1811" t="str">
            <v>281</v>
          </cell>
          <cell r="J1811">
            <v>1</v>
          </cell>
          <cell r="K1811">
            <v>0</v>
          </cell>
          <cell r="L1811">
            <v>0</v>
          </cell>
          <cell r="M1811">
            <v>9.6000000000000002E-2</v>
          </cell>
          <cell r="N1811">
            <v>0.3</v>
          </cell>
          <cell r="O1811">
            <v>40.270000000000003</v>
          </cell>
          <cell r="P1811">
            <v>41.95</v>
          </cell>
          <cell r="Q1811">
            <v>7.25</v>
          </cell>
          <cell r="R1811">
            <v>0.59</v>
          </cell>
        </row>
        <row r="1812">
          <cell r="A1812" t="str">
            <v>0211Tumbes100</v>
          </cell>
          <cell r="B1812" t="str">
            <v>02</v>
          </cell>
          <cell r="C1812" t="str">
            <v>11</v>
          </cell>
          <cell r="D1812" t="str">
            <v>ELNO</v>
          </cell>
          <cell r="E1812" t="str">
            <v>Tumbes</v>
          </cell>
          <cell r="F1812" t="str">
            <v/>
          </cell>
          <cell r="G1812">
            <v>0</v>
          </cell>
          <cell r="H1812">
            <v>0</v>
          </cell>
          <cell r="I1812" t="str">
            <v>100</v>
          </cell>
          <cell r="J1812">
            <v>25</v>
          </cell>
          <cell r="K1812">
            <v>11.853999999999999</v>
          </cell>
          <cell r="L1812">
            <v>889.923</v>
          </cell>
          <cell r="M1812">
            <v>901.77700000000004</v>
          </cell>
          <cell r="N1812">
            <v>3.3980000000000001</v>
          </cell>
          <cell r="O1812">
            <v>151275.60999999999</v>
          </cell>
          <cell r="P1812">
            <v>16.78</v>
          </cell>
          <cell r="Q1812">
            <v>27229.61</v>
          </cell>
          <cell r="R1812">
            <v>403.75</v>
          </cell>
        </row>
        <row r="1813">
          <cell r="A1813" t="str">
            <v>0211Tumbes122</v>
          </cell>
          <cell r="B1813" t="str">
            <v>02</v>
          </cell>
          <cell r="C1813" t="str">
            <v>11</v>
          </cell>
          <cell r="D1813" t="str">
            <v>ELNO</v>
          </cell>
          <cell r="E1813" t="str">
            <v>Tumbes</v>
          </cell>
          <cell r="F1813" t="str">
            <v/>
          </cell>
          <cell r="G1813">
            <v>0</v>
          </cell>
          <cell r="H1813">
            <v>0</v>
          </cell>
          <cell r="I1813" t="str">
            <v>122</v>
          </cell>
          <cell r="J1813">
            <v>16</v>
          </cell>
          <cell r="K1813">
            <v>75.12</v>
          </cell>
          <cell r="L1813">
            <v>308.89699999999999</v>
          </cell>
          <cell r="M1813">
            <v>384.017</v>
          </cell>
          <cell r="N1813">
            <v>3.23</v>
          </cell>
          <cell r="O1813">
            <v>106748.84</v>
          </cell>
          <cell r="P1813">
            <v>27.8</v>
          </cell>
          <cell r="Q1813">
            <v>19214.79</v>
          </cell>
          <cell r="R1813">
            <v>258.39999999999998</v>
          </cell>
        </row>
        <row r="1814">
          <cell r="A1814" t="str">
            <v>0211Tumbes121</v>
          </cell>
          <cell r="B1814" t="str">
            <v>02</v>
          </cell>
          <cell r="C1814" t="str">
            <v>11</v>
          </cell>
          <cell r="D1814" t="str">
            <v>ELNO</v>
          </cell>
          <cell r="E1814" t="str">
            <v>Tumbes</v>
          </cell>
          <cell r="F1814" t="str">
            <v/>
          </cell>
          <cell r="G1814">
            <v>0</v>
          </cell>
          <cell r="H1814">
            <v>0</v>
          </cell>
          <cell r="I1814" t="str">
            <v>121</v>
          </cell>
          <cell r="J1814">
            <v>15</v>
          </cell>
          <cell r="K1814">
            <v>160.77099999999999</v>
          </cell>
          <cell r="L1814">
            <v>581.03700000000003</v>
          </cell>
          <cell r="M1814">
            <v>741.80799999999999</v>
          </cell>
          <cell r="N1814">
            <v>2.6989999999999998</v>
          </cell>
          <cell r="O1814">
            <v>151711.39000000001</v>
          </cell>
          <cell r="P1814">
            <v>20.45</v>
          </cell>
          <cell r="Q1814">
            <v>27308.05</v>
          </cell>
          <cell r="R1814">
            <v>242.25</v>
          </cell>
        </row>
        <row r="1815">
          <cell r="A1815" t="str">
            <v>0211Tumbes132</v>
          </cell>
          <cell r="B1815" t="str">
            <v>02</v>
          </cell>
          <cell r="C1815" t="str">
            <v>11</v>
          </cell>
          <cell r="D1815" t="str">
            <v>ELNO</v>
          </cell>
          <cell r="E1815" t="str">
            <v>Tumbes</v>
          </cell>
          <cell r="F1815" t="str">
            <v/>
          </cell>
          <cell r="G1815">
            <v>0</v>
          </cell>
          <cell r="H1815">
            <v>0</v>
          </cell>
          <cell r="I1815" t="str">
            <v>132</v>
          </cell>
          <cell r="J1815">
            <v>26</v>
          </cell>
          <cell r="K1815">
            <v>0</v>
          </cell>
          <cell r="L1815">
            <v>0</v>
          </cell>
          <cell r="M1815">
            <v>137.072</v>
          </cell>
          <cell r="N1815">
            <v>0.60399999999999998</v>
          </cell>
          <cell r="O1815">
            <v>32899.24</v>
          </cell>
          <cell r="P1815">
            <v>24</v>
          </cell>
          <cell r="Q1815">
            <v>5921.86</v>
          </cell>
          <cell r="R1815">
            <v>392.34</v>
          </cell>
        </row>
        <row r="1816">
          <cell r="A1816" t="str">
            <v>0211Tumbes131</v>
          </cell>
          <cell r="B1816" t="str">
            <v>02</v>
          </cell>
          <cell r="C1816" t="str">
            <v>11</v>
          </cell>
          <cell r="D1816" t="str">
            <v>ELNO</v>
          </cell>
          <cell r="E1816" t="str">
            <v>Tumbes</v>
          </cell>
          <cell r="F1816" t="str">
            <v/>
          </cell>
          <cell r="G1816">
            <v>0</v>
          </cell>
          <cell r="H1816">
            <v>0</v>
          </cell>
          <cell r="I1816" t="str">
            <v>131</v>
          </cell>
          <cell r="J1816">
            <v>19</v>
          </cell>
          <cell r="K1816">
            <v>0</v>
          </cell>
          <cell r="L1816">
            <v>0</v>
          </cell>
          <cell r="M1816">
            <v>118.733</v>
          </cell>
          <cell r="N1816">
            <v>0.72199999999999998</v>
          </cell>
          <cell r="O1816">
            <v>30610.29</v>
          </cell>
          <cell r="P1816">
            <v>25.78</v>
          </cell>
          <cell r="Q1816">
            <v>5509.85</v>
          </cell>
          <cell r="R1816">
            <v>286.70999999999998</v>
          </cell>
        </row>
        <row r="1817">
          <cell r="A1817" t="str">
            <v>0211Tumbes240</v>
          </cell>
          <cell r="B1817" t="str">
            <v>02</v>
          </cell>
          <cell r="C1817" t="str">
            <v>11</v>
          </cell>
          <cell r="D1817" t="str">
            <v>ELNO</v>
          </cell>
          <cell r="E1817" t="str">
            <v>Tumbes</v>
          </cell>
          <cell r="F1817" t="str">
            <v/>
          </cell>
          <cell r="G1817">
            <v>0</v>
          </cell>
          <cell r="H1817">
            <v>0</v>
          </cell>
          <cell r="I1817" t="str">
            <v>240</v>
          </cell>
          <cell r="J1817">
            <v>0</v>
          </cell>
          <cell r="K1817">
            <v>0</v>
          </cell>
          <cell r="L1817">
            <v>0</v>
          </cell>
          <cell r="M1817">
            <v>261.238</v>
          </cell>
          <cell r="N1817">
            <v>0</v>
          </cell>
          <cell r="O1817">
            <v>99461.4</v>
          </cell>
          <cell r="P1817">
            <v>38.07</v>
          </cell>
          <cell r="Q1817">
            <v>0</v>
          </cell>
          <cell r="R1817">
            <v>0</v>
          </cell>
        </row>
        <row r="1818">
          <cell r="A1818" t="str">
            <v>0211Canchaque231</v>
          </cell>
          <cell r="B1818" t="str">
            <v>02</v>
          </cell>
          <cell r="C1818" t="str">
            <v>11</v>
          </cell>
          <cell r="D1818" t="str">
            <v>ELNO</v>
          </cell>
          <cell r="E1818" t="str">
            <v>Canchaque</v>
          </cell>
          <cell r="F1818" t="str">
            <v/>
          </cell>
          <cell r="G1818">
            <v>0</v>
          </cell>
          <cell r="H1818">
            <v>0</v>
          </cell>
          <cell r="I1818" t="str">
            <v>231</v>
          </cell>
          <cell r="J1818">
            <v>2</v>
          </cell>
          <cell r="K1818">
            <v>0</v>
          </cell>
          <cell r="L1818">
            <v>0</v>
          </cell>
          <cell r="M1818">
            <v>0.24199999999999999</v>
          </cell>
          <cell r="N1818">
            <v>2E-3</v>
          </cell>
          <cell r="O1818">
            <v>227.99</v>
          </cell>
          <cell r="P1818">
            <v>94.21</v>
          </cell>
          <cell r="Q1818">
            <v>41.04</v>
          </cell>
          <cell r="R1818">
            <v>4.24</v>
          </cell>
        </row>
        <row r="1819">
          <cell r="A1819" t="str">
            <v>0211Canchaque270</v>
          </cell>
          <cell r="B1819" t="str">
            <v>02</v>
          </cell>
          <cell r="C1819" t="str">
            <v>11</v>
          </cell>
          <cell r="D1819" t="str">
            <v>ELNO</v>
          </cell>
          <cell r="E1819" t="str">
            <v>Canchaque</v>
          </cell>
          <cell r="F1819" t="str">
            <v/>
          </cell>
          <cell r="G1819">
            <v>0</v>
          </cell>
          <cell r="H1819">
            <v>0</v>
          </cell>
          <cell r="I1819" t="str">
            <v>270</v>
          </cell>
          <cell r="J1819">
            <v>25</v>
          </cell>
          <cell r="K1819">
            <v>0</v>
          </cell>
          <cell r="L1819">
            <v>0</v>
          </cell>
          <cell r="M1819">
            <v>1.891</v>
          </cell>
          <cell r="N1819">
            <v>0</v>
          </cell>
          <cell r="O1819">
            <v>998.64</v>
          </cell>
          <cell r="P1819">
            <v>52.81</v>
          </cell>
          <cell r="Q1819">
            <v>179.76</v>
          </cell>
          <cell r="R1819">
            <v>14.54</v>
          </cell>
        </row>
        <row r="1820">
          <cell r="A1820" t="str">
            <v>0211Canchaque261</v>
          </cell>
          <cell r="B1820" t="str">
            <v>02</v>
          </cell>
          <cell r="C1820" t="str">
            <v>11</v>
          </cell>
          <cell r="D1820" t="str">
            <v>ELNO</v>
          </cell>
          <cell r="E1820" t="str">
            <v>Canchaque</v>
          </cell>
          <cell r="F1820" t="str">
            <v/>
          </cell>
          <cell r="G1820">
            <v>0</v>
          </cell>
          <cell r="H1820">
            <v>0</v>
          </cell>
          <cell r="I1820" t="str">
            <v>261</v>
          </cell>
          <cell r="J1820">
            <v>420</v>
          </cell>
          <cell r="K1820">
            <v>0</v>
          </cell>
          <cell r="L1820">
            <v>0</v>
          </cell>
          <cell r="M1820">
            <v>5.3159999999999998</v>
          </cell>
          <cell r="N1820">
            <v>0</v>
          </cell>
          <cell r="O1820">
            <v>2301.4299999999998</v>
          </cell>
          <cell r="P1820">
            <v>43.29</v>
          </cell>
          <cell r="Q1820">
            <v>414.26</v>
          </cell>
          <cell r="R1820">
            <v>248.75</v>
          </cell>
        </row>
        <row r="1821">
          <cell r="A1821" t="str">
            <v>0211Canchaque262</v>
          </cell>
          <cell r="B1821" t="str">
            <v>02</v>
          </cell>
          <cell r="C1821" t="str">
            <v>11</v>
          </cell>
          <cell r="D1821" t="str">
            <v>ELNO</v>
          </cell>
          <cell r="E1821" t="str">
            <v>Canchaque</v>
          </cell>
          <cell r="F1821" t="str">
            <v/>
          </cell>
          <cell r="G1821">
            <v>0</v>
          </cell>
          <cell r="H1821">
            <v>0</v>
          </cell>
          <cell r="I1821" t="str">
            <v>262</v>
          </cell>
          <cell r="J1821">
            <v>128</v>
          </cell>
          <cell r="K1821">
            <v>0</v>
          </cell>
          <cell r="L1821">
            <v>0</v>
          </cell>
          <cell r="M1821">
            <v>6.32</v>
          </cell>
          <cell r="N1821">
            <v>0</v>
          </cell>
          <cell r="O1821">
            <v>2747.42</v>
          </cell>
          <cell r="P1821">
            <v>43.47</v>
          </cell>
          <cell r="Q1821">
            <v>494.54</v>
          </cell>
          <cell r="R1821">
            <v>75.900000000000006</v>
          </cell>
        </row>
        <row r="1822">
          <cell r="A1822" t="str">
            <v>0211Canchaque263</v>
          </cell>
          <cell r="B1822" t="str">
            <v>02</v>
          </cell>
          <cell r="C1822" t="str">
            <v>11</v>
          </cell>
          <cell r="D1822" t="str">
            <v>ELNO</v>
          </cell>
          <cell r="E1822" t="str">
            <v>Canchaque</v>
          </cell>
          <cell r="F1822" t="str">
            <v/>
          </cell>
          <cell r="G1822">
            <v>0</v>
          </cell>
          <cell r="H1822">
            <v>0</v>
          </cell>
          <cell r="I1822" t="str">
            <v>263</v>
          </cell>
          <cell r="J1822">
            <v>3</v>
          </cell>
          <cell r="K1822">
            <v>0</v>
          </cell>
          <cell r="L1822">
            <v>0</v>
          </cell>
          <cell r="M1822">
            <v>0.36899999999999999</v>
          </cell>
          <cell r="N1822">
            <v>0</v>
          </cell>
          <cell r="O1822">
            <v>215.97</v>
          </cell>
          <cell r="P1822">
            <v>58.53</v>
          </cell>
          <cell r="Q1822">
            <v>38.869999999999997</v>
          </cell>
          <cell r="R1822">
            <v>1.96</v>
          </cell>
        </row>
        <row r="1823">
          <cell r="A1823" t="str">
            <v>0211Canchaque264</v>
          </cell>
          <cell r="B1823" t="str">
            <v>02</v>
          </cell>
          <cell r="C1823" t="str">
            <v>11</v>
          </cell>
          <cell r="D1823" t="str">
            <v>ELNO</v>
          </cell>
          <cell r="E1823" t="str">
            <v>Canchaque</v>
          </cell>
          <cell r="F1823" t="str">
            <v/>
          </cell>
          <cell r="G1823">
            <v>0</v>
          </cell>
          <cell r="H1823">
            <v>0</v>
          </cell>
          <cell r="I1823" t="str">
            <v>264</v>
          </cell>
          <cell r="J1823">
            <v>3</v>
          </cell>
          <cell r="K1823">
            <v>0</v>
          </cell>
          <cell r="L1823">
            <v>0</v>
          </cell>
          <cell r="M1823">
            <v>0.63600000000000001</v>
          </cell>
          <cell r="N1823">
            <v>0</v>
          </cell>
          <cell r="O1823">
            <v>368.2</v>
          </cell>
          <cell r="P1823">
            <v>57.89</v>
          </cell>
          <cell r="Q1823">
            <v>66.28</v>
          </cell>
          <cell r="R1823">
            <v>1.77</v>
          </cell>
        </row>
        <row r="1824">
          <cell r="A1824" t="str">
            <v>0211Canchaque240</v>
          </cell>
          <cell r="B1824" t="str">
            <v>02</v>
          </cell>
          <cell r="C1824" t="str">
            <v>11</v>
          </cell>
          <cell r="D1824" t="str">
            <v>ELNO</v>
          </cell>
          <cell r="E1824" t="str">
            <v>Canchaque</v>
          </cell>
          <cell r="F1824" t="str">
            <v/>
          </cell>
          <cell r="G1824">
            <v>0</v>
          </cell>
          <cell r="H1824">
            <v>0</v>
          </cell>
          <cell r="I1824" t="str">
            <v>240</v>
          </cell>
          <cell r="J1824">
            <v>0</v>
          </cell>
          <cell r="K1824">
            <v>0</v>
          </cell>
          <cell r="L1824">
            <v>0</v>
          </cell>
          <cell r="M1824">
            <v>7.9130000000000003</v>
          </cell>
          <cell r="N1824">
            <v>0</v>
          </cell>
          <cell r="O1824">
            <v>875.14</v>
          </cell>
          <cell r="P1824">
            <v>11.06</v>
          </cell>
          <cell r="Q1824">
            <v>0</v>
          </cell>
          <cell r="R1824">
            <v>0</v>
          </cell>
        </row>
        <row r="1825">
          <cell r="A1825" t="str">
            <v>0211Chalaco270</v>
          </cell>
          <cell r="B1825" t="str">
            <v>02</v>
          </cell>
          <cell r="C1825" t="str">
            <v>11</v>
          </cell>
          <cell r="D1825" t="str">
            <v>ELNO</v>
          </cell>
          <cell r="E1825" t="str">
            <v>Chalaco</v>
          </cell>
          <cell r="F1825" t="str">
            <v/>
          </cell>
          <cell r="G1825">
            <v>0</v>
          </cell>
          <cell r="H1825">
            <v>0</v>
          </cell>
          <cell r="I1825" t="str">
            <v>270</v>
          </cell>
          <cell r="J1825">
            <v>58</v>
          </cell>
          <cell r="K1825">
            <v>0</v>
          </cell>
          <cell r="L1825">
            <v>0</v>
          </cell>
          <cell r="M1825">
            <v>4.883</v>
          </cell>
          <cell r="N1825">
            <v>0</v>
          </cell>
          <cell r="O1825">
            <v>2197.42</v>
          </cell>
          <cell r="P1825">
            <v>45</v>
          </cell>
          <cell r="Q1825">
            <v>395.54</v>
          </cell>
          <cell r="R1825">
            <v>33.61</v>
          </cell>
        </row>
        <row r="1826">
          <cell r="A1826" t="str">
            <v>0211Chalaco261</v>
          </cell>
          <cell r="B1826" t="str">
            <v>02</v>
          </cell>
          <cell r="C1826" t="str">
            <v>11</v>
          </cell>
          <cell r="D1826" t="str">
            <v>ELNO</v>
          </cell>
          <cell r="E1826" t="str">
            <v>Chalaco</v>
          </cell>
          <cell r="F1826" t="str">
            <v/>
          </cell>
          <cell r="G1826">
            <v>0</v>
          </cell>
          <cell r="H1826">
            <v>0</v>
          </cell>
          <cell r="I1826" t="str">
            <v>261</v>
          </cell>
          <cell r="J1826">
            <v>211</v>
          </cell>
          <cell r="K1826">
            <v>0</v>
          </cell>
          <cell r="L1826">
            <v>0</v>
          </cell>
          <cell r="M1826">
            <v>2.9870000000000001</v>
          </cell>
          <cell r="N1826">
            <v>0</v>
          </cell>
          <cell r="O1826">
            <v>1108.47</v>
          </cell>
          <cell r="P1826">
            <v>37.11</v>
          </cell>
          <cell r="Q1826">
            <v>199.52</v>
          </cell>
          <cell r="R1826">
            <v>124.49</v>
          </cell>
        </row>
        <row r="1827">
          <cell r="A1827" t="str">
            <v>0211Chalaco262</v>
          </cell>
          <cell r="B1827" t="str">
            <v>02</v>
          </cell>
          <cell r="C1827" t="str">
            <v>11</v>
          </cell>
          <cell r="D1827" t="str">
            <v>ELNO</v>
          </cell>
          <cell r="E1827" t="str">
            <v>Chalaco</v>
          </cell>
          <cell r="F1827" t="str">
            <v/>
          </cell>
          <cell r="G1827">
            <v>0</v>
          </cell>
          <cell r="H1827">
            <v>0</v>
          </cell>
          <cell r="I1827" t="str">
            <v>262</v>
          </cell>
          <cell r="J1827">
            <v>66</v>
          </cell>
          <cell r="K1827">
            <v>0</v>
          </cell>
          <cell r="L1827">
            <v>0</v>
          </cell>
          <cell r="M1827">
            <v>3.2320000000000002</v>
          </cell>
          <cell r="N1827">
            <v>0</v>
          </cell>
          <cell r="O1827">
            <v>1195.03</v>
          </cell>
          <cell r="P1827">
            <v>36.97</v>
          </cell>
          <cell r="Q1827">
            <v>215.11</v>
          </cell>
          <cell r="R1827">
            <v>38.94</v>
          </cell>
        </row>
        <row r="1828">
          <cell r="A1828" t="str">
            <v>0211Chalaco263</v>
          </cell>
          <cell r="B1828" t="str">
            <v>02</v>
          </cell>
          <cell r="C1828" t="str">
            <v>11</v>
          </cell>
          <cell r="D1828" t="str">
            <v>ELNO</v>
          </cell>
          <cell r="E1828" t="str">
            <v>Chalaco</v>
          </cell>
          <cell r="F1828" t="str">
            <v/>
          </cell>
          <cell r="G1828">
            <v>0</v>
          </cell>
          <cell r="H1828">
            <v>0</v>
          </cell>
          <cell r="I1828" t="str">
            <v>263</v>
          </cell>
          <cell r="J1828">
            <v>2</v>
          </cell>
          <cell r="K1828">
            <v>0</v>
          </cell>
          <cell r="L1828">
            <v>0</v>
          </cell>
          <cell r="M1828">
            <v>0.22</v>
          </cell>
          <cell r="N1828">
            <v>0</v>
          </cell>
          <cell r="O1828">
            <v>108.88</v>
          </cell>
          <cell r="P1828">
            <v>49.49</v>
          </cell>
          <cell r="Q1828">
            <v>19.600000000000001</v>
          </cell>
          <cell r="R1828">
            <v>1.18</v>
          </cell>
        </row>
        <row r="1829">
          <cell r="A1829" t="str">
            <v>0211Chalaco240</v>
          </cell>
          <cell r="B1829" t="str">
            <v>02</v>
          </cell>
          <cell r="C1829" t="str">
            <v>11</v>
          </cell>
          <cell r="D1829" t="str">
            <v>ELNO</v>
          </cell>
          <cell r="E1829" t="str">
            <v>Chalaco</v>
          </cell>
          <cell r="F1829" t="str">
            <v/>
          </cell>
          <cell r="G1829">
            <v>0</v>
          </cell>
          <cell r="H1829">
            <v>0</v>
          </cell>
          <cell r="I1829" t="str">
            <v>240</v>
          </cell>
          <cell r="J1829">
            <v>0</v>
          </cell>
          <cell r="K1829">
            <v>0</v>
          </cell>
          <cell r="L1829">
            <v>0</v>
          </cell>
          <cell r="M1829">
            <v>7.7560000000000002</v>
          </cell>
          <cell r="N1829">
            <v>0</v>
          </cell>
          <cell r="O1829">
            <v>576.22</v>
          </cell>
          <cell r="P1829">
            <v>7.43</v>
          </cell>
          <cell r="Q1829">
            <v>0</v>
          </cell>
          <cell r="R1829">
            <v>0</v>
          </cell>
        </row>
        <row r="1830">
          <cell r="A1830" t="str">
            <v>0211Huancabamba270</v>
          </cell>
          <cell r="B1830" t="str">
            <v>02</v>
          </cell>
          <cell r="C1830" t="str">
            <v>11</v>
          </cell>
          <cell r="D1830" t="str">
            <v>ELNO</v>
          </cell>
          <cell r="E1830" t="str">
            <v>Huancabamba</v>
          </cell>
          <cell r="F1830" t="str">
            <v/>
          </cell>
          <cell r="G1830">
            <v>0</v>
          </cell>
          <cell r="H1830">
            <v>0</v>
          </cell>
          <cell r="I1830" t="str">
            <v>270</v>
          </cell>
          <cell r="J1830">
            <v>98</v>
          </cell>
          <cell r="K1830">
            <v>0</v>
          </cell>
          <cell r="L1830">
            <v>0</v>
          </cell>
          <cell r="M1830">
            <v>16.164000000000001</v>
          </cell>
          <cell r="N1830">
            <v>0</v>
          </cell>
          <cell r="O1830">
            <v>8415.15</v>
          </cell>
          <cell r="P1830">
            <v>52.06</v>
          </cell>
          <cell r="Q1830">
            <v>1514.73</v>
          </cell>
          <cell r="R1830">
            <v>59.09</v>
          </cell>
        </row>
        <row r="1831">
          <cell r="A1831" t="str">
            <v>0211Huancabamba261</v>
          </cell>
          <cell r="B1831" t="str">
            <v>02</v>
          </cell>
          <cell r="C1831" t="str">
            <v>11</v>
          </cell>
          <cell r="D1831" t="str">
            <v>ELNO</v>
          </cell>
          <cell r="E1831" t="str">
            <v>Huancabamba</v>
          </cell>
          <cell r="F1831" t="str">
            <v/>
          </cell>
          <cell r="G1831">
            <v>0</v>
          </cell>
          <cell r="H1831">
            <v>0</v>
          </cell>
          <cell r="I1831" t="str">
            <v>261</v>
          </cell>
          <cell r="J1831">
            <v>768</v>
          </cell>
          <cell r="K1831">
            <v>0</v>
          </cell>
          <cell r="L1831">
            <v>0</v>
          </cell>
          <cell r="M1831">
            <v>11.804</v>
          </cell>
          <cell r="N1831">
            <v>0</v>
          </cell>
          <cell r="O1831">
            <v>4801.97</v>
          </cell>
          <cell r="P1831">
            <v>40.68</v>
          </cell>
          <cell r="Q1831">
            <v>864.35</v>
          </cell>
          <cell r="R1831">
            <v>453.64</v>
          </cell>
        </row>
        <row r="1832">
          <cell r="A1832" t="str">
            <v>0211Huancabamba262</v>
          </cell>
          <cell r="B1832" t="str">
            <v>02</v>
          </cell>
          <cell r="C1832" t="str">
            <v>11</v>
          </cell>
          <cell r="D1832" t="str">
            <v>ELNO</v>
          </cell>
          <cell r="E1832" t="str">
            <v>Huancabamba</v>
          </cell>
          <cell r="F1832" t="str">
            <v/>
          </cell>
          <cell r="G1832">
            <v>0</v>
          </cell>
          <cell r="H1832">
            <v>0</v>
          </cell>
          <cell r="I1832" t="str">
            <v>262</v>
          </cell>
          <cell r="J1832">
            <v>552</v>
          </cell>
          <cell r="K1832">
            <v>0</v>
          </cell>
          <cell r="L1832">
            <v>0</v>
          </cell>
          <cell r="M1832">
            <v>30.027000000000001</v>
          </cell>
          <cell r="N1832">
            <v>0</v>
          </cell>
          <cell r="O1832">
            <v>13428.6</v>
          </cell>
          <cell r="P1832">
            <v>44.72</v>
          </cell>
          <cell r="Q1832">
            <v>2417.15</v>
          </cell>
          <cell r="R1832">
            <v>326.55</v>
          </cell>
        </row>
        <row r="1833">
          <cell r="A1833" t="str">
            <v>0211Huancabamba263</v>
          </cell>
          <cell r="B1833" t="str">
            <v>02</v>
          </cell>
          <cell r="C1833" t="str">
            <v>11</v>
          </cell>
          <cell r="D1833" t="str">
            <v>ELNO</v>
          </cell>
          <cell r="E1833" t="str">
            <v>Huancabamba</v>
          </cell>
          <cell r="F1833" t="str">
            <v/>
          </cell>
          <cell r="G1833">
            <v>0</v>
          </cell>
          <cell r="H1833">
            <v>0</v>
          </cell>
          <cell r="I1833" t="str">
            <v>263</v>
          </cell>
          <cell r="J1833">
            <v>64</v>
          </cell>
          <cell r="K1833">
            <v>0</v>
          </cell>
          <cell r="L1833">
            <v>0</v>
          </cell>
          <cell r="M1833">
            <v>7.8250000000000002</v>
          </cell>
          <cell r="N1833">
            <v>0</v>
          </cell>
          <cell r="O1833">
            <v>4580.57</v>
          </cell>
          <cell r="P1833">
            <v>58.54</v>
          </cell>
          <cell r="Q1833">
            <v>824.5</v>
          </cell>
          <cell r="R1833">
            <v>37.85</v>
          </cell>
        </row>
        <row r="1834">
          <cell r="A1834" t="str">
            <v>0211Huancabamba264</v>
          </cell>
          <cell r="B1834" t="str">
            <v>02</v>
          </cell>
          <cell r="C1834" t="str">
            <v>11</v>
          </cell>
          <cell r="D1834" t="str">
            <v>ELNO</v>
          </cell>
          <cell r="E1834" t="str">
            <v>Huancabamba</v>
          </cell>
          <cell r="F1834" t="str">
            <v/>
          </cell>
          <cell r="G1834">
            <v>0</v>
          </cell>
          <cell r="H1834">
            <v>0</v>
          </cell>
          <cell r="I1834" t="str">
            <v>264</v>
          </cell>
          <cell r="J1834">
            <v>29</v>
          </cell>
          <cell r="K1834">
            <v>0</v>
          </cell>
          <cell r="L1834">
            <v>0</v>
          </cell>
          <cell r="M1834">
            <v>5.7619999999999996</v>
          </cell>
          <cell r="N1834">
            <v>0</v>
          </cell>
          <cell r="O1834">
            <v>3339.2</v>
          </cell>
          <cell r="P1834">
            <v>57.95</v>
          </cell>
          <cell r="Q1834">
            <v>601.05999999999995</v>
          </cell>
          <cell r="R1834">
            <v>17.48</v>
          </cell>
        </row>
        <row r="1835">
          <cell r="A1835" t="str">
            <v>0211Huancabamba265</v>
          </cell>
          <cell r="B1835" t="str">
            <v>02</v>
          </cell>
          <cell r="C1835" t="str">
            <v>11</v>
          </cell>
          <cell r="D1835" t="str">
            <v>ELNO</v>
          </cell>
          <cell r="E1835" t="str">
            <v>Huancabamba</v>
          </cell>
          <cell r="F1835" t="str">
            <v/>
          </cell>
          <cell r="G1835">
            <v>0</v>
          </cell>
          <cell r="H1835">
            <v>0</v>
          </cell>
          <cell r="I1835" t="str">
            <v>265</v>
          </cell>
          <cell r="J1835">
            <v>4</v>
          </cell>
          <cell r="K1835">
            <v>0</v>
          </cell>
          <cell r="L1835">
            <v>0</v>
          </cell>
          <cell r="M1835">
            <v>1.3540000000000001</v>
          </cell>
          <cell r="N1835">
            <v>0</v>
          </cell>
          <cell r="O1835">
            <v>779.39</v>
          </cell>
          <cell r="P1835">
            <v>57.56</v>
          </cell>
          <cell r="Q1835">
            <v>140.29</v>
          </cell>
          <cell r="R1835">
            <v>2.39</v>
          </cell>
        </row>
        <row r="1836">
          <cell r="A1836" t="str">
            <v>0211Huancabamba266</v>
          </cell>
          <cell r="B1836" t="str">
            <v>02</v>
          </cell>
          <cell r="C1836" t="str">
            <v>11</v>
          </cell>
          <cell r="D1836" t="str">
            <v>ELNO</v>
          </cell>
          <cell r="E1836" t="str">
            <v>Huancabamba</v>
          </cell>
          <cell r="F1836" t="str">
            <v/>
          </cell>
          <cell r="G1836">
            <v>0</v>
          </cell>
          <cell r="H1836">
            <v>0</v>
          </cell>
          <cell r="I1836" t="str">
            <v>266</v>
          </cell>
          <cell r="J1836">
            <v>3</v>
          </cell>
          <cell r="K1836">
            <v>0</v>
          </cell>
          <cell r="L1836">
            <v>0</v>
          </cell>
          <cell r="M1836">
            <v>1.609</v>
          </cell>
          <cell r="N1836">
            <v>0</v>
          </cell>
          <cell r="O1836">
            <v>922.9</v>
          </cell>
          <cell r="P1836">
            <v>57.36</v>
          </cell>
          <cell r="Q1836">
            <v>166.12</v>
          </cell>
          <cell r="R1836">
            <v>1.77</v>
          </cell>
        </row>
        <row r="1837">
          <cell r="A1837" t="str">
            <v>0211Huancabamba100</v>
          </cell>
          <cell r="B1837" t="str">
            <v>02</v>
          </cell>
          <cell r="C1837" t="str">
            <v>11</v>
          </cell>
          <cell r="D1837" t="str">
            <v>ELNO</v>
          </cell>
          <cell r="E1837" t="str">
            <v>Huancabamba</v>
          </cell>
          <cell r="F1837" t="str">
            <v/>
          </cell>
          <cell r="G1837">
            <v>0</v>
          </cell>
          <cell r="H1837">
            <v>0</v>
          </cell>
          <cell r="I1837" t="str">
            <v>100</v>
          </cell>
          <cell r="J1837">
            <v>1</v>
          </cell>
          <cell r="K1837">
            <v>0.17899999999999999</v>
          </cell>
          <cell r="L1837">
            <v>0.45700000000000002</v>
          </cell>
          <cell r="M1837">
            <v>0.63600000000000001</v>
          </cell>
          <cell r="N1837">
            <v>2.1000000000000001E-2</v>
          </cell>
          <cell r="O1837">
            <v>345.26</v>
          </cell>
          <cell r="P1837">
            <v>54.29</v>
          </cell>
          <cell r="Q1837">
            <v>62.15</v>
          </cell>
          <cell r="R1837">
            <v>16.149999999999999</v>
          </cell>
        </row>
        <row r="1838">
          <cell r="A1838" t="str">
            <v>0211Huancabamba240</v>
          </cell>
          <cell r="B1838" t="str">
            <v>02</v>
          </cell>
          <cell r="C1838" t="str">
            <v>11</v>
          </cell>
          <cell r="D1838" t="str">
            <v>ELNO</v>
          </cell>
          <cell r="E1838" t="str">
            <v>Huancabamba</v>
          </cell>
          <cell r="F1838" t="str">
            <v/>
          </cell>
          <cell r="G1838">
            <v>0</v>
          </cell>
          <cell r="H1838">
            <v>0</v>
          </cell>
          <cell r="I1838" t="str">
            <v>240</v>
          </cell>
          <cell r="J1838">
            <v>0</v>
          </cell>
          <cell r="K1838">
            <v>0</v>
          </cell>
          <cell r="L1838">
            <v>0</v>
          </cell>
          <cell r="M1838">
            <v>25.446000000000002</v>
          </cell>
          <cell r="N1838">
            <v>0</v>
          </cell>
          <cell r="O1838">
            <v>3573.88</v>
          </cell>
          <cell r="P1838">
            <v>14.04</v>
          </cell>
          <cell r="Q1838">
            <v>0</v>
          </cell>
          <cell r="R1838">
            <v>0</v>
          </cell>
        </row>
        <row r="1839">
          <cell r="A1839" t="str">
            <v>0211Santo Domingo231</v>
          </cell>
          <cell r="B1839" t="str">
            <v>02</v>
          </cell>
          <cell r="C1839" t="str">
            <v>11</v>
          </cell>
          <cell r="D1839" t="str">
            <v>ELNO</v>
          </cell>
          <cell r="E1839" t="str">
            <v>Santo Domingo</v>
          </cell>
          <cell r="F1839" t="str">
            <v/>
          </cell>
          <cell r="G1839">
            <v>0</v>
          </cell>
          <cell r="H1839">
            <v>0</v>
          </cell>
          <cell r="I1839" t="str">
            <v>231</v>
          </cell>
          <cell r="J1839">
            <v>1</v>
          </cell>
          <cell r="K1839">
            <v>0</v>
          </cell>
          <cell r="L1839">
            <v>0</v>
          </cell>
          <cell r="M1839">
            <v>0.32900000000000001</v>
          </cell>
          <cell r="N1839">
            <v>2E-3</v>
          </cell>
          <cell r="O1839">
            <v>255.98</v>
          </cell>
          <cell r="P1839">
            <v>77.81</v>
          </cell>
          <cell r="Q1839">
            <v>46.08</v>
          </cell>
          <cell r="R1839">
            <v>2.12</v>
          </cell>
        </row>
        <row r="1840">
          <cell r="A1840" t="str">
            <v>0211Santo Domingo270</v>
          </cell>
          <cell r="B1840" t="str">
            <v>02</v>
          </cell>
          <cell r="C1840" t="str">
            <v>11</v>
          </cell>
          <cell r="D1840" t="str">
            <v>ELNO</v>
          </cell>
          <cell r="E1840" t="str">
            <v>Santo Domingo</v>
          </cell>
          <cell r="F1840" t="str">
            <v/>
          </cell>
          <cell r="G1840">
            <v>0</v>
          </cell>
          <cell r="H1840">
            <v>0</v>
          </cell>
          <cell r="I1840" t="str">
            <v>270</v>
          </cell>
          <cell r="J1840">
            <v>22</v>
          </cell>
          <cell r="K1840">
            <v>0</v>
          </cell>
          <cell r="L1840">
            <v>0</v>
          </cell>
          <cell r="M1840">
            <v>2.3519999999999999</v>
          </cell>
          <cell r="N1840">
            <v>0</v>
          </cell>
          <cell r="O1840">
            <v>1051.19</v>
          </cell>
          <cell r="P1840">
            <v>44.69</v>
          </cell>
          <cell r="Q1840">
            <v>189.21</v>
          </cell>
          <cell r="R1840">
            <v>12.58</v>
          </cell>
        </row>
        <row r="1841">
          <cell r="A1841" t="str">
            <v>0211Santo Domingo261</v>
          </cell>
          <cell r="B1841" t="str">
            <v>02</v>
          </cell>
          <cell r="C1841" t="str">
            <v>11</v>
          </cell>
          <cell r="D1841" t="str">
            <v>ELNO</v>
          </cell>
          <cell r="E1841" t="str">
            <v>Santo Domingo</v>
          </cell>
          <cell r="F1841" t="str">
            <v/>
          </cell>
          <cell r="G1841">
            <v>0</v>
          </cell>
          <cell r="H1841">
            <v>0</v>
          </cell>
          <cell r="I1841" t="str">
            <v>261</v>
          </cell>
          <cell r="J1841">
            <v>175</v>
          </cell>
          <cell r="K1841">
            <v>0</v>
          </cell>
          <cell r="L1841">
            <v>0</v>
          </cell>
          <cell r="M1841">
            <v>2.5499999999999998</v>
          </cell>
          <cell r="N1841">
            <v>0</v>
          </cell>
          <cell r="O1841">
            <v>1054.3800000000001</v>
          </cell>
          <cell r="P1841">
            <v>41.35</v>
          </cell>
          <cell r="Q1841">
            <v>189.79</v>
          </cell>
          <cell r="R1841">
            <v>103.25</v>
          </cell>
        </row>
        <row r="1842">
          <cell r="A1842" t="str">
            <v>0211Santo Domingo262</v>
          </cell>
          <cell r="B1842" t="str">
            <v>02</v>
          </cell>
          <cell r="C1842" t="str">
            <v>11</v>
          </cell>
          <cell r="D1842" t="str">
            <v>ELNO</v>
          </cell>
          <cell r="E1842" t="str">
            <v>Santo Domingo</v>
          </cell>
          <cell r="F1842" t="str">
            <v/>
          </cell>
          <cell r="G1842">
            <v>0</v>
          </cell>
          <cell r="H1842">
            <v>0</v>
          </cell>
          <cell r="I1842" t="str">
            <v>262</v>
          </cell>
          <cell r="J1842">
            <v>69</v>
          </cell>
          <cell r="K1842">
            <v>0</v>
          </cell>
          <cell r="L1842">
            <v>0</v>
          </cell>
          <cell r="M1842">
            <v>3.2759999999999998</v>
          </cell>
          <cell r="N1842">
            <v>0</v>
          </cell>
          <cell r="O1842">
            <v>1406.44</v>
          </cell>
          <cell r="P1842">
            <v>42.93</v>
          </cell>
          <cell r="Q1842">
            <v>253.16</v>
          </cell>
          <cell r="R1842">
            <v>40.71</v>
          </cell>
        </row>
        <row r="1843">
          <cell r="A1843" t="str">
            <v>0211Santo Domingo263</v>
          </cell>
          <cell r="B1843" t="str">
            <v>02</v>
          </cell>
          <cell r="C1843" t="str">
            <v>11</v>
          </cell>
          <cell r="D1843" t="str">
            <v>ELNO</v>
          </cell>
          <cell r="E1843" t="str">
            <v>Santo Domingo</v>
          </cell>
          <cell r="F1843" t="str">
            <v/>
          </cell>
          <cell r="G1843">
            <v>0</v>
          </cell>
          <cell r="H1843">
            <v>0</v>
          </cell>
          <cell r="I1843" t="str">
            <v>263</v>
          </cell>
          <cell r="J1843">
            <v>5</v>
          </cell>
          <cell r="K1843">
            <v>0</v>
          </cell>
          <cell r="L1843">
            <v>0</v>
          </cell>
          <cell r="M1843">
            <v>0.63800000000000001</v>
          </cell>
          <cell r="N1843">
            <v>0</v>
          </cell>
          <cell r="O1843">
            <v>373.06</v>
          </cell>
          <cell r="P1843">
            <v>58.47</v>
          </cell>
          <cell r="Q1843">
            <v>67.150000000000006</v>
          </cell>
          <cell r="R1843">
            <v>2.95</v>
          </cell>
        </row>
        <row r="1844">
          <cell r="A1844" t="str">
            <v>0211Santo Domingo264</v>
          </cell>
          <cell r="B1844" t="str">
            <v>02</v>
          </cell>
          <cell r="C1844" t="str">
            <v>11</v>
          </cell>
          <cell r="D1844" t="str">
            <v>ELNO</v>
          </cell>
          <cell r="E1844" t="str">
            <v>Santo Domingo</v>
          </cell>
          <cell r="F1844" t="str">
            <v/>
          </cell>
          <cell r="G1844">
            <v>0</v>
          </cell>
          <cell r="H1844">
            <v>0</v>
          </cell>
          <cell r="I1844" t="str">
            <v>264</v>
          </cell>
          <cell r="J1844">
            <v>1</v>
          </cell>
          <cell r="K1844">
            <v>0</v>
          </cell>
          <cell r="L1844">
            <v>0</v>
          </cell>
          <cell r="M1844">
            <v>0.17899999999999999</v>
          </cell>
          <cell r="N1844">
            <v>0</v>
          </cell>
          <cell r="O1844">
            <v>103.92</v>
          </cell>
          <cell r="P1844">
            <v>58.06</v>
          </cell>
          <cell r="Q1844">
            <v>18.71</v>
          </cell>
          <cell r="R1844">
            <v>0.59</v>
          </cell>
        </row>
        <row r="1845">
          <cell r="A1845" t="str">
            <v>0211Santo Domingo240</v>
          </cell>
          <cell r="B1845" t="str">
            <v>02</v>
          </cell>
          <cell r="C1845" t="str">
            <v>11</v>
          </cell>
          <cell r="D1845" t="str">
            <v>ELNO</v>
          </cell>
          <cell r="E1845" t="str">
            <v>Santo Domingo</v>
          </cell>
          <cell r="F1845" t="str">
            <v/>
          </cell>
          <cell r="G1845">
            <v>0</v>
          </cell>
          <cell r="H1845">
            <v>0</v>
          </cell>
          <cell r="I1845" t="str">
            <v>240</v>
          </cell>
          <cell r="J1845">
            <v>0</v>
          </cell>
          <cell r="K1845">
            <v>0</v>
          </cell>
          <cell r="L1845">
            <v>0</v>
          </cell>
          <cell r="M1845">
            <v>4.992</v>
          </cell>
          <cell r="N1845">
            <v>0</v>
          </cell>
          <cell r="O1845">
            <v>476.58</v>
          </cell>
          <cell r="P1845">
            <v>9.5500000000000007</v>
          </cell>
          <cell r="Q1845">
            <v>0</v>
          </cell>
          <cell r="R1845">
            <v>0</v>
          </cell>
        </row>
        <row r="1846">
          <cell r="A1846" t="str">
            <v>0211Tumbes Rural270</v>
          </cell>
          <cell r="B1846" t="str">
            <v>02</v>
          </cell>
          <cell r="C1846" t="str">
            <v>11</v>
          </cell>
          <cell r="D1846" t="str">
            <v>ELNO</v>
          </cell>
          <cell r="E1846" t="str">
            <v>Tumbes Rural</v>
          </cell>
          <cell r="F1846" t="str">
            <v/>
          </cell>
          <cell r="G1846">
            <v>0</v>
          </cell>
          <cell r="H1846">
            <v>0</v>
          </cell>
          <cell r="I1846" t="str">
            <v>270</v>
          </cell>
          <cell r="J1846">
            <v>177</v>
          </cell>
          <cell r="K1846">
            <v>0</v>
          </cell>
          <cell r="L1846">
            <v>0</v>
          </cell>
          <cell r="M1846">
            <v>22.838999999999999</v>
          </cell>
          <cell r="N1846">
            <v>0</v>
          </cell>
          <cell r="O1846">
            <v>9759.69</v>
          </cell>
          <cell r="P1846">
            <v>42.73</v>
          </cell>
          <cell r="Q1846">
            <v>1756.74</v>
          </cell>
          <cell r="R1846">
            <v>107.24</v>
          </cell>
        </row>
        <row r="1847">
          <cell r="A1847" t="str">
            <v>0211Tumbes Rural261</v>
          </cell>
          <cell r="B1847" t="str">
            <v>02</v>
          </cell>
          <cell r="C1847" t="str">
            <v>11</v>
          </cell>
          <cell r="D1847" t="str">
            <v>ELNO</v>
          </cell>
          <cell r="E1847" t="str">
            <v>Tumbes Rural</v>
          </cell>
          <cell r="F1847" t="str">
            <v/>
          </cell>
          <cell r="G1847">
            <v>0</v>
          </cell>
          <cell r="H1847">
            <v>0</v>
          </cell>
          <cell r="I1847" t="str">
            <v>261</v>
          </cell>
          <cell r="J1847">
            <v>1222</v>
          </cell>
          <cell r="K1847">
            <v>0</v>
          </cell>
          <cell r="L1847">
            <v>0</v>
          </cell>
          <cell r="M1847">
            <v>18.622</v>
          </cell>
          <cell r="N1847">
            <v>0</v>
          </cell>
          <cell r="O1847">
            <v>7922.05</v>
          </cell>
          <cell r="P1847">
            <v>42.54</v>
          </cell>
          <cell r="Q1847">
            <v>1425.97</v>
          </cell>
          <cell r="R1847">
            <v>726.11</v>
          </cell>
        </row>
        <row r="1848">
          <cell r="A1848" t="str">
            <v>0211Tumbes Rural262</v>
          </cell>
          <cell r="B1848" t="str">
            <v>02</v>
          </cell>
          <cell r="C1848" t="str">
            <v>11</v>
          </cell>
          <cell r="D1848" t="str">
            <v>ELNO</v>
          </cell>
          <cell r="E1848" t="str">
            <v>Tumbes Rural</v>
          </cell>
          <cell r="F1848" t="str">
            <v/>
          </cell>
          <cell r="G1848">
            <v>0</v>
          </cell>
          <cell r="H1848">
            <v>0</v>
          </cell>
          <cell r="I1848" t="str">
            <v>262</v>
          </cell>
          <cell r="J1848">
            <v>981</v>
          </cell>
          <cell r="K1848">
            <v>0</v>
          </cell>
          <cell r="L1848">
            <v>0</v>
          </cell>
          <cell r="M1848">
            <v>55.875</v>
          </cell>
          <cell r="N1848">
            <v>0</v>
          </cell>
          <cell r="O1848">
            <v>21484.1</v>
          </cell>
          <cell r="P1848">
            <v>38.450000000000003</v>
          </cell>
          <cell r="Q1848">
            <v>3867.14</v>
          </cell>
          <cell r="R1848">
            <v>584.11</v>
          </cell>
        </row>
        <row r="1849">
          <cell r="A1849" t="str">
            <v>0211Tumbes Rural263</v>
          </cell>
          <cell r="B1849" t="str">
            <v>02</v>
          </cell>
          <cell r="C1849" t="str">
            <v>11</v>
          </cell>
          <cell r="D1849" t="str">
            <v>ELNO</v>
          </cell>
          <cell r="E1849" t="str">
            <v>Tumbes Rural</v>
          </cell>
          <cell r="F1849" t="str">
            <v/>
          </cell>
          <cell r="G1849">
            <v>0</v>
          </cell>
          <cell r="H1849">
            <v>0</v>
          </cell>
          <cell r="I1849" t="str">
            <v>263</v>
          </cell>
          <cell r="J1849">
            <v>122</v>
          </cell>
          <cell r="K1849">
            <v>0</v>
          </cell>
          <cell r="L1849">
            <v>0</v>
          </cell>
          <cell r="M1849">
            <v>14.45</v>
          </cell>
          <cell r="N1849">
            <v>0</v>
          </cell>
          <cell r="O1849">
            <v>6213.72</v>
          </cell>
          <cell r="P1849">
            <v>43</v>
          </cell>
          <cell r="Q1849">
            <v>1118.47</v>
          </cell>
          <cell r="R1849">
            <v>72.36</v>
          </cell>
        </row>
        <row r="1850">
          <cell r="A1850" t="str">
            <v>0211Tumbes Rural264</v>
          </cell>
          <cell r="B1850" t="str">
            <v>02</v>
          </cell>
          <cell r="C1850" t="str">
            <v>11</v>
          </cell>
          <cell r="D1850" t="str">
            <v>ELNO</v>
          </cell>
          <cell r="E1850" t="str">
            <v>Tumbes Rural</v>
          </cell>
          <cell r="F1850" t="str">
            <v/>
          </cell>
          <cell r="G1850">
            <v>0</v>
          </cell>
          <cell r="H1850">
            <v>0</v>
          </cell>
          <cell r="I1850" t="str">
            <v>264</v>
          </cell>
          <cell r="J1850">
            <v>47</v>
          </cell>
          <cell r="K1850">
            <v>0</v>
          </cell>
          <cell r="L1850">
            <v>0</v>
          </cell>
          <cell r="M1850">
            <v>8.9629999999999992</v>
          </cell>
          <cell r="N1850">
            <v>0</v>
          </cell>
          <cell r="O1850">
            <v>3786.81</v>
          </cell>
          <cell r="P1850">
            <v>42.25</v>
          </cell>
          <cell r="Q1850">
            <v>681.63</v>
          </cell>
          <cell r="R1850">
            <v>28.49</v>
          </cell>
        </row>
        <row r="1851">
          <cell r="A1851" t="str">
            <v>0211Tumbes Rural265</v>
          </cell>
          <cell r="B1851" t="str">
            <v>02</v>
          </cell>
          <cell r="C1851" t="str">
            <v>11</v>
          </cell>
          <cell r="D1851" t="str">
            <v>ELNO</v>
          </cell>
          <cell r="E1851" t="str">
            <v>Tumbes Rural</v>
          </cell>
          <cell r="F1851" t="str">
            <v/>
          </cell>
          <cell r="G1851">
            <v>0</v>
          </cell>
          <cell r="H1851">
            <v>0</v>
          </cell>
          <cell r="I1851" t="str">
            <v>265</v>
          </cell>
          <cell r="J1851">
            <v>5</v>
          </cell>
          <cell r="K1851">
            <v>0</v>
          </cell>
          <cell r="L1851">
            <v>0</v>
          </cell>
          <cell r="M1851">
            <v>1.744</v>
          </cell>
          <cell r="N1851">
            <v>0</v>
          </cell>
          <cell r="O1851">
            <v>720.38</v>
          </cell>
          <cell r="P1851">
            <v>41.31</v>
          </cell>
          <cell r="Q1851">
            <v>129.66999999999999</v>
          </cell>
          <cell r="R1851">
            <v>2.95</v>
          </cell>
        </row>
        <row r="1852">
          <cell r="A1852" t="str">
            <v>0211Tumbes Rural266</v>
          </cell>
          <cell r="B1852" t="str">
            <v>02</v>
          </cell>
          <cell r="C1852" t="str">
            <v>11</v>
          </cell>
          <cell r="D1852" t="str">
            <v>ELNO</v>
          </cell>
          <cell r="E1852" t="str">
            <v>Tumbes Rural</v>
          </cell>
          <cell r="F1852" t="str">
            <v/>
          </cell>
          <cell r="G1852">
            <v>0</v>
          </cell>
          <cell r="H1852">
            <v>0</v>
          </cell>
          <cell r="I1852" t="str">
            <v>266</v>
          </cell>
          <cell r="J1852">
            <v>3</v>
          </cell>
          <cell r="K1852">
            <v>0</v>
          </cell>
          <cell r="L1852">
            <v>0</v>
          </cell>
          <cell r="M1852">
            <v>1.5840000000000001</v>
          </cell>
          <cell r="N1852">
            <v>0</v>
          </cell>
          <cell r="O1852">
            <v>675.15</v>
          </cell>
          <cell r="P1852">
            <v>42.62</v>
          </cell>
          <cell r="Q1852">
            <v>121.53</v>
          </cell>
          <cell r="R1852">
            <v>2.15</v>
          </cell>
        </row>
        <row r="1853">
          <cell r="A1853" t="str">
            <v>0211Tumbes Rural267</v>
          </cell>
          <cell r="B1853" t="str">
            <v>02</v>
          </cell>
          <cell r="C1853" t="str">
            <v>11</v>
          </cell>
          <cell r="D1853" t="str">
            <v>ELNO</v>
          </cell>
          <cell r="E1853" t="str">
            <v>Tumbes Rural</v>
          </cell>
          <cell r="F1853" t="str">
            <v/>
          </cell>
          <cell r="G1853">
            <v>0</v>
          </cell>
          <cell r="H1853">
            <v>0</v>
          </cell>
          <cell r="I1853" t="str">
            <v>267</v>
          </cell>
          <cell r="J1853">
            <v>1</v>
          </cell>
          <cell r="K1853">
            <v>0</v>
          </cell>
          <cell r="L1853">
            <v>0</v>
          </cell>
          <cell r="M1853">
            <v>0.84799999999999998</v>
          </cell>
          <cell r="N1853">
            <v>0</v>
          </cell>
          <cell r="O1853">
            <v>331.03</v>
          </cell>
          <cell r="P1853">
            <v>39.04</v>
          </cell>
          <cell r="Q1853">
            <v>59.59</v>
          </cell>
          <cell r="R1853">
            <v>0.78</v>
          </cell>
        </row>
        <row r="1854">
          <cell r="A1854" t="str">
            <v>0211Tumbes Rural268</v>
          </cell>
          <cell r="B1854" t="str">
            <v>02</v>
          </cell>
          <cell r="C1854" t="str">
            <v>11</v>
          </cell>
          <cell r="D1854" t="str">
            <v>ELNO</v>
          </cell>
          <cell r="E1854" t="str">
            <v>Tumbes Rural</v>
          </cell>
          <cell r="F1854" t="str">
            <v/>
          </cell>
          <cell r="G1854">
            <v>0</v>
          </cell>
          <cell r="H1854">
            <v>0</v>
          </cell>
          <cell r="I1854" t="str">
            <v>268</v>
          </cell>
          <cell r="J1854">
            <v>2</v>
          </cell>
          <cell r="K1854">
            <v>0</v>
          </cell>
          <cell r="L1854">
            <v>0</v>
          </cell>
          <cell r="M1854">
            <v>3.3010000000000002</v>
          </cell>
          <cell r="N1854">
            <v>0</v>
          </cell>
          <cell r="O1854">
            <v>1249.31</v>
          </cell>
          <cell r="P1854">
            <v>37.85</v>
          </cell>
          <cell r="Q1854">
            <v>224.88</v>
          </cell>
          <cell r="R1854">
            <v>1.37</v>
          </cell>
        </row>
        <row r="1855">
          <cell r="A1855" t="str">
            <v>0211Tumbes Rural282</v>
          </cell>
          <cell r="B1855" t="str">
            <v>02</v>
          </cell>
          <cell r="C1855" t="str">
            <v>11</v>
          </cell>
          <cell r="D1855" t="str">
            <v>ELNO</v>
          </cell>
          <cell r="E1855" t="str">
            <v>Tumbes Rural</v>
          </cell>
          <cell r="F1855" t="str">
            <v/>
          </cell>
          <cell r="G1855">
            <v>0</v>
          </cell>
          <cell r="H1855">
            <v>0</v>
          </cell>
          <cell r="I1855" t="str">
            <v>282</v>
          </cell>
          <cell r="J1855">
            <v>5</v>
          </cell>
          <cell r="K1855">
            <v>0</v>
          </cell>
          <cell r="L1855">
            <v>0</v>
          </cell>
          <cell r="M1855">
            <v>0.51200000000000001</v>
          </cell>
          <cell r="N1855">
            <v>1.6</v>
          </cell>
          <cell r="O1855">
            <v>212.5</v>
          </cell>
          <cell r="P1855">
            <v>41.5</v>
          </cell>
          <cell r="Q1855">
            <v>38.25</v>
          </cell>
          <cell r="R1855">
            <v>2.95</v>
          </cell>
        </row>
        <row r="1856">
          <cell r="A1856" t="str">
            <v>0211Tumbes Rural100</v>
          </cell>
          <cell r="B1856" t="str">
            <v>02</v>
          </cell>
          <cell r="C1856" t="str">
            <v>11</v>
          </cell>
          <cell r="D1856" t="str">
            <v>ELNO</v>
          </cell>
          <cell r="E1856" t="str">
            <v>Tumbes Rural</v>
          </cell>
          <cell r="F1856" t="str">
            <v/>
          </cell>
          <cell r="G1856">
            <v>0</v>
          </cell>
          <cell r="H1856">
            <v>0</v>
          </cell>
          <cell r="I1856" t="str">
            <v>100</v>
          </cell>
          <cell r="J1856">
            <v>2</v>
          </cell>
          <cell r="K1856">
            <v>1.4259999999999999</v>
          </cell>
          <cell r="L1856">
            <v>23.38</v>
          </cell>
          <cell r="M1856">
            <v>24.806000000000001</v>
          </cell>
          <cell r="N1856">
            <v>0.57999999999999996</v>
          </cell>
          <cell r="O1856">
            <v>5413.26</v>
          </cell>
          <cell r="P1856">
            <v>21.82</v>
          </cell>
          <cell r="Q1856">
            <v>974.39</v>
          </cell>
          <cell r="R1856">
            <v>32.299999999999997</v>
          </cell>
        </row>
        <row r="1857">
          <cell r="A1857" t="str">
            <v>0211Tumbes Rural122</v>
          </cell>
          <cell r="B1857" t="str">
            <v>02</v>
          </cell>
          <cell r="C1857" t="str">
            <v>11</v>
          </cell>
          <cell r="D1857" t="str">
            <v>ELNO</v>
          </cell>
          <cell r="E1857" t="str">
            <v>Tumbes Rural</v>
          </cell>
          <cell r="F1857" t="str">
            <v/>
          </cell>
          <cell r="G1857">
            <v>0</v>
          </cell>
          <cell r="H1857">
            <v>0</v>
          </cell>
          <cell r="I1857" t="str">
            <v>122</v>
          </cell>
          <cell r="J1857">
            <v>2</v>
          </cell>
          <cell r="K1857">
            <v>3.81</v>
          </cell>
          <cell r="L1857">
            <v>43.975999999999999</v>
          </cell>
          <cell r="M1857">
            <v>47.786999999999999</v>
          </cell>
          <cell r="N1857">
            <v>0.188</v>
          </cell>
          <cell r="O1857">
            <v>9779.77</v>
          </cell>
          <cell r="P1857">
            <v>20.47</v>
          </cell>
          <cell r="Q1857">
            <v>1760.36</v>
          </cell>
          <cell r="R1857">
            <v>32.299999999999997</v>
          </cell>
        </row>
        <row r="1858">
          <cell r="A1858" t="str">
            <v>0211Tumbes Rural121</v>
          </cell>
          <cell r="B1858" t="str">
            <v>02</v>
          </cell>
          <cell r="C1858" t="str">
            <v>11</v>
          </cell>
          <cell r="D1858" t="str">
            <v>ELNO</v>
          </cell>
          <cell r="E1858" t="str">
            <v>Tumbes Rural</v>
          </cell>
          <cell r="F1858" t="str">
            <v/>
          </cell>
          <cell r="G1858">
            <v>0</v>
          </cell>
          <cell r="H1858">
            <v>0</v>
          </cell>
          <cell r="I1858" t="str">
            <v>121</v>
          </cell>
          <cell r="J1858">
            <v>3</v>
          </cell>
          <cell r="K1858">
            <v>3.5110000000000001</v>
          </cell>
          <cell r="L1858">
            <v>12.029</v>
          </cell>
          <cell r="M1858">
            <v>15.54</v>
          </cell>
          <cell r="N1858">
            <v>0.13</v>
          </cell>
          <cell r="O1858">
            <v>3278.49</v>
          </cell>
          <cell r="P1858">
            <v>21.1</v>
          </cell>
          <cell r="Q1858">
            <v>590.13</v>
          </cell>
          <cell r="R1858">
            <v>48.45</v>
          </cell>
        </row>
        <row r="1859">
          <cell r="A1859" t="str">
            <v>0211Tumbes Rural132</v>
          </cell>
          <cell r="B1859" t="str">
            <v>02</v>
          </cell>
          <cell r="C1859" t="str">
            <v>11</v>
          </cell>
          <cell r="D1859" t="str">
            <v>ELNO</v>
          </cell>
          <cell r="E1859" t="str">
            <v>Tumbes Rural</v>
          </cell>
          <cell r="F1859" t="str">
            <v/>
          </cell>
          <cell r="G1859">
            <v>0</v>
          </cell>
          <cell r="H1859">
            <v>0</v>
          </cell>
          <cell r="I1859" t="str">
            <v>132</v>
          </cell>
          <cell r="J1859">
            <v>6</v>
          </cell>
          <cell r="K1859">
            <v>0</v>
          </cell>
          <cell r="L1859">
            <v>0</v>
          </cell>
          <cell r="M1859">
            <v>14.794</v>
          </cell>
          <cell r="N1859">
            <v>0.153</v>
          </cell>
          <cell r="O1859">
            <v>4425.04</v>
          </cell>
          <cell r="P1859">
            <v>29.91</v>
          </cell>
          <cell r="Q1859">
            <v>796.51</v>
          </cell>
          <cell r="R1859">
            <v>90.54</v>
          </cell>
        </row>
        <row r="1860">
          <cell r="A1860" t="str">
            <v>0211Tumbes Rural131</v>
          </cell>
          <cell r="B1860" t="str">
            <v>02</v>
          </cell>
          <cell r="C1860" t="str">
            <v>11</v>
          </cell>
          <cell r="D1860" t="str">
            <v>ELNO</v>
          </cell>
          <cell r="E1860" t="str">
            <v>Tumbes Rural</v>
          </cell>
          <cell r="F1860" t="str">
            <v/>
          </cell>
          <cell r="G1860">
            <v>0</v>
          </cell>
          <cell r="H1860">
            <v>0</v>
          </cell>
          <cell r="I1860" t="str">
            <v>131</v>
          </cell>
          <cell r="J1860">
            <v>4</v>
          </cell>
          <cell r="K1860">
            <v>0</v>
          </cell>
          <cell r="L1860">
            <v>0</v>
          </cell>
          <cell r="M1860">
            <v>4.2990000000000004</v>
          </cell>
          <cell r="N1860">
            <v>2.3E-2</v>
          </cell>
          <cell r="O1860">
            <v>1294.57</v>
          </cell>
          <cell r="P1860">
            <v>30.11</v>
          </cell>
          <cell r="Q1860">
            <v>233.02</v>
          </cell>
          <cell r="R1860">
            <v>60.36</v>
          </cell>
        </row>
        <row r="1861">
          <cell r="A1861" t="str">
            <v>0211Tumbes Rural240</v>
          </cell>
          <cell r="B1861" t="str">
            <v>02</v>
          </cell>
          <cell r="C1861" t="str">
            <v>11</v>
          </cell>
          <cell r="D1861" t="str">
            <v>ELNO</v>
          </cell>
          <cell r="E1861" t="str">
            <v>Tumbes Rural</v>
          </cell>
          <cell r="F1861" t="str">
            <v/>
          </cell>
          <cell r="G1861">
            <v>0</v>
          </cell>
          <cell r="H1861">
            <v>0</v>
          </cell>
          <cell r="I1861" t="str">
            <v>240</v>
          </cell>
          <cell r="J1861">
            <v>0</v>
          </cell>
          <cell r="K1861">
            <v>0</v>
          </cell>
          <cell r="L1861">
            <v>0</v>
          </cell>
          <cell r="M1861">
            <v>23.390999999999998</v>
          </cell>
          <cell r="N1861">
            <v>0</v>
          </cell>
          <cell r="O1861">
            <v>7686.38</v>
          </cell>
          <cell r="P1861">
            <v>32.86</v>
          </cell>
          <cell r="Q1861">
            <v>0</v>
          </cell>
          <cell r="R1861">
            <v>0</v>
          </cell>
        </row>
        <row r="1862">
          <cell r="A1862" t="str">
            <v>0212100</v>
          </cell>
          <cell r="B1862" t="str">
            <v>02</v>
          </cell>
          <cell r="C1862" t="str">
            <v>12</v>
          </cell>
          <cell r="D1862" t="str">
            <v>ELNO</v>
          </cell>
          <cell r="E1862" t="str">
            <v/>
          </cell>
          <cell r="F1862" t="str">
            <v/>
          </cell>
          <cell r="G1862">
            <v>0</v>
          </cell>
          <cell r="H1862">
            <v>0</v>
          </cell>
          <cell r="I1862" t="str">
            <v>100</v>
          </cell>
          <cell r="J1862">
            <v>139</v>
          </cell>
          <cell r="K1862">
            <v>163.51</v>
          </cell>
          <cell r="L1862">
            <v>2567.2860000000001</v>
          </cell>
          <cell r="M1862">
            <v>2730.7959999999998</v>
          </cell>
          <cell r="N1862">
            <v>19.373999999999999</v>
          </cell>
          <cell r="O1862">
            <v>523094.67</v>
          </cell>
          <cell r="P1862">
            <v>166.95</v>
          </cell>
          <cell r="Q1862">
            <v>94157.04</v>
          </cell>
          <cell r="R1862">
            <v>2244.85</v>
          </cell>
        </row>
        <row r="1863">
          <cell r="A1863" t="str">
            <v>0212121</v>
          </cell>
          <cell r="B1863" t="str">
            <v>02</v>
          </cell>
          <cell r="C1863" t="str">
            <v>12</v>
          </cell>
          <cell r="D1863" t="str">
            <v>ELNO</v>
          </cell>
          <cell r="E1863" t="str">
            <v/>
          </cell>
          <cell r="F1863" t="str">
            <v/>
          </cell>
          <cell r="G1863">
            <v>0</v>
          </cell>
          <cell r="H1863">
            <v>0</v>
          </cell>
          <cell r="I1863" t="str">
            <v>121</v>
          </cell>
          <cell r="J1863">
            <v>95</v>
          </cell>
          <cell r="K1863">
            <v>1259.479</v>
          </cell>
          <cell r="L1863">
            <v>4616.8140000000003</v>
          </cell>
          <cell r="M1863">
            <v>5876.2929999999997</v>
          </cell>
          <cell r="N1863">
            <v>17.695</v>
          </cell>
          <cell r="O1863">
            <v>1127819.99</v>
          </cell>
          <cell r="P1863">
            <v>145.94999999999999</v>
          </cell>
          <cell r="Q1863">
            <v>203007.6</v>
          </cell>
          <cell r="R1863">
            <v>1537.61</v>
          </cell>
        </row>
        <row r="1864">
          <cell r="A1864" t="str">
            <v>0212122</v>
          </cell>
          <cell r="B1864" t="str">
            <v>02</v>
          </cell>
          <cell r="C1864" t="str">
            <v>12</v>
          </cell>
          <cell r="D1864" t="str">
            <v>ELNO</v>
          </cell>
          <cell r="E1864" t="str">
            <v/>
          </cell>
          <cell r="F1864" t="str">
            <v/>
          </cell>
          <cell r="G1864">
            <v>0</v>
          </cell>
          <cell r="H1864">
            <v>0</v>
          </cell>
          <cell r="I1864" t="str">
            <v>122</v>
          </cell>
          <cell r="J1864">
            <v>176</v>
          </cell>
          <cell r="K1864">
            <v>887.827</v>
          </cell>
          <cell r="L1864">
            <v>4718.4870000000001</v>
          </cell>
          <cell r="M1864">
            <v>5606.3140000000003</v>
          </cell>
          <cell r="N1864">
            <v>27.481999999999999</v>
          </cell>
          <cell r="O1864">
            <v>1216439.57</v>
          </cell>
          <cell r="P1864">
            <v>158.87</v>
          </cell>
          <cell r="Q1864">
            <v>218959.12</v>
          </cell>
          <cell r="R1864">
            <v>2842.4</v>
          </cell>
        </row>
        <row r="1865">
          <cell r="A1865" t="str">
            <v>0212131</v>
          </cell>
          <cell r="B1865" t="str">
            <v>02</v>
          </cell>
          <cell r="C1865" t="str">
            <v>12</v>
          </cell>
          <cell r="D1865" t="str">
            <v>ELNO</v>
          </cell>
          <cell r="E1865" t="str">
            <v/>
          </cell>
          <cell r="F1865" t="str">
            <v/>
          </cell>
          <cell r="G1865">
            <v>0</v>
          </cell>
          <cell r="H1865">
            <v>0</v>
          </cell>
          <cell r="I1865" t="str">
            <v>131</v>
          </cell>
          <cell r="J1865">
            <v>126</v>
          </cell>
          <cell r="K1865">
            <v>0</v>
          </cell>
          <cell r="L1865">
            <v>0</v>
          </cell>
          <cell r="M1865">
            <v>983.44200000000001</v>
          </cell>
          <cell r="N1865">
            <v>4.8490000000000002</v>
          </cell>
          <cell r="O1865">
            <v>248127.02</v>
          </cell>
          <cell r="P1865">
            <v>179.19</v>
          </cell>
          <cell r="Q1865">
            <v>44662.879999999997</v>
          </cell>
          <cell r="R1865">
            <v>1903.28</v>
          </cell>
        </row>
        <row r="1866">
          <cell r="A1866" t="str">
            <v>0212132</v>
          </cell>
          <cell r="B1866" t="str">
            <v>02</v>
          </cell>
          <cell r="C1866" t="str">
            <v>12</v>
          </cell>
          <cell r="D1866" t="str">
            <v>ELNO</v>
          </cell>
          <cell r="E1866" t="str">
            <v/>
          </cell>
          <cell r="F1866" t="str">
            <v/>
          </cell>
          <cell r="G1866">
            <v>0</v>
          </cell>
          <cell r="H1866">
            <v>0</v>
          </cell>
          <cell r="I1866" t="str">
            <v>132</v>
          </cell>
          <cell r="J1866">
            <v>128</v>
          </cell>
          <cell r="K1866">
            <v>0</v>
          </cell>
          <cell r="L1866">
            <v>0</v>
          </cell>
          <cell r="M1866">
            <v>1040.2629999999999</v>
          </cell>
          <cell r="N1866">
            <v>5.3339999999999996</v>
          </cell>
          <cell r="O1866">
            <v>256187.74</v>
          </cell>
          <cell r="P1866">
            <v>205.26</v>
          </cell>
          <cell r="Q1866">
            <v>46113.78</v>
          </cell>
          <cell r="R1866">
            <v>1935.4</v>
          </cell>
        </row>
        <row r="1867">
          <cell r="A1867" t="str">
            <v>0212210</v>
          </cell>
          <cell r="B1867" t="str">
            <v>02</v>
          </cell>
          <cell r="C1867" t="str">
            <v>12</v>
          </cell>
          <cell r="D1867" t="str">
            <v>ELNO</v>
          </cell>
          <cell r="E1867" t="str">
            <v/>
          </cell>
          <cell r="F1867" t="str">
            <v/>
          </cell>
          <cell r="G1867">
            <v>0</v>
          </cell>
          <cell r="H1867">
            <v>0</v>
          </cell>
          <cell r="I1867" t="str">
            <v>210</v>
          </cell>
          <cell r="J1867">
            <v>4</v>
          </cell>
          <cell r="K1867">
            <v>0.121</v>
          </cell>
          <cell r="L1867">
            <v>12.279</v>
          </cell>
          <cell r="M1867">
            <v>12.4</v>
          </cell>
          <cell r="N1867">
            <v>0.106</v>
          </cell>
          <cell r="O1867">
            <v>4083.92</v>
          </cell>
          <cell r="P1867">
            <v>107.48</v>
          </cell>
          <cell r="Q1867">
            <v>735.1</v>
          </cell>
          <cell r="R1867">
            <v>12.88</v>
          </cell>
        </row>
        <row r="1868">
          <cell r="A1868" t="str">
            <v>0212221</v>
          </cell>
          <cell r="B1868" t="str">
            <v>02</v>
          </cell>
          <cell r="C1868" t="str">
            <v>12</v>
          </cell>
          <cell r="D1868" t="str">
            <v>ELNO</v>
          </cell>
          <cell r="E1868" t="str">
            <v/>
          </cell>
          <cell r="F1868" t="str">
            <v/>
          </cell>
          <cell r="G1868">
            <v>0</v>
          </cell>
          <cell r="H1868">
            <v>0</v>
          </cell>
          <cell r="I1868" t="str">
            <v>221</v>
          </cell>
          <cell r="J1868">
            <v>9</v>
          </cell>
          <cell r="K1868">
            <v>36.005000000000003</v>
          </cell>
          <cell r="L1868">
            <v>103.601</v>
          </cell>
          <cell r="M1868">
            <v>139.60599999999999</v>
          </cell>
          <cell r="N1868">
            <v>0.58899999999999997</v>
          </cell>
          <cell r="O1868">
            <v>43314.79</v>
          </cell>
          <cell r="P1868">
            <v>89.91</v>
          </cell>
          <cell r="Q1868">
            <v>7796.65</v>
          </cell>
          <cell r="R1868">
            <v>41.04</v>
          </cell>
        </row>
        <row r="1869">
          <cell r="A1869" t="str">
            <v>0212222</v>
          </cell>
          <cell r="B1869" t="str">
            <v>02</v>
          </cell>
          <cell r="C1869" t="str">
            <v>12</v>
          </cell>
          <cell r="D1869" t="str">
            <v>ELNO</v>
          </cell>
          <cell r="E1869" t="str">
            <v/>
          </cell>
          <cell r="F1869" t="str">
            <v/>
          </cell>
          <cell r="G1869">
            <v>0</v>
          </cell>
          <cell r="H1869">
            <v>0</v>
          </cell>
          <cell r="I1869" t="str">
            <v>222</v>
          </cell>
          <cell r="J1869">
            <v>22</v>
          </cell>
          <cell r="K1869">
            <v>20.332999999999998</v>
          </cell>
          <cell r="L1869">
            <v>111.023</v>
          </cell>
          <cell r="M1869">
            <v>131.35599999999999</v>
          </cell>
          <cell r="N1869">
            <v>0.91200000000000003</v>
          </cell>
          <cell r="O1869">
            <v>56784.75</v>
          </cell>
          <cell r="P1869">
            <v>291.95</v>
          </cell>
          <cell r="Q1869">
            <v>10221.25</v>
          </cell>
          <cell r="R1869">
            <v>83.24</v>
          </cell>
        </row>
        <row r="1870">
          <cell r="A1870" t="str">
            <v>0212231</v>
          </cell>
          <cell r="B1870" t="str">
            <v>02</v>
          </cell>
          <cell r="C1870" t="str">
            <v>12</v>
          </cell>
          <cell r="D1870" t="str">
            <v>ELNO</v>
          </cell>
          <cell r="E1870" t="str">
            <v/>
          </cell>
          <cell r="F1870" t="str">
            <v/>
          </cell>
          <cell r="G1870">
            <v>0</v>
          </cell>
          <cell r="H1870">
            <v>0</v>
          </cell>
          <cell r="I1870" t="str">
            <v>231</v>
          </cell>
          <cell r="J1870">
            <v>38</v>
          </cell>
          <cell r="K1870">
            <v>0</v>
          </cell>
          <cell r="L1870">
            <v>0</v>
          </cell>
          <cell r="M1870">
            <v>125.553</v>
          </cell>
          <cell r="N1870">
            <v>0.434</v>
          </cell>
          <cell r="O1870">
            <v>40428.26</v>
          </cell>
          <cell r="P1870">
            <v>407.03</v>
          </cell>
          <cell r="Q1870">
            <v>7277.09</v>
          </cell>
          <cell r="R1870">
            <v>86.21</v>
          </cell>
        </row>
        <row r="1871">
          <cell r="A1871" t="str">
            <v>0212232</v>
          </cell>
          <cell r="B1871" t="str">
            <v>02</v>
          </cell>
          <cell r="C1871" t="str">
            <v>12</v>
          </cell>
          <cell r="D1871" t="str">
            <v>ELNO</v>
          </cell>
          <cell r="E1871" t="str">
            <v/>
          </cell>
          <cell r="F1871" t="str">
            <v/>
          </cell>
          <cell r="G1871">
            <v>0</v>
          </cell>
          <cell r="H1871">
            <v>0</v>
          </cell>
          <cell r="I1871" t="str">
            <v>232</v>
          </cell>
          <cell r="J1871">
            <v>22</v>
          </cell>
          <cell r="K1871">
            <v>0</v>
          </cell>
          <cell r="L1871">
            <v>0</v>
          </cell>
          <cell r="M1871">
            <v>113.246</v>
          </cell>
          <cell r="N1871">
            <v>0.95</v>
          </cell>
          <cell r="O1871">
            <v>46367.21</v>
          </cell>
          <cell r="P1871">
            <v>121.64</v>
          </cell>
          <cell r="Q1871">
            <v>8346.1</v>
          </cell>
          <cell r="R1871">
            <v>67.34</v>
          </cell>
        </row>
        <row r="1872">
          <cell r="A1872" t="str">
            <v>0212240</v>
          </cell>
          <cell r="B1872" t="str">
            <v>02</v>
          </cell>
          <cell r="C1872" t="str">
            <v>12</v>
          </cell>
          <cell r="D1872" t="str">
            <v>ELNO</v>
          </cell>
          <cell r="E1872" t="str">
            <v/>
          </cell>
          <cell r="F1872" t="str">
            <v/>
          </cell>
          <cell r="G1872">
            <v>0</v>
          </cell>
          <cell r="H1872">
            <v>0</v>
          </cell>
          <cell r="I1872" t="str">
            <v>240</v>
          </cell>
          <cell r="J1872">
            <v>0</v>
          </cell>
          <cell r="K1872">
            <v>0</v>
          </cell>
          <cell r="L1872">
            <v>0</v>
          </cell>
          <cell r="M1872">
            <v>2279.9290000000001</v>
          </cell>
          <cell r="N1872">
            <v>0</v>
          </cell>
          <cell r="O1872">
            <v>806950.08</v>
          </cell>
          <cell r="P1872">
            <v>277.97000000000003</v>
          </cell>
          <cell r="Q1872">
            <v>0</v>
          </cell>
          <cell r="R1872">
            <v>0</v>
          </cell>
        </row>
        <row r="1873">
          <cell r="A1873" t="str">
            <v>0212261</v>
          </cell>
          <cell r="B1873" t="str">
            <v>02</v>
          </cell>
          <cell r="C1873" t="str">
            <v>12</v>
          </cell>
          <cell r="D1873" t="str">
            <v>ELNO</v>
          </cell>
          <cell r="E1873" t="str">
            <v/>
          </cell>
          <cell r="F1873" t="str">
            <v/>
          </cell>
          <cell r="G1873">
            <v>0</v>
          </cell>
          <cell r="H1873">
            <v>0</v>
          </cell>
          <cell r="I1873" t="str">
            <v>261</v>
          </cell>
          <cell r="J1873">
            <v>84594</v>
          </cell>
          <cell r="K1873">
            <v>0</v>
          </cell>
          <cell r="L1873">
            <v>0</v>
          </cell>
          <cell r="M1873">
            <v>1293.1559999999999</v>
          </cell>
          <cell r="N1873">
            <v>0</v>
          </cell>
          <cell r="O1873">
            <v>527323.26</v>
          </cell>
          <cell r="P1873">
            <v>456.88</v>
          </cell>
          <cell r="Q1873">
            <v>94918.19</v>
          </cell>
          <cell r="R1873">
            <v>50069.91</v>
          </cell>
        </row>
        <row r="1874">
          <cell r="A1874" t="str">
            <v>0212262</v>
          </cell>
          <cell r="B1874" t="str">
            <v>02</v>
          </cell>
          <cell r="C1874" t="str">
            <v>12</v>
          </cell>
          <cell r="D1874" t="str">
            <v>ELNO</v>
          </cell>
          <cell r="E1874" t="str">
            <v/>
          </cell>
          <cell r="F1874" t="str">
            <v/>
          </cell>
          <cell r="G1874">
            <v>0</v>
          </cell>
          <cell r="H1874">
            <v>0</v>
          </cell>
          <cell r="I1874" t="str">
            <v>262</v>
          </cell>
          <cell r="J1874">
            <v>77405</v>
          </cell>
          <cell r="K1874">
            <v>0</v>
          </cell>
          <cell r="L1874">
            <v>0</v>
          </cell>
          <cell r="M1874">
            <v>4527.9560000000001</v>
          </cell>
          <cell r="N1874">
            <v>0</v>
          </cell>
          <cell r="O1874">
            <v>1603146.44</v>
          </cell>
          <cell r="P1874">
            <v>424.34</v>
          </cell>
          <cell r="Q1874">
            <v>288566.36</v>
          </cell>
          <cell r="R1874">
            <v>45827.99</v>
          </cell>
        </row>
        <row r="1875">
          <cell r="A1875" t="str">
            <v>0212263</v>
          </cell>
          <cell r="B1875" t="str">
            <v>02</v>
          </cell>
          <cell r="C1875" t="str">
            <v>12</v>
          </cell>
          <cell r="D1875" t="str">
            <v>ELNO</v>
          </cell>
          <cell r="E1875" t="str">
            <v/>
          </cell>
          <cell r="F1875" t="str">
            <v/>
          </cell>
          <cell r="G1875">
            <v>0</v>
          </cell>
          <cell r="H1875">
            <v>0</v>
          </cell>
          <cell r="I1875" t="str">
            <v>263</v>
          </cell>
          <cell r="J1875">
            <v>22077</v>
          </cell>
          <cell r="K1875">
            <v>0</v>
          </cell>
          <cell r="L1875">
            <v>0</v>
          </cell>
          <cell r="M1875">
            <v>2686.9360000000001</v>
          </cell>
          <cell r="N1875">
            <v>0</v>
          </cell>
          <cell r="O1875">
            <v>1054547.1499999999</v>
          </cell>
          <cell r="P1875">
            <v>511.24</v>
          </cell>
          <cell r="Q1875">
            <v>189818.5</v>
          </cell>
          <cell r="R1875">
            <v>13110.83</v>
          </cell>
        </row>
        <row r="1876">
          <cell r="A1876" t="str">
            <v>0212264</v>
          </cell>
          <cell r="B1876" t="str">
            <v>02</v>
          </cell>
          <cell r="C1876" t="str">
            <v>12</v>
          </cell>
          <cell r="D1876" t="str">
            <v>ELNO</v>
          </cell>
          <cell r="E1876" t="str">
            <v/>
          </cell>
          <cell r="F1876" t="str">
            <v/>
          </cell>
          <cell r="G1876">
            <v>0</v>
          </cell>
          <cell r="H1876">
            <v>0</v>
          </cell>
          <cell r="I1876" t="str">
            <v>264</v>
          </cell>
          <cell r="J1876">
            <v>13801</v>
          </cell>
          <cell r="K1876">
            <v>0</v>
          </cell>
          <cell r="L1876">
            <v>0</v>
          </cell>
          <cell r="M1876">
            <v>2728.4859999999999</v>
          </cell>
          <cell r="N1876">
            <v>0</v>
          </cell>
          <cell r="O1876">
            <v>1048422.93</v>
          </cell>
          <cell r="P1876">
            <v>397.4</v>
          </cell>
          <cell r="Q1876">
            <v>188716.12</v>
          </cell>
          <cell r="R1876">
            <v>8236.58</v>
          </cell>
        </row>
        <row r="1877">
          <cell r="A1877" t="str">
            <v>0212265</v>
          </cell>
          <cell r="B1877" t="str">
            <v>02</v>
          </cell>
          <cell r="C1877" t="str">
            <v>12</v>
          </cell>
          <cell r="D1877" t="str">
            <v>ELNO</v>
          </cell>
          <cell r="E1877" t="str">
            <v/>
          </cell>
          <cell r="F1877" t="str">
            <v/>
          </cell>
          <cell r="G1877">
            <v>0</v>
          </cell>
          <cell r="H1877">
            <v>0</v>
          </cell>
          <cell r="I1877" t="str">
            <v>265</v>
          </cell>
          <cell r="J1877">
            <v>2364</v>
          </cell>
          <cell r="K1877">
            <v>0</v>
          </cell>
          <cell r="L1877">
            <v>0</v>
          </cell>
          <cell r="M1877">
            <v>876.94399999999996</v>
          </cell>
          <cell r="N1877">
            <v>0</v>
          </cell>
          <cell r="O1877">
            <v>332078.46999999997</v>
          </cell>
          <cell r="P1877">
            <v>334.89</v>
          </cell>
          <cell r="Q1877">
            <v>59774.13</v>
          </cell>
          <cell r="R1877">
            <v>1435.07</v>
          </cell>
        </row>
        <row r="1878">
          <cell r="A1878" t="str">
            <v>0212266</v>
          </cell>
          <cell r="B1878" t="str">
            <v>02</v>
          </cell>
          <cell r="C1878" t="str">
            <v>12</v>
          </cell>
          <cell r="D1878" t="str">
            <v>ELNO</v>
          </cell>
          <cell r="E1878" t="str">
            <v/>
          </cell>
          <cell r="F1878" t="str">
            <v/>
          </cell>
          <cell r="G1878">
            <v>0</v>
          </cell>
          <cell r="H1878">
            <v>0</v>
          </cell>
          <cell r="I1878" t="str">
            <v>266</v>
          </cell>
          <cell r="J1878">
            <v>564</v>
          </cell>
          <cell r="K1878">
            <v>0</v>
          </cell>
          <cell r="L1878">
            <v>0</v>
          </cell>
          <cell r="M1878">
            <v>335.20800000000003</v>
          </cell>
          <cell r="N1878">
            <v>0</v>
          </cell>
          <cell r="O1878">
            <v>125456.94</v>
          </cell>
          <cell r="P1878">
            <v>332.26</v>
          </cell>
          <cell r="Q1878">
            <v>22582.26</v>
          </cell>
          <cell r="R1878">
            <v>351.34</v>
          </cell>
        </row>
        <row r="1879">
          <cell r="A1879" t="str">
            <v>0212267</v>
          </cell>
          <cell r="B1879" t="str">
            <v>02</v>
          </cell>
          <cell r="C1879" t="str">
            <v>12</v>
          </cell>
          <cell r="D1879" t="str">
            <v>ELNO</v>
          </cell>
          <cell r="E1879" t="str">
            <v/>
          </cell>
          <cell r="F1879" t="str">
            <v/>
          </cell>
          <cell r="G1879">
            <v>0</v>
          </cell>
          <cell r="H1879">
            <v>0</v>
          </cell>
          <cell r="I1879" t="str">
            <v>267</v>
          </cell>
          <cell r="J1879">
            <v>173</v>
          </cell>
          <cell r="K1879">
            <v>0</v>
          </cell>
          <cell r="L1879">
            <v>0</v>
          </cell>
          <cell r="M1879">
            <v>147.33699999999999</v>
          </cell>
          <cell r="N1879">
            <v>0</v>
          </cell>
          <cell r="O1879">
            <v>54582.21</v>
          </cell>
          <cell r="P1879">
            <v>271.8</v>
          </cell>
          <cell r="Q1879">
            <v>9824.7999999999993</v>
          </cell>
          <cell r="R1879">
            <v>108.99</v>
          </cell>
        </row>
        <row r="1880">
          <cell r="A1880" t="str">
            <v>0212268</v>
          </cell>
          <cell r="B1880" t="str">
            <v>02</v>
          </cell>
          <cell r="C1880" t="str">
            <v>12</v>
          </cell>
          <cell r="D1880" t="str">
            <v>ELNO</v>
          </cell>
          <cell r="E1880" t="str">
            <v/>
          </cell>
          <cell r="F1880" t="str">
            <v/>
          </cell>
          <cell r="G1880">
            <v>0</v>
          </cell>
          <cell r="H1880">
            <v>0</v>
          </cell>
          <cell r="I1880" t="str">
            <v>268</v>
          </cell>
          <cell r="J1880">
            <v>195</v>
          </cell>
          <cell r="K1880">
            <v>0</v>
          </cell>
          <cell r="L1880">
            <v>0</v>
          </cell>
          <cell r="M1880">
            <v>336.42500000000001</v>
          </cell>
          <cell r="N1880">
            <v>0</v>
          </cell>
          <cell r="O1880">
            <v>125091.86</v>
          </cell>
          <cell r="P1880">
            <v>264.66000000000003</v>
          </cell>
          <cell r="Q1880">
            <v>22516.53</v>
          </cell>
          <cell r="R1880">
            <v>131.12</v>
          </cell>
        </row>
        <row r="1881">
          <cell r="A1881" t="str">
            <v>0212270</v>
          </cell>
          <cell r="B1881" t="str">
            <v>02</v>
          </cell>
          <cell r="C1881" t="str">
            <v>12</v>
          </cell>
          <cell r="D1881" t="str">
            <v>ELNO</v>
          </cell>
          <cell r="E1881" t="str">
            <v/>
          </cell>
          <cell r="F1881" t="str">
            <v/>
          </cell>
          <cell r="G1881">
            <v>0</v>
          </cell>
          <cell r="H1881">
            <v>0</v>
          </cell>
          <cell r="I1881" t="str">
            <v>270</v>
          </cell>
          <cell r="J1881">
            <v>10505</v>
          </cell>
          <cell r="K1881">
            <v>0</v>
          </cell>
          <cell r="L1881">
            <v>0</v>
          </cell>
          <cell r="M1881">
            <v>2922.902</v>
          </cell>
          <cell r="N1881">
            <v>0</v>
          </cell>
          <cell r="O1881">
            <v>1099486.22</v>
          </cell>
          <cell r="P1881">
            <v>474.34</v>
          </cell>
          <cell r="Q1881">
            <v>197907.54</v>
          </cell>
          <cell r="R1881">
            <v>6493.73</v>
          </cell>
        </row>
        <row r="1882">
          <cell r="A1882" t="str">
            <v>0212281</v>
          </cell>
          <cell r="B1882" t="str">
            <v>02</v>
          </cell>
          <cell r="C1882" t="str">
            <v>12</v>
          </cell>
          <cell r="D1882" t="str">
            <v>ELNO</v>
          </cell>
          <cell r="E1882" t="str">
            <v/>
          </cell>
          <cell r="F1882" t="str">
            <v/>
          </cell>
          <cell r="G1882">
            <v>0</v>
          </cell>
          <cell r="H1882">
            <v>0</v>
          </cell>
          <cell r="I1882" t="str">
            <v>281</v>
          </cell>
          <cell r="J1882">
            <v>2</v>
          </cell>
          <cell r="K1882">
            <v>0</v>
          </cell>
          <cell r="L1882">
            <v>0</v>
          </cell>
          <cell r="M1882">
            <v>0.192</v>
          </cell>
          <cell r="N1882">
            <v>0.6</v>
          </cell>
          <cell r="O1882">
            <v>80.48</v>
          </cell>
          <cell r="P1882">
            <v>83.84</v>
          </cell>
          <cell r="Q1882">
            <v>14.48</v>
          </cell>
          <cell r="R1882">
            <v>1.18</v>
          </cell>
        </row>
        <row r="1883">
          <cell r="A1883" t="str">
            <v>0212282</v>
          </cell>
          <cell r="B1883" t="str">
            <v>02</v>
          </cell>
          <cell r="C1883" t="str">
            <v>12</v>
          </cell>
          <cell r="D1883" t="str">
            <v>ELNO</v>
          </cell>
          <cell r="E1883" t="str">
            <v/>
          </cell>
          <cell r="F1883" t="str">
            <v/>
          </cell>
          <cell r="G1883">
            <v>0</v>
          </cell>
          <cell r="H1883">
            <v>0</v>
          </cell>
          <cell r="I1883" t="str">
            <v>282</v>
          </cell>
          <cell r="J1883">
            <v>196</v>
          </cell>
          <cell r="K1883">
            <v>0</v>
          </cell>
          <cell r="L1883">
            <v>0</v>
          </cell>
          <cell r="M1883">
            <v>35.353000000000002</v>
          </cell>
          <cell r="N1883">
            <v>96.385999999999996</v>
          </cell>
          <cell r="O1883">
            <v>12232.61</v>
          </cell>
          <cell r="P1883">
            <v>283.07</v>
          </cell>
          <cell r="Q1883">
            <v>2201.87</v>
          </cell>
          <cell r="R1883">
            <v>116.12</v>
          </cell>
        </row>
        <row r="1884">
          <cell r="A1884" t="str">
            <v>0301Piura210</v>
          </cell>
          <cell r="B1884" t="str">
            <v>03</v>
          </cell>
          <cell r="C1884" t="str">
            <v>01</v>
          </cell>
          <cell r="D1884" t="str">
            <v>ELNO</v>
          </cell>
          <cell r="E1884" t="str">
            <v>Piura</v>
          </cell>
          <cell r="F1884" t="str">
            <v/>
          </cell>
          <cell r="G1884">
            <v>7</v>
          </cell>
          <cell r="H1884">
            <v>60</v>
          </cell>
          <cell r="I1884" t="str">
            <v>210</v>
          </cell>
          <cell r="J1884">
            <v>1</v>
          </cell>
          <cell r="K1884">
            <v>0.03</v>
          </cell>
          <cell r="L1884">
            <v>0.92400000000000004</v>
          </cell>
          <cell r="M1884">
            <v>0.95399999999999996</v>
          </cell>
          <cell r="N1884">
            <v>2.5999999999999999E-2</v>
          </cell>
          <cell r="O1884">
            <v>1154.68</v>
          </cell>
          <cell r="P1884">
            <v>121.04</v>
          </cell>
          <cell r="Q1884">
            <v>207.84</v>
          </cell>
          <cell r="R1884">
            <v>3.2</v>
          </cell>
        </row>
        <row r="1885">
          <cell r="A1885" t="str">
            <v>0301Piura222</v>
          </cell>
          <cell r="B1885" t="str">
            <v>03</v>
          </cell>
          <cell r="C1885" t="str">
            <v>01</v>
          </cell>
          <cell r="D1885" t="str">
            <v>ELNO</v>
          </cell>
          <cell r="E1885" t="str">
            <v>Piura</v>
          </cell>
          <cell r="F1885" t="str">
            <v/>
          </cell>
          <cell r="G1885">
            <v>7</v>
          </cell>
          <cell r="H1885">
            <v>60</v>
          </cell>
          <cell r="I1885" t="str">
            <v>222</v>
          </cell>
          <cell r="J1885">
            <v>6</v>
          </cell>
          <cell r="K1885">
            <v>7.3630000000000004</v>
          </cell>
          <cell r="L1885">
            <v>23.035</v>
          </cell>
          <cell r="M1885">
            <v>30.398</v>
          </cell>
          <cell r="N1885">
            <v>0.27800000000000002</v>
          </cell>
          <cell r="O1885">
            <v>12735.11</v>
          </cell>
          <cell r="P1885">
            <v>41.89</v>
          </cell>
          <cell r="Q1885">
            <v>2292.3200000000002</v>
          </cell>
          <cell r="R1885">
            <v>23.2</v>
          </cell>
        </row>
        <row r="1886">
          <cell r="A1886" t="str">
            <v>0301Piura221</v>
          </cell>
          <cell r="B1886" t="str">
            <v>03</v>
          </cell>
          <cell r="C1886" t="str">
            <v>01</v>
          </cell>
          <cell r="D1886" t="str">
            <v>ELNO</v>
          </cell>
          <cell r="E1886" t="str">
            <v>Piura</v>
          </cell>
          <cell r="F1886" t="str">
            <v/>
          </cell>
          <cell r="G1886">
            <v>7</v>
          </cell>
          <cell r="H1886">
            <v>60</v>
          </cell>
          <cell r="I1886" t="str">
            <v>221</v>
          </cell>
          <cell r="J1886">
            <v>7</v>
          </cell>
          <cell r="K1886">
            <v>29.922000000000001</v>
          </cell>
          <cell r="L1886">
            <v>81.957999999999998</v>
          </cell>
          <cell r="M1886">
            <v>111.88</v>
          </cell>
          <cell r="N1886">
            <v>0.46</v>
          </cell>
          <cell r="O1886">
            <v>33734.620000000003</v>
          </cell>
          <cell r="P1886">
            <v>30.15</v>
          </cell>
          <cell r="Q1886">
            <v>6072.23</v>
          </cell>
          <cell r="R1886">
            <v>32.4</v>
          </cell>
        </row>
        <row r="1887">
          <cell r="A1887" t="str">
            <v>0301Piura232</v>
          </cell>
          <cell r="B1887" t="str">
            <v>03</v>
          </cell>
          <cell r="C1887" t="str">
            <v>01</v>
          </cell>
          <cell r="D1887" t="str">
            <v>ELNO</v>
          </cell>
          <cell r="E1887" t="str">
            <v>Piura</v>
          </cell>
          <cell r="F1887" t="str">
            <v/>
          </cell>
          <cell r="G1887">
            <v>7</v>
          </cell>
          <cell r="H1887">
            <v>60</v>
          </cell>
          <cell r="I1887" t="str">
            <v>232</v>
          </cell>
          <cell r="J1887">
            <v>8</v>
          </cell>
          <cell r="K1887">
            <v>0</v>
          </cell>
          <cell r="L1887">
            <v>0</v>
          </cell>
          <cell r="M1887">
            <v>40.244</v>
          </cell>
          <cell r="N1887">
            <v>0.27</v>
          </cell>
          <cell r="O1887">
            <v>14815.92</v>
          </cell>
          <cell r="P1887">
            <v>36.82</v>
          </cell>
          <cell r="Q1887">
            <v>2666.87</v>
          </cell>
          <cell r="R1887">
            <v>19.190000000000001</v>
          </cell>
        </row>
        <row r="1888">
          <cell r="A1888" t="str">
            <v>0301Piura231</v>
          </cell>
          <cell r="B1888" t="str">
            <v>03</v>
          </cell>
          <cell r="C1888" t="str">
            <v>01</v>
          </cell>
          <cell r="D1888" t="str">
            <v>ELNO</v>
          </cell>
          <cell r="E1888" t="str">
            <v>Piura</v>
          </cell>
          <cell r="F1888" t="str">
            <v/>
          </cell>
          <cell r="G1888">
            <v>7</v>
          </cell>
          <cell r="H1888">
            <v>60</v>
          </cell>
          <cell r="I1888" t="str">
            <v>231</v>
          </cell>
          <cell r="J1888">
            <v>16</v>
          </cell>
          <cell r="K1888">
            <v>0</v>
          </cell>
          <cell r="L1888">
            <v>0</v>
          </cell>
          <cell r="M1888">
            <v>77.668999999999997</v>
          </cell>
          <cell r="N1888">
            <v>0.27</v>
          </cell>
          <cell r="O1888">
            <v>23803.9</v>
          </cell>
          <cell r="P1888">
            <v>30.65</v>
          </cell>
          <cell r="Q1888">
            <v>4284.7</v>
          </cell>
          <cell r="R1888">
            <v>38.08</v>
          </cell>
        </row>
        <row r="1889">
          <cell r="A1889" t="str">
            <v>0301Piura270</v>
          </cell>
          <cell r="B1889" t="str">
            <v>03</v>
          </cell>
          <cell r="C1889" t="str">
            <v>01</v>
          </cell>
          <cell r="D1889" t="str">
            <v>ELNO</v>
          </cell>
          <cell r="E1889" t="str">
            <v>Piura</v>
          </cell>
          <cell r="F1889" t="str">
            <v/>
          </cell>
          <cell r="G1889">
            <v>7</v>
          </cell>
          <cell r="H1889">
            <v>60</v>
          </cell>
          <cell r="I1889" t="str">
            <v>270</v>
          </cell>
          <cell r="J1889">
            <v>3163</v>
          </cell>
          <cell r="K1889">
            <v>0</v>
          </cell>
          <cell r="L1889">
            <v>0</v>
          </cell>
          <cell r="M1889">
            <v>1276.2739999999999</v>
          </cell>
          <cell r="N1889">
            <v>0</v>
          </cell>
          <cell r="O1889">
            <v>456163.67</v>
          </cell>
          <cell r="P1889">
            <v>35.74</v>
          </cell>
          <cell r="Q1889">
            <v>82109.460000000006</v>
          </cell>
          <cell r="R1889">
            <v>2018.25</v>
          </cell>
        </row>
        <row r="1890">
          <cell r="A1890" t="str">
            <v>0301Piura261</v>
          </cell>
          <cell r="B1890" t="str">
            <v>03</v>
          </cell>
          <cell r="C1890" t="str">
            <v>01</v>
          </cell>
          <cell r="D1890" t="str">
            <v>ELNO</v>
          </cell>
          <cell r="E1890" t="str">
            <v>Piura</v>
          </cell>
          <cell r="F1890" t="str">
            <v/>
          </cell>
          <cell r="G1890">
            <v>7</v>
          </cell>
          <cell r="H1890">
            <v>60</v>
          </cell>
          <cell r="I1890" t="str">
            <v>261</v>
          </cell>
          <cell r="J1890">
            <v>23931</v>
          </cell>
          <cell r="K1890">
            <v>0</v>
          </cell>
          <cell r="L1890">
            <v>0</v>
          </cell>
          <cell r="M1890">
            <v>368.90499999999997</v>
          </cell>
          <cell r="N1890">
            <v>0</v>
          </cell>
          <cell r="O1890">
            <v>140871.79</v>
          </cell>
          <cell r="P1890">
            <v>38.19</v>
          </cell>
          <cell r="Q1890">
            <v>25356.92</v>
          </cell>
          <cell r="R1890">
            <v>14172.36</v>
          </cell>
        </row>
        <row r="1891">
          <cell r="A1891" t="str">
            <v>0301Piura262</v>
          </cell>
          <cell r="B1891" t="str">
            <v>03</v>
          </cell>
          <cell r="C1891" t="str">
            <v>01</v>
          </cell>
          <cell r="D1891" t="str">
            <v>ELNO</v>
          </cell>
          <cell r="E1891" t="str">
            <v>Piura</v>
          </cell>
          <cell r="F1891" t="str">
            <v/>
          </cell>
          <cell r="G1891">
            <v>7</v>
          </cell>
          <cell r="H1891">
            <v>60</v>
          </cell>
          <cell r="I1891" t="str">
            <v>262</v>
          </cell>
          <cell r="J1891">
            <v>24723</v>
          </cell>
          <cell r="K1891">
            <v>0</v>
          </cell>
          <cell r="L1891">
            <v>0</v>
          </cell>
          <cell r="M1891">
            <v>1494.8050000000001</v>
          </cell>
          <cell r="N1891">
            <v>0</v>
          </cell>
          <cell r="O1891">
            <v>507546.24</v>
          </cell>
          <cell r="P1891">
            <v>33.950000000000003</v>
          </cell>
          <cell r="Q1891">
            <v>91358.32</v>
          </cell>
          <cell r="R1891">
            <v>14663.34</v>
          </cell>
        </row>
        <row r="1892">
          <cell r="A1892" t="str">
            <v>0301Piura263</v>
          </cell>
          <cell r="B1892" t="str">
            <v>03</v>
          </cell>
          <cell r="C1892" t="str">
            <v>01</v>
          </cell>
          <cell r="D1892" t="str">
            <v>ELNO</v>
          </cell>
          <cell r="E1892" t="str">
            <v>Piura</v>
          </cell>
          <cell r="F1892" t="str">
            <v/>
          </cell>
          <cell r="G1892">
            <v>7</v>
          </cell>
          <cell r="H1892">
            <v>60</v>
          </cell>
          <cell r="I1892" t="str">
            <v>263</v>
          </cell>
          <cell r="J1892">
            <v>10452</v>
          </cell>
          <cell r="K1892">
            <v>0</v>
          </cell>
          <cell r="L1892">
            <v>0</v>
          </cell>
          <cell r="M1892">
            <v>1283.729</v>
          </cell>
          <cell r="N1892">
            <v>0</v>
          </cell>
          <cell r="O1892">
            <v>486210.61</v>
          </cell>
          <cell r="P1892">
            <v>37.869999999999997</v>
          </cell>
          <cell r="Q1892">
            <v>87517.91</v>
          </cell>
          <cell r="R1892">
            <v>6219.72</v>
          </cell>
        </row>
        <row r="1893">
          <cell r="A1893" t="str">
            <v>0301Piura264</v>
          </cell>
          <cell r="B1893" t="str">
            <v>03</v>
          </cell>
          <cell r="C1893" t="str">
            <v>01</v>
          </cell>
          <cell r="D1893" t="str">
            <v>ELNO</v>
          </cell>
          <cell r="E1893" t="str">
            <v>Piura</v>
          </cell>
          <cell r="F1893" t="str">
            <v/>
          </cell>
          <cell r="G1893">
            <v>7</v>
          </cell>
          <cell r="H1893">
            <v>60</v>
          </cell>
          <cell r="I1893" t="str">
            <v>264</v>
          </cell>
          <cell r="J1893">
            <v>7818</v>
          </cell>
          <cell r="K1893">
            <v>0</v>
          </cell>
          <cell r="L1893">
            <v>0</v>
          </cell>
          <cell r="M1893">
            <v>1561.9670000000001</v>
          </cell>
          <cell r="N1893">
            <v>0</v>
          </cell>
          <cell r="O1893">
            <v>582409.92000000004</v>
          </cell>
          <cell r="P1893">
            <v>37.29</v>
          </cell>
          <cell r="Q1893">
            <v>104833.79</v>
          </cell>
          <cell r="R1893">
            <v>4678.0600000000004</v>
          </cell>
        </row>
        <row r="1894">
          <cell r="A1894" t="str">
            <v>0301Piura265</v>
          </cell>
          <cell r="B1894" t="str">
            <v>03</v>
          </cell>
          <cell r="C1894" t="str">
            <v>01</v>
          </cell>
          <cell r="D1894" t="str">
            <v>ELNO</v>
          </cell>
          <cell r="E1894" t="str">
            <v>Piura</v>
          </cell>
          <cell r="F1894" t="str">
            <v/>
          </cell>
          <cell r="G1894">
            <v>7</v>
          </cell>
          <cell r="H1894">
            <v>60</v>
          </cell>
          <cell r="I1894" t="str">
            <v>265</v>
          </cell>
          <cell r="J1894">
            <v>1452</v>
          </cell>
          <cell r="K1894">
            <v>0</v>
          </cell>
          <cell r="L1894">
            <v>0</v>
          </cell>
          <cell r="M1894">
            <v>539.99599999999998</v>
          </cell>
          <cell r="N1894">
            <v>0</v>
          </cell>
          <cell r="O1894">
            <v>198727.88</v>
          </cell>
          <cell r="P1894">
            <v>36.799999999999997</v>
          </cell>
          <cell r="Q1894">
            <v>35771.019999999997</v>
          </cell>
          <cell r="R1894">
            <v>888.48</v>
          </cell>
        </row>
        <row r="1895">
          <cell r="A1895" t="str">
            <v>0301Piura266</v>
          </cell>
          <cell r="B1895" t="str">
            <v>03</v>
          </cell>
          <cell r="C1895" t="str">
            <v>01</v>
          </cell>
          <cell r="D1895" t="str">
            <v>ELNO</v>
          </cell>
          <cell r="E1895" t="str">
            <v>Piura</v>
          </cell>
          <cell r="F1895" t="str">
            <v/>
          </cell>
          <cell r="G1895">
            <v>7</v>
          </cell>
          <cell r="H1895">
            <v>60</v>
          </cell>
          <cell r="I1895" t="str">
            <v>266</v>
          </cell>
          <cell r="J1895">
            <v>321</v>
          </cell>
          <cell r="K1895">
            <v>0</v>
          </cell>
          <cell r="L1895">
            <v>0</v>
          </cell>
          <cell r="M1895">
            <v>191.28700000000001</v>
          </cell>
          <cell r="N1895">
            <v>0</v>
          </cell>
          <cell r="O1895">
            <v>69808.5</v>
          </cell>
          <cell r="P1895">
            <v>36.49</v>
          </cell>
          <cell r="Q1895">
            <v>12565.53</v>
          </cell>
          <cell r="R1895">
            <v>203.96</v>
          </cell>
        </row>
        <row r="1896">
          <cell r="A1896" t="str">
            <v>0301Piura267</v>
          </cell>
          <cell r="B1896" t="str">
            <v>03</v>
          </cell>
          <cell r="C1896" t="str">
            <v>01</v>
          </cell>
          <cell r="D1896" t="str">
            <v>ELNO</v>
          </cell>
          <cell r="E1896" t="str">
            <v>Piura</v>
          </cell>
          <cell r="F1896" t="str">
            <v/>
          </cell>
          <cell r="G1896">
            <v>7</v>
          </cell>
          <cell r="H1896">
            <v>60</v>
          </cell>
          <cell r="I1896" t="str">
            <v>267</v>
          </cell>
          <cell r="J1896">
            <v>85</v>
          </cell>
          <cell r="K1896">
            <v>0</v>
          </cell>
          <cell r="L1896">
            <v>0</v>
          </cell>
          <cell r="M1896">
            <v>73.588999999999999</v>
          </cell>
          <cell r="N1896">
            <v>0</v>
          </cell>
          <cell r="O1896">
            <v>26404.62</v>
          </cell>
          <cell r="P1896">
            <v>35.880000000000003</v>
          </cell>
          <cell r="Q1896">
            <v>4752.83</v>
          </cell>
          <cell r="R1896">
            <v>53.98</v>
          </cell>
        </row>
        <row r="1897">
          <cell r="A1897" t="str">
            <v>0301Piura268</v>
          </cell>
          <cell r="B1897" t="str">
            <v>03</v>
          </cell>
          <cell r="C1897" t="str">
            <v>01</v>
          </cell>
          <cell r="D1897" t="str">
            <v>ELNO</v>
          </cell>
          <cell r="E1897" t="str">
            <v>Piura</v>
          </cell>
          <cell r="F1897" t="str">
            <v/>
          </cell>
          <cell r="G1897">
            <v>7</v>
          </cell>
          <cell r="H1897">
            <v>60</v>
          </cell>
          <cell r="I1897" t="str">
            <v>268</v>
          </cell>
          <cell r="J1897">
            <v>110</v>
          </cell>
          <cell r="K1897">
            <v>0</v>
          </cell>
          <cell r="L1897">
            <v>0</v>
          </cell>
          <cell r="M1897">
            <v>167.923</v>
          </cell>
          <cell r="N1897">
            <v>0</v>
          </cell>
          <cell r="O1897">
            <v>60742.12</v>
          </cell>
          <cell r="P1897">
            <v>36.17</v>
          </cell>
          <cell r="Q1897">
            <v>10933.58</v>
          </cell>
          <cell r="R1897">
            <v>75.069999999999993</v>
          </cell>
        </row>
        <row r="1898">
          <cell r="A1898" t="str">
            <v>0301Piura282</v>
          </cell>
          <cell r="B1898" t="str">
            <v>03</v>
          </cell>
          <cell r="C1898" t="str">
            <v>01</v>
          </cell>
          <cell r="D1898" t="str">
            <v>ELNO</v>
          </cell>
          <cell r="E1898" t="str">
            <v>Piura</v>
          </cell>
          <cell r="F1898" t="str">
            <v/>
          </cell>
          <cell r="G1898">
            <v>7</v>
          </cell>
          <cell r="H1898">
            <v>60</v>
          </cell>
          <cell r="I1898" t="str">
            <v>282</v>
          </cell>
          <cell r="J1898">
            <v>94</v>
          </cell>
          <cell r="K1898">
            <v>0</v>
          </cell>
          <cell r="L1898">
            <v>0</v>
          </cell>
          <cell r="M1898">
            <v>27.555</v>
          </cell>
          <cell r="N1898">
            <v>72.816000000000003</v>
          </cell>
          <cell r="O1898">
            <v>8923.73</v>
          </cell>
          <cell r="P1898">
            <v>32.39</v>
          </cell>
          <cell r="Q1898">
            <v>1606.27</v>
          </cell>
          <cell r="R1898">
            <v>55.7</v>
          </cell>
        </row>
        <row r="1899">
          <cell r="A1899" t="str">
            <v>0301Piura100</v>
          </cell>
          <cell r="B1899" t="str">
            <v>03</v>
          </cell>
          <cell r="C1899" t="str">
            <v>01</v>
          </cell>
          <cell r="D1899" t="str">
            <v>ELNO</v>
          </cell>
          <cell r="E1899" t="str">
            <v>Piura</v>
          </cell>
          <cell r="F1899" t="str">
            <v/>
          </cell>
          <cell r="G1899">
            <v>7</v>
          </cell>
          <cell r="H1899">
            <v>60</v>
          </cell>
          <cell r="I1899" t="str">
            <v>100</v>
          </cell>
          <cell r="J1899">
            <v>35</v>
          </cell>
          <cell r="K1899">
            <v>30.364999999999998</v>
          </cell>
          <cell r="L1899">
            <v>807.19</v>
          </cell>
          <cell r="M1899">
            <v>837.55499999999995</v>
          </cell>
          <cell r="N1899">
            <v>5.1369999999999996</v>
          </cell>
          <cell r="O1899">
            <v>139979.67000000001</v>
          </cell>
          <cell r="P1899">
            <v>16.71</v>
          </cell>
          <cell r="Q1899">
            <v>25196.34</v>
          </cell>
          <cell r="R1899">
            <v>561.4</v>
          </cell>
        </row>
        <row r="1900">
          <cell r="A1900" t="str">
            <v>0301Piura122</v>
          </cell>
          <cell r="B1900" t="str">
            <v>03</v>
          </cell>
          <cell r="C1900" t="str">
            <v>01</v>
          </cell>
          <cell r="D1900" t="str">
            <v>ELNO</v>
          </cell>
          <cell r="E1900" t="str">
            <v>Piura</v>
          </cell>
          <cell r="F1900" t="str">
            <v/>
          </cell>
          <cell r="G1900">
            <v>7</v>
          </cell>
          <cell r="H1900">
            <v>60</v>
          </cell>
          <cell r="I1900" t="str">
            <v>122</v>
          </cell>
          <cell r="J1900">
            <v>60</v>
          </cell>
          <cell r="K1900">
            <v>168.672</v>
          </cell>
          <cell r="L1900">
            <v>1121.796</v>
          </cell>
          <cell r="M1900">
            <v>1290.4680000000001</v>
          </cell>
          <cell r="N1900">
            <v>4.742</v>
          </cell>
          <cell r="O1900">
            <v>256955.85</v>
          </cell>
          <cell r="P1900">
            <v>19.91</v>
          </cell>
          <cell r="Q1900">
            <v>46252.05</v>
          </cell>
          <cell r="R1900">
            <v>962.4</v>
          </cell>
        </row>
        <row r="1901">
          <cell r="A1901" t="str">
            <v>0301Piura121</v>
          </cell>
          <cell r="B1901" t="str">
            <v>03</v>
          </cell>
          <cell r="C1901" t="str">
            <v>01</v>
          </cell>
          <cell r="D1901" t="str">
            <v>ELNO</v>
          </cell>
          <cell r="E1901" t="str">
            <v>Piura</v>
          </cell>
          <cell r="F1901" t="str">
            <v/>
          </cell>
          <cell r="G1901">
            <v>7</v>
          </cell>
          <cell r="H1901">
            <v>60</v>
          </cell>
          <cell r="I1901" t="str">
            <v>121</v>
          </cell>
          <cell r="J1901">
            <v>36</v>
          </cell>
          <cell r="K1901">
            <v>203.078</v>
          </cell>
          <cell r="L1901">
            <v>751.52300000000002</v>
          </cell>
          <cell r="M1901">
            <v>954.601</v>
          </cell>
          <cell r="N1901">
            <v>2.7690000000000001</v>
          </cell>
          <cell r="O1901">
            <v>185336.02</v>
          </cell>
          <cell r="P1901">
            <v>19.420000000000002</v>
          </cell>
          <cell r="Q1901">
            <v>33360.480000000003</v>
          </cell>
          <cell r="R1901">
            <v>580.86</v>
          </cell>
        </row>
        <row r="1902">
          <cell r="A1902" t="str">
            <v>0301Piura132</v>
          </cell>
          <cell r="B1902" t="str">
            <v>03</v>
          </cell>
          <cell r="C1902" t="str">
            <v>01</v>
          </cell>
          <cell r="D1902" t="str">
            <v>ELNO</v>
          </cell>
          <cell r="E1902" t="str">
            <v>Piura</v>
          </cell>
          <cell r="F1902" t="str">
            <v/>
          </cell>
          <cell r="G1902">
            <v>7</v>
          </cell>
          <cell r="H1902">
            <v>60</v>
          </cell>
          <cell r="I1902" t="str">
            <v>132</v>
          </cell>
          <cell r="J1902">
            <v>27</v>
          </cell>
          <cell r="K1902">
            <v>0</v>
          </cell>
          <cell r="L1902">
            <v>0</v>
          </cell>
          <cell r="M1902">
            <v>294.10000000000002</v>
          </cell>
          <cell r="N1902">
            <v>1.41</v>
          </cell>
          <cell r="O1902">
            <v>70569.13</v>
          </cell>
          <cell r="P1902">
            <v>23.99</v>
          </cell>
          <cell r="Q1902">
            <v>12702.44</v>
          </cell>
          <cell r="R1902">
            <v>405</v>
          </cell>
        </row>
        <row r="1903">
          <cell r="A1903" t="str">
            <v>0301Piura131</v>
          </cell>
          <cell r="B1903" t="str">
            <v>03</v>
          </cell>
          <cell r="C1903" t="str">
            <v>01</v>
          </cell>
          <cell r="D1903" t="str">
            <v>ELNO</v>
          </cell>
          <cell r="E1903" t="str">
            <v>Piura</v>
          </cell>
          <cell r="F1903" t="str">
            <v/>
          </cell>
          <cell r="G1903">
            <v>7</v>
          </cell>
          <cell r="H1903">
            <v>60</v>
          </cell>
          <cell r="I1903" t="str">
            <v>131</v>
          </cell>
          <cell r="J1903">
            <v>41</v>
          </cell>
          <cell r="K1903">
            <v>0</v>
          </cell>
          <cell r="L1903">
            <v>0</v>
          </cell>
          <cell r="M1903">
            <v>440.24</v>
          </cell>
          <cell r="N1903">
            <v>1.5780000000000001</v>
          </cell>
          <cell r="O1903">
            <v>93504.71</v>
          </cell>
          <cell r="P1903">
            <v>21.24</v>
          </cell>
          <cell r="Q1903">
            <v>16830.849999999999</v>
          </cell>
          <cell r="R1903">
            <v>616.96</v>
          </cell>
        </row>
        <row r="1904">
          <cell r="A1904" t="str">
            <v>0301Piura240</v>
          </cell>
          <cell r="B1904" t="str">
            <v>03</v>
          </cell>
          <cell r="C1904" t="str">
            <v>01</v>
          </cell>
          <cell r="D1904" t="str">
            <v>ELNO</v>
          </cell>
          <cell r="E1904" t="str">
            <v>Piura</v>
          </cell>
          <cell r="F1904" t="str">
            <v/>
          </cell>
          <cell r="G1904">
            <v>7</v>
          </cell>
          <cell r="H1904">
            <v>60</v>
          </cell>
          <cell r="I1904" t="str">
            <v>240</v>
          </cell>
          <cell r="J1904">
            <v>0</v>
          </cell>
          <cell r="K1904">
            <v>0</v>
          </cell>
          <cell r="L1904">
            <v>0</v>
          </cell>
          <cell r="M1904">
            <v>877.22799999999995</v>
          </cell>
          <cell r="N1904">
            <v>0</v>
          </cell>
          <cell r="O1904">
            <v>323836.23</v>
          </cell>
          <cell r="P1904">
            <v>36.92</v>
          </cell>
          <cell r="Q1904">
            <v>0</v>
          </cell>
          <cell r="R1904">
            <v>0</v>
          </cell>
        </row>
        <row r="1905">
          <cell r="A1905" t="str">
            <v>0301Sullana-Paita222</v>
          </cell>
          <cell r="B1905" t="str">
            <v>03</v>
          </cell>
          <cell r="C1905" t="str">
            <v>01</v>
          </cell>
          <cell r="D1905" t="str">
            <v>ELNO</v>
          </cell>
          <cell r="E1905" t="str">
            <v>Sullana-Paita</v>
          </cell>
          <cell r="F1905" t="str">
            <v/>
          </cell>
          <cell r="G1905">
            <v>76.44</v>
          </cell>
          <cell r="H1905">
            <v>60</v>
          </cell>
          <cell r="I1905" t="str">
            <v>222</v>
          </cell>
          <cell r="J1905">
            <v>3</v>
          </cell>
          <cell r="K1905">
            <v>2.431</v>
          </cell>
          <cell r="L1905">
            <v>9.5440000000000005</v>
          </cell>
          <cell r="M1905">
            <v>11.975</v>
          </cell>
          <cell r="N1905">
            <v>7.0999999999999994E-2</v>
          </cell>
          <cell r="O1905">
            <v>4282.03</v>
          </cell>
          <cell r="P1905">
            <v>35.76</v>
          </cell>
          <cell r="Q1905">
            <v>770.77</v>
          </cell>
          <cell r="R1905">
            <v>9.94</v>
          </cell>
        </row>
        <row r="1906">
          <cell r="A1906" t="str">
            <v>0301Sullana-Paita221</v>
          </cell>
          <cell r="B1906" t="str">
            <v>03</v>
          </cell>
          <cell r="C1906" t="str">
            <v>01</v>
          </cell>
          <cell r="D1906" t="str">
            <v>ELNO</v>
          </cell>
          <cell r="E1906" t="str">
            <v>Sullana-Paita</v>
          </cell>
          <cell r="F1906" t="str">
            <v/>
          </cell>
          <cell r="G1906">
            <v>76.44</v>
          </cell>
          <cell r="H1906">
            <v>60</v>
          </cell>
          <cell r="I1906" t="str">
            <v>221</v>
          </cell>
          <cell r="J1906">
            <v>1</v>
          </cell>
          <cell r="K1906">
            <v>0.93300000000000005</v>
          </cell>
          <cell r="L1906">
            <v>3.39</v>
          </cell>
          <cell r="M1906">
            <v>4.3230000000000004</v>
          </cell>
          <cell r="N1906">
            <v>8.9999999999999993E-3</v>
          </cell>
          <cell r="O1906">
            <v>1077.1199999999999</v>
          </cell>
          <cell r="P1906">
            <v>24.92</v>
          </cell>
          <cell r="Q1906">
            <v>193.88</v>
          </cell>
          <cell r="R1906">
            <v>3.2</v>
          </cell>
        </row>
        <row r="1907">
          <cell r="A1907" t="str">
            <v>0301Sullana-Paita232</v>
          </cell>
          <cell r="B1907" t="str">
            <v>03</v>
          </cell>
          <cell r="C1907" t="str">
            <v>01</v>
          </cell>
          <cell r="D1907" t="str">
            <v>ELNO</v>
          </cell>
          <cell r="E1907" t="str">
            <v>Sullana-Paita</v>
          </cell>
          <cell r="F1907" t="str">
            <v/>
          </cell>
          <cell r="G1907">
            <v>76.44</v>
          </cell>
          <cell r="H1907">
            <v>60</v>
          </cell>
          <cell r="I1907" t="str">
            <v>232</v>
          </cell>
          <cell r="J1907">
            <v>1</v>
          </cell>
          <cell r="K1907">
            <v>0</v>
          </cell>
          <cell r="L1907">
            <v>0</v>
          </cell>
          <cell r="M1907">
            <v>2.0409999999999999</v>
          </cell>
          <cell r="N1907">
            <v>0.01</v>
          </cell>
          <cell r="O1907">
            <v>897.36</v>
          </cell>
          <cell r="P1907">
            <v>43.9</v>
          </cell>
          <cell r="Q1907">
            <v>161.52000000000001</v>
          </cell>
          <cell r="R1907">
            <v>2.41</v>
          </cell>
        </row>
        <row r="1908">
          <cell r="A1908" t="str">
            <v>0301Sullana-Paita231</v>
          </cell>
          <cell r="B1908" t="str">
            <v>03</v>
          </cell>
          <cell r="C1908" t="str">
            <v>01</v>
          </cell>
          <cell r="D1908" t="str">
            <v>ELNO</v>
          </cell>
          <cell r="E1908" t="str">
            <v>Sullana-Paita</v>
          </cell>
          <cell r="F1908" t="str">
            <v/>
          </cell>
          <cell r="G1908">
            <v>76.44</v>
          </cell>
          <cell r="H1908">
            <v>60</v>
          </cell>
          <cell r="I1908" t="str">
            <v>231</v>
          </cell>
          <cell r="J1908">
            <v>3</v>
          </cell>
          <cell r="K1908">
            <v>0</v>
          </cell>
          <cell r="L1908">
            <v>0</v>
          </cell>
          <cell r="M1908">
            <v>16.416</v>
          </cell>
          <cell r="N1908">
            <v>4.4999999999999998E-2</v>
          </cell>
          <cell r="O1908">
            <v>4127.4399999999996</v>
          </cell>
          <cell r="P1908">
            <v>25.14</v>
          </cell>
          <cell r="Q1908">
            <v>742.94</v>
          </cell>
          <cell r="R1908">
            <v>6.63</v>
          </cell>
        </row>
        <row r="1909">
          <cell r="A1909" t="str">
            <v>0301Sullana-Paita270</v>
          </cell>
          <cell r="B1909" t="str">
            <v>03</v>
          </cell>
          <cell r="C1909" t="str">
            <v>01</v>
          </cell>
          <cell r="D1909" t="str">
            <v>ELNO</v>
          </cell>
          <cell r="E1909" t="str">
            <v>Sullana-Paita</v>
          </cell>
          <cell r="F1909" t="str">
            <v/>
          </cell>
          <cell r="G1909">
            <v>76.44</v>
          </cell>
          <cell r="H1909">
            <v>60</v>
          </cell>
          <cell r="I1909" t="str">
            <v>270</v>
          </cell>
          <cell r="J1909">
            <v>2071</v>
          </cell>
          <cell r="K1909">
            <v>0</v>
          </cell>
          <cell r="L1909">
            <v>0</v>
          </cell>
          <cell r="M1909">
            <v>534.99300000000005</v>
          </cell>
          <cell r="N1909">
            <v>0</v>
          </cell>
          <cell r="O1909">
            <v>193548.43</v>
          </cell>
          <cell r="P1909">
            <v>36.18</v>
          </cell>
          <cell r="Q1909">
            <v>34838.720000000001</v>
          </cell>
          <cell r="R1909">
            <v>1271.6500000000001</v>
          </cell>
        </row>
        <row r="1910">
          <cell r="A1910" t="str">
            <v>0301Sullana-Paita261</v>
          </cell>
          <cell r="B1910" t="str">
            <v>03</v>
          </cell>
          <cell r="C1910" t="str">
            <v>01</v>
          </cell>
          <cell r="D1910" t="str">
            <v>ELNO</v>
          </cell>
          <cell r="E1910" t="str">
            <v>Sullana-Paita</v>
          </cell>
          <cell r="F1910" t="str">
            <v/>
          </cell>
          <cell r="G1910">
            <v>76.44</v>
          </cell>
          <cell r="H1910">
            <v>60</v>
          </cell>
          <cell r="I1910" t="str">
            <v>261</v>
          </cell>
          <cell r="J1910">
            <v>21676</v>
          </cell>
          <cell r="K1910">
            <v>0</v>
          </cell>
          <cell r="L1910">
            <v>0</v>
          </cell>
          <cell r="M1910">
            <v>343.51900000000001</v>
          </cell>
          <cell r="N1910">
            <v>0</v>
          </cell>
          <cell r="O1910">
            <v>130057.47</v>
          </cell>
          <cell r="P1910">
            <v>37.86</v>
          </cell>
          <cell r="Q1910">
            <v>23410.34</v>
          </cell>
          <cell r="R1910">
            <v>12804.33</v>
          </cell>
        </row>
        <row r="1911">
          <cell r="A1911" t="str">
            <v>0301Sullana-Paita262</v>
          </cell>
          <cell r="B1911" t="str">
            <v>03</v>
          </cell>
          <cell r="C1911" t="str">
            <v>01</v>
          </cell>
          <cell r="D1911" t="str">
            <v>ELNO</v>
          </cell>
          <cell r="E1911" t="str">
            <v>Sullana-Paita</v>
          </cell>
          <cell r="F1911" t="str">
            <v/>
          </cell>
          <cell r="G1911">
            <v>76.44</v>
          </cell>
          <cell r="H1911">
            <v>60</v>
          </cell>
          <cell r="I1911" t="str">
            <v>262</v>
          </cell>
          <cell r="J1911">
            <v>17904</v>
          </cell>
          <cell r="K1911">
            <v>0</v>
          </cell>
          <cell r="L1911">
            <v>0</v>
          </cell>
          <cell r="M1911">
            <v>1051.8989999999999</v>
          </cell>
          <cell r="N1911">
            <v>0</v>
          </cell>
          <cell r="O1911">
            <v>356918.04</v>
          </cell>
          <cell r="P1911">
            <v>33.93</v>
          </cell>
          <cell r="Q1911">
            <v>64245.25</v>
          </cell>
          <cell r="R1911">
            <v>10578.9</v>
          </cell>
        </row>
        <row r="1912">
          <cell r="A1912" t="str">
            <v>0301Sullana-Paita263</v>
          </cell>
          <cell r="B1912" t="str">
            <v>03</v>
          </cell>
          <cell r="C1912" t="str">
            <v>01</v>
          </cell>
          <cell r="D1912" t="str">
            <v>ELNO</v>
          </cell>
          <cell r="E1912" t="str">
            <v>Sullana-Paita</v>
          </cell>
          <cell r="F1912" t="str">
            <v/>
          </cell>
          <cell r="G1912">
            <v>76.44</v>
          </cell>
          <cell r="H1912">
            <v>60</v>
          </cell>
          <cell r="I1912" t="str">
            <v>263</v>
          </cell>
          <cell r="J1912">
            <v>5128</v>
          </cell>
          <cell r="K1912">
            <v>0</v>
          </cell>
          <cell r="L1912">
            <v>0</v>
          </cell>
          <cell r="M1912">
            <v>622.08500000000004</v>
          </cell>
          <cell r="N1912">
            <v>0</v>
          </cell>
          <cell r="O1912">
            <v>235726.62</v>
          </cell>
          <cell r="P1912">
            <v>37.89</v>
          </cell>
          <cell r="Q1912">
            <v>42430.79</v>
          </cell>
          <cell r="R1912">
            <v>3032.01</v>
          </cell>
        </row>
        <row r="1913">
          <cell r="A1913" t="str">
            <v>0301Sullana-Paita264</v>
          </cell>
          <cell r="B1913" t="str">
            <v>03</v>
          </cell>
          <cell r="C1913" t="str">
            <v>01</v>
          </cell>
          <cell r="D1913" t="str">
            <v>ELNO</v>
          </cell>
          <cell r="E1913" t="str">
            <v>Sullana-Paita</v>
          </cell>
          <cell r="F1913" t="str">
            <v/>
          </cell>
          <cell r="G1913">
            <v>76.44</v>
          </cell>
          <cell r="H1913">
            <v>60</v>
          </cell>
          <cell r="I1913" t="str">
            <v>264</v>
          </cell>
          <cell r="J1913">
            <v>2554</v>
          </cell>
          <cell r="K1913">
            <v>0</v>
          </cell>
          <cell r="L1913">
            <v>0</v>
          </cell>
          <cell r="M1913">
            <v>497.55900000000003</v>
          </cell>
          <cell r="N1913">
            <v>0</v>
          </cell>
          <cell r="O1913">
            <v>185583.61</v>
          </cell>
          <cell r="P1913">
            <v>37.299999999999997</v>
          </cell>
          <cell r="Q1913">
            <v>33405.050000000003</v>
          </cell>
          <cell r="R1913">
            <v>1513.46</v>
          </cell>
        </row>
        <row r="1914">
          <cell r="A1914" t="str">
            <v>0301Sullana-Paita265</v>
          </cell>
          <cell r="B1914" t="str">
            <v>03</v>
          </cell>
          <cell r="C1914" t="str">
            <v>01</v>
          </cell>
          <cell r="D1914" t="str">
            <v>ELNO</v>
          </cell>
          <cell r="E1914" t="str">
            <v>Sullana-Paita</v>
          </cell>
          <cell r="F1914" t="str">
            <v/>
          </cell>
          <cell r="G1914">
            <v>76.44</v>
          </cell>
          <cell r="H1914">
            <v>60</v>
          </cell>
          <cell r="I1914" t="str">
            <v>265</v>
          </cell>
          <cell r="J1914">
            <v>363</v>
          </cell>
          <cell r="K1914">
            <v>0</v>
          </cell>
          <cell r="L1914">
            <v>0</v>
          </cell>
          <cell r="M1914">
            <v>134.88300000000001</v>
          </cell>
          <cell r="N1914">
            <v>0</v>
          </cell>
          <cell r="O1914">
            <v>49449.25</v>
          </cell>
          <cell r="P1914">
            <v>36.659999999999997</v>
          </cell>
          <cell r="Q1914">
            <v>8900.8700000000008</v>
          </cell>
          <cell r="R1914">
            <v>217.33</v>
          </cell>
        </row>
        <row r="1915">
          <cell r="A1915" t="str">
            <v>0301Sullana-Paita266</v>
          </cell>
          <cell r="B1915" t="str">
            <v>03</v>
          </cell>
          <cell r="C1915" t="str">
            <v>01</v>
          </cell>
          <cell r="D1915" t="str">
            <v>ELNO</v>
          </cell>
          <cell r="E1915" t="str">
            <v>Sullana-Paita</v>
          </cell>
          <cell r="F1915" t="str">
            <v/>
          </cell>
          <cell r="G1915">
            <v>76.44</v>
          </cell>
          <cell r="H1915">
            <v>60</v>
          </cell>
          <cell r="I1915" t="str">
            <v>266</v>
          </cell>
          <cell r="J1915">
            <v>77</v>
          </cell>
          <cell r="K1915">
            <v>0</v>
          </cell>
          <cell r="L1915">
            <v>0</v>
          </cell>
          <cell r="M1915">
            <v>46.259</v>
          </cell>
          <cell r="N1915">
            <v>0</v>
          </cell>
          <cell r="O1915">
            <v>16648.650000000001</v>
          </cell>
          <cell r="P1915">
            <v>35.99</v>
          </cell>
          <cell r="Q1915">
            <v>2996.76</v>
          </cell>
          <cell r="R1915">
            <v>46.71</v>
          </cell>
        </row>
        <row r="1916">
          <cell r="A1916" t="str">
            <v>0301Sullana-Paita267</v>
          </cell>
          <cell r="B1916" t="str">
            <v>03</v>
          </cell>
          <cell r="C1916" t="str">
            <v>01</v>
          </cell>
          <cell r="D1916" t="str">
            <v>ELNO</v>
          </cell>
          <cell r="E1916" t="str">
            <v>Sullana-Paita</v>
          </cell>
          <cell r="F1916" t="str">
            <v/>
          </cell>
          <cell r="G1916">
            <v>76.44</v>
          </cell>
          <cell r="H1916">
            <v>60</v>
          </cell>
          <cell r="I1916" t="str">
            <v>267</v>
          </cell>
          <cell r="J1916">
            <v>25</v>
          </cell>
          <cell r="K1916">
            <v>0</v>
          </cell>
          <cell r="L1916">
            <v>0</v>
          </cell>
          <cell r="M1916">
            <v>21.545999999999999</v>
          </cell>
          <cell r="N1916">
            <v>0</v>
          </cell>
          <cell r="O1916">
            <v>7885.8</v>
          </cell>
          <cell r="P1916">
            <v>36.6</v>
          </cell>
          <cell r="Q1916">
            <v>1419.44</v>
          </cell>
          <cell r="R1916">
            <v>15.11</v>
          </cell>
        </row>
        <row r="1917">
          <cell r="A1917" t="str">
            <v>0301Sullana-Paita268</v>
          </cell>
          <cell r="B1917" t="str">
            <v>03</v>
          </cell>
          <cell r="C1917" t="str">
            <v>01</v>
          </cell>
          <cell r="D1917" t="str">
            <v>ELNO</v>
          </cell>
          <cell r="E1917" t="str">
            <v>Sullana-Paita</v>
          </cell>
          <cell r="F1917" t="str">
            <v/>
          </cell>
          <cell r="G1917">
            <v>76.44</v>
          </cell>
          <cell r="H1917">
            <v>60</v>
          </cell>
          <cell r="I1917" t="str">
            <v>268</v>
          </cell>
          <cell r="J1917">
            <v>30</v>
          </cell>
          <cell r="K1917">
            <v>0</v>
          </cell>
          <cell r="L1917">
            <v>0</v>
          </cell>
          <cell r="M1917">
            <v>56.832000000000001</v>
          </cell>
          <cell r="N1917">
            <v>0</v>
          </cell>
          <cell r="O1917">
            <v>20508.990000000002</v>
          </cell>
          <cell r="P1917">
            <v>36.090000000000003</v>
          </cell>
          <cell r="Q1917">
            <v>3691.62</v>
          </cell>
          <cell r="R1917">
            <v>19.5</v>
          </cell>
        </row>
        <row r="1918">
          <cell r="A1918" t="str">
            <v>0301Sullana-Paita282</v>
          </cell>
          <cell r="B1918" t="str">
            <v>03</v>
          </cell>
          <cell r="C1918" t="str">
            <v>01</v>
          </cell>
          <cell r="D1918" t="str">
            <v>ELNO</v>
          </cell>
          <cell r="E1918" t="str">
            <v>Sullana-Paita</v>
          </cell>
          <cell r="F1918" t="str">
            <v/>
          </cell>
          <cell r="G1918">
            <v>76.44</v>
          </cell>
          <cell r="H1918">
            <v>60</v>
          </cell>
          <cell r="I1918" t="str">
            <v>282</v>
          </cell>
          <cell r="J1918">
            <v>22</v>
          </cell>
          <cell r="K1918">
            <v>0</v>
          </cell>
          <cell r="L1918">
            <v>0</v>
          </cell>
          <cell r="M1918">
            <v>1.4219999999999999</v>
          </cell>
          <cell r="N1918">
            <v>4.4450000000000003</v>
          </cell>
          <cell r="O1918">
            <v>574.16</v>
          </cell>
          <cell r="P1918">
            <v>40.380000000000003</v>
          </cell>
          <cell r="Q1918">
            <v>103.35</v>
          </cell>
          <cell r="R1918">
            <v>13</v>
          </cell>
        </row>
        <row r="1919">
          <cell r="A1919" t="str">
            <v>0301Sullana-Paita100</v>
          </cell>
          <cell r="B1919" t="str">
            <v>03</v>
          </cell>
          <cell r="C1919" t="str">
            <v>01</v>
          </cell>
          <cell r="D1919" t="str">
            <v>ELNO</v>
          </cell>
          <cell r="E1919" t="str">
            <v>Sullana-Paita</v>
          </cell>
          <cell r="F1919" t="str">
            <v/>
          </cell>
          <cell r="G1919">
            <v>76.44</v>
          </cell>
          <cell r="H1919">
            <v>60</v>
          </cell>
          <cell r="I1919" t="str">
            <v>100</v>
          </cell>
          <cell r="J1919">
            <v>38</v>
          </cell>
          <cell r="K1919">
            <v>36.822000000000003</v>
          </cell>
          <cell r="L1919">
            <v>584.26499999999999</v>
          </cell>
          <cell r="M1919">
            <v>621.08699999999999</v>
          </cell>
          <cell r="N1919">
            <v>5.1840000000000002</v>
          </cell>
          <cell r="O1919">
            <v>112101.5</v>
          </cell>
          <cell r="P1919">
            <v>18.05</v>
          </cell>
          <cell r="Q1919">
            <v>20178.27</v>
          </cell>
          <cell r="R1919">
            <v>609.52</v>
          </cell>
        </row>
        <row r="1920">
          <cell r="A1920" t="str">
            <v>0301Sullana-Paita122</v>
          </cell>
          <cell r="B1920" t="str">
            <v>03</v>
          </cell>
          <cell r="C1920" t="str">
            <v>01</v>
          </cell>
          <cell r="D1920" t="str">
            <v>ELNO</v>
          </cell>
          <cell r="E1920" t="str">
            <v>Sullana-Paita</v>
          </cell>
          <cell r="F1920" t="str">
            <v/>
          </cell>
          <cell r="G1920">
            <v>76.44</v>
          </cell>
          <cell r="H1920">
            <v>60</v>
          </cell>
          <cell r="I1920" t="str">
            <v>122</v>
          </cell>
          <cell r="J1920">
            <v>53</v>
          </cell>
          <cell r="K1920">
            <v>381.68099999999998</v>
          </cell>
          <cell r="L1920">
            <v>2133.4</v>
          </cell>
          <cell r="M1920">
            <v>2515.0810000000001</v>
          </cell>
          <cell r="N1920">
            <v>10.785</v>
          </cell>
          <cell r="O1920">
            <v>504172.65</v>
          </cell>
          <cell r="P1920">
            <v>20.05</v>
          </cell>
          <cell r="Q1920">
            <v>90751.08</v>
          </cell>
          <cell r="R1920">
            <v>850.12</v>
          </cell>
        </row>
        <row r="1921">
          <cell r="A1921" t="str">
            <v>0301Sullana-Paita121</v>
          </cell>
          <cell r="B1921" t="str">
            <v>03</v>
          </cell>
          <cell r="C1921" t="str">
            <v>01</v>
          </cell>
          <cell r="D1921" t="str">
            <v>ELNO</v>
          </cell>
          <cell r="E1921" t="str">
            <v>Sullana-Paita</v>
          </cell>
          <cell r="F1921" t="str">
            <v/>
          </cell>
          <cell r="G1921">
            <v>76.44</v>
          </cell>
          <cell r="H1921">
            <v>60</v>
          </cell>
          <cell r="I1921" t="str">
            <v>121</v>
          </cell>
          <cell r="J1921">
            <v>37</v>
          </cell>
          <cell r="K1921">
            <v>1134.963</v>
          </cell>
          <cell r="L1921">
            <v>4094.489</v>
          </cell>
          <cell r="M1921">
            <v>5229.4520000000002</v>
          </cell>
          <cell r="N1921">
            <v>16.655000000000001</v>
          </cell>
          <cell r="O1921">
            <v>1001695.3</v>
          </cell>
          <cell r="P1921">
            <v>19.149999999999999</v>
          </cell>
          <cell r="Q1921">
            <v>180305.15</v>
          </cell>
          <cell r="R1921">
            <v>593.48</v>
          </cell>
        </row>
        <row r="1922">
          <cell r="A1922" t="str">
            <v>0301Sullana-Paita132</v>
          </cell>
          <cell r="B1922" t="str">
            <v>03</v>
          </cell>
          <cell r="C1922" t="str">
            <v>01</v>
          </cell>
          <cell r="D1922" t="str">
            <v>ELNO</v>
          </cell>
          <cell r="E1922" t="str">
            <v>Sullana-Paita</v>
          </cell>
          <cell r="F1922" t="str">
            <v/>
          </cell>
          <cell r="G1922">
            <v>76.44</v>
          </cell>
          <cell r="H1922">
            <v>60</v>
          </cell>
          <cell r="I1922" t="str">
            <v>132</v>
          </cell>
          <cell r="J1922">
            <v>39</v>
          </cell>
          <cell r="K1922">
            <v>0</v>
          </cell>
          <cell r="L1922">
            <v>0</v>
          </cell>
          <cell r="M1922">
            <v>397.40600000000001</v>
          </cell>
          <cell r="N1922">
            <v>2.0259999999999998</v>
          </cell>
          <cell r="O1922">
            <v>96115.82</v>
          </cell>
          <cell r="P1922">
            <v>24.19</v>
          </cell>
          <cell r="Q1922">
            <v>17300.849999999999</v>
          </cell>
          <cell r="R1922">
            <v>585</v>
          </cell>
        </row>
        <row r="1923">
          <cell r="A1923" t="str">
            <v>0301Sullana-Paita131</v>
          </cell>
          <cell r="B1923" t="str">
            <v>03</v>
          </cell>
          <cell r="C1923" t="str">
            <v>01</v>
          </cell>
          <cell r="D1923" t="str">
            <v>ELNO</v>
          </cell>
          <cell r="E1923" t="str">
            <v>Sullana-Paita</v>
          </cell>
          <cell r="F1923" t="str">
            <v/>
          </cell>
          <cell r="G1923">
            <v>76.44</v>
          </cell>
          <cell r="H1923">
            <v>60</v>
          </cell>
          <cell r="I1923" t="str">
            <v>131</v>
          </cell>
          <cell r="J1923">
            <v>23</v>
          </cell>
          <cell r="K1923">
            <v>0</v>
          </cell>
          <cell r="L1923">
            <v>0</v>
          </cell>
          <cell r="M1923">
            <v>292.95499999999998</v>
          </cell>
          <cell r="N1923">
            <v>1.7569999999999999</v>
          </cell>
          <cell r="O1923">
            <v>81950.77</v>
          </cell>
          <cell r="P1923">
            <v>27.97</v>
          </cell>
          <cell r="Q1923">
            <v>14751.14</v>
          </cell>
          <cell r="R1923">
            <v>345</v>
          </cell>
        </row>
        <row r="1924">
          <cell r="A1924" t="str">
            <v>0301Sullana-Paita240</v>
          </cell>
          <cell r="B1924" t="str">
            <v>03</v>
          </cell>
          <cell r="C1924" t="str">
            <v>01</v>
          </cell>
          <cell r="D1924" t="str">
            <v>ELNO</v>
          </cell>
          <cell r="E1924" t="str">
            <v>Sullana-Paita</v>
          </cell>
          <cell r="F1924" t="str">
            <v/>
          </cell>
          <cell r="G1924">
            <v>76.44</v>
          </cell>
          <cell r="H1924">
            <v>60</v>
          </cell>
          <cell r="I1924" t="str">
            <v>240</v>
          </cell>
          <cell r="J1924">
            <v>0</v>
          </cell>
          <cell r="K1924">
            <v>0</v>
          </cell>
          <cell r="L1924">
            <v>0</v>
          </cell>
          <cell r="M1924">
            <v>448.60300000000001</v>
          </cell>
          <cell r="N1924">
            <v>0</v>
          </cell>
          <cell r="O1924">
            <v>172004.43</v>
          </cell>
          <cell r="P1924">
            <v>38.340000000000003</v>
          </cell>
          <cell r="Q1924">
            <v>0</v>
          </cell>
          <cell r="R1924">
            <v>0</v>
          </cell>
        </row>
        <row r="1925">
          <cell r="A1925" t="str">
            <v>0301Chulucanas210</v>
          </cell>
          <cell r="B1925" t="str">
            <v>03</v>
          </cell>
          <cell r="C1925" t="str">
            <v>01</v>
          </cell>
          <cell r="D1925" t="str">
            <v>ELNO</v>
          </cell>
          <cell r="E1925" t="str">
            <v>Chulucanas</v>
          </cell>
          <cell r="F1925" t="str">
            <v/>
          </cell>
          <cell r="G1925">
            <v>0</v>
          </cell>
          <cell r="H1925">
            <v>0</v>
          </cell>
          <cell r="I1925" t="str">
            <v>210</v>
          </cell>
          <cell r="J1925">
            <v>3</v>
          </cell>
          <cell r="K1925">
            <v>5.0999999999999997E-2</v>
          </cell>
          <cell r="L1925">
            <v>7.8</v>
          </cell>
          <cell r="M1925">
            <v>7.851</v>
          </cell>
          <cell r="N1925">
            <v>7.9000000000000001E-2</v>
          </cell>
          <cell r="O1925">
            <v>2702.97</v>
          </cell>
          <cell r="P1925">
            <v>34.43</v>
          </cell>
          <cell r="Q1925">
            <v>486.53</v>
          </cell>
          <cell r="R1925">
            <v>9.6</v>
          </cell>
        </row>
        <row r="1926">
          <cell r="A1926" t="str">
            <v>0301Chulucanas221</v>
          </cell>
          <cell r="B1926" t="str">
            <v>03</v>
          </cell>
          <cell r="C1926" t="str">
            <v>01</v>
          </cell>
          <cell r="D1926" t="str">
            <v>ELNO</v>
          </cell>
          <cell r="E1926" t="str">
            <v>Chulucanas</v>
          </cell>
          <cell r="F1926" t="str">
            <v/>
          </cell>
          <cell r="G1926">
            <v>0</v>
          </cell>
          <cell r="H1926">
            <v>0</v>
          </cell>
          <cell r="I1926" t="str">
            <v>221</v>
          </cell>
          <cell r="J1926">
            <v>1</v>
          </cell>
          <cell r="K1926">
            <v>0.44</v>
          </cell>
          <cell r="L1926">
            <v>0.93400000000000005</v>
          </cell>
          <cell r="M1926">
            <v>1.3740000000000001</v>
          </cell>
          <cell r="N1926">
            <v>2.5000000000000001E-2</v>
          </cell>
          <cell r="O1926">
            <v>693.57</v>
          </cell>
          <cell r="P1926">
            <v>50.48</v>
          </cell>
          <cell r="Q1926">
            <v>124.84</v>
          </cell>
          <cell r="R1926">
            <v>3.2</v>
          </cell>
        </row>
        <row r="1927">
          <cell r="A1927" t="str">
            <v>0301Chulucanas231</v>
          </cell>
          <cell r="B1927" t="str">
            <v>03</v>
          </cell>
          <cell r="C1927" t="str">
            <v>01</v>
          </cell>
          <cell r="D1927" t="str">
            <v>ELNO</v>
          </cell>
          <cell r="E1927" t="str">
            <v>Chulucanas</v>
          </cell>
          <cell r="F1927" t="str">
            <v/>
          </cell>
          <cell r="G1927">
            <v>0</v>
          </cell>
          <cell r="H1927">
            <v>0</v>
          </cell>
          <cell r="I1927" t="str">
            <v>231</v>
          </cell>
          <cell r="J1927">
            <v>4</v>
          </cell>
          <cell r="K1927">
            <v>0</v>
          </cell>
          <cell r="L1927">
            <v>0</v>
          </cell>
          <cell r="M1927">
            <v>1.944</v>
          </cell>
          <cell r="N1927">
            <v>0.01</v>
          </cell>
          <cell r="O1927">
            <v>1071.67</v>
          </cell>
          <cell r="P1927">
            <v>55.13</v>
          </cell>
          <cell r="Q1927">
            <v>192.9</v>
          </cell>
          <cell r="R1927">
            <v>8.44</v>
          </cell>
        </row>
        <row r="1928">
          <cell r="A1928" t="str">
            <v>0301Chulucanas270</v>
          </cell>
          <cell r="B1928" t="str">
            <v>03</v>
          </cell>
          <cell r="C1928" t="str">
            <v>01</v>
          </cell>
          <cell r="D1928" t="str">
            <v>ELNO</v>
          </cell>
          <cell r="E1928" t="str">
            <v>Chulucanas</v>
          </cell>
          <cell r="F1928" t="str">
            <v/>
          </cell>
          <cell r="G1928">
            <v>0</v>
          </cell>
          <cell r="H1928">
            <v>0</v>
          </cell>
          <cell r="I1928" t="str">
            <v>270</v>
          </cell>
          <cell r="J1928">
            <v>1033</v>
          </cell>
          <cell r="K1928">
            <v>0</v>
          </cell>
          <cell r="L1928">
            <v>0</v>
          </cell>
          <cell r="M1928">
            <v>167.726</v>
          </cell>
          <cell r="N1928">
            <v>0</v>
          </cell>
          <cell r="O1928">
            <v>62016.65</v>
          </cell>
          <cell r="P1928">
            <v>36.97</v>
          </cell>
          <cell r="Q1928">
            <v>11163</v>
          </cell>
          <cell r="R1928">
            <v>620.21</v>
          </cell>
        </row>
        <row r="1929">
          <cell r="A1929" t="str">
            <v>0301Chulucanas261</v>
          </cell>
          <cell r="B1929" t="str">
            <v>03</v>
          </cell>
          <cell r="C1929" t="str">
            <v>01</v>
          </cell>
          <cell r="D1929" t="str">
            <v>ELNO</v>
          </cell>
          <cell r="E1929" t="str">
            <v>Chulucanas</v>
          </cell>
          <cell r="F1929" t="str">
            <v/>
          </cell>
          <cell r="G1929">
            <v>0</v>
          </cell>
          <cell r="H1929">
            <v>0</v>
          </cell>
          <cell r="I1929" t="str">
            <v>261</v>
          </cell>
          <cell r="J1929">
            <v>16123</v>
          </cell>
          <cell r="K1929">
            <v>0</v>
          </cell>
          <cell r="L1929">
            <v>0</v>
          </cell>
          <cell r="M1929">
            <v>212.999</v>
          </cell>
          <cell r="N1929">
            <v>0</v>
          </cell>
          <cell r="O1929">
            <v>98312.28</v>
          </cell>
          <cell r="P1929">
            <v>46.16</v>
          </cell>
          <cell r="Q1929">
            <v>17696.21</v>
          </cell>
          <cell r="R1929">
            <v>9552.76</v>
          </cell>
        </row>
        <row r="1930">
          <cell r="A1930" t="str">
            <v>0301Chulucanas262</v>
          </cell>
          <cell r="B1930" t="str">
            <v>03</v>
          </cell>
          <cell r="C1930" t="str">
            <v>01</v>
          </cell>
          <cell r="D1930" t="str">
            <v>ELNO</v>
          </cell>
          <cell r="E1930" t="str">
            <v>Chulucanas</v>
          </cell>
          <cell r="F1930" t="str">
            <v/>
          </cell>
          <cell r="G1930">
            <v>0</v>
          </cell>
          <cell r="H1930">
            <v>0</v>
          </cell>
          <cell r="I1930" t="str">
            <v>262</v>
          </cell>
          <cell r="J1930">
            <v>5776</v>
          </cell>
          <cell r="K1930">
            <v>0</v>
          </cell>
          <cell r="L1930">
            <v>0</v>
          </cell>
          <cell r="M1930">
            <v>316.17200000000003</v>
          </cell>
          <cell r="N1930">
            <v>0</v>
          </cell>
          <cell r="O1930">
            <v>118828.83</v>
          </cell>
          <cell r="P1930">
            <v>37.58</v>
          </cell>
          <cell r="Q1930">
            <v>21389.19</v>
          </cell>
          <cell r="R1930">
            <v>3414.24</v>
          </cell>
        </row>
        <row r="1931">
          <cell r="A1931" t="str">
            <v>0301Chulucanas263</v>
          </cell>
          <cell r="B1931" t="str">
            <v>03</v>
          </cell>
          <cell r="C1931" t="str">
            <v>01</v>
          </cell>
          <cell r="D1931" t="str">
            <v>ELNO</v>
          </cell>
          <cell r="E1931" t="str">
            <v>Chulucanas</v>
          </cell>
          <cell r="F1931" t="str">
            <v/>
          </cell>
          <cell r="G1931">
            <v>0</v>
          </cell>
          <cell r="H1931">
            <v>0</v>
          </cell>
          <cell r="I1931" t="str">
            <v>263</v>
          </cell>
          <cell r="J1931">
            <v>849</v>
          </cell>
          <cell r="K1931">
            <v>0</v>
          </cell>
          <cell r="L1931">
            <v>0</v>
          </cell>
          <cell r="M1931">
            <v>102.033</v>
          </cell>
          <cell r="N1931">
            <v>0</v>
          </cell>
          <cell r="O1931">
            <v>42797.49</v>
          </cell>
          <cell r="P1931">
            <v>41.94</v>
          </cell>
          <cell r="Q1931">
            <v>7703.55</v>
          </cell>
          <cell r="R1931">
            <v>501.83</v>
          </cell>
        </row>
        <row r="1932">
          <cell r="A1932" t="str">
            <v>0301Chulucanas264</v>
          </cell>
          <cell r="B1932" t="str">
            <v>03</v>
          </cell>
          <cell r="C1932" t="str">
            <v>01</v>
          </cell>
          <cell r="D1932" t="str">
            <v>ELNO</v>
          </cell>
          <cell r="E1932" t="str">
            <v>Chulucanas</v>
          </cell>
          <cell r="F1932" t="str">
            <v/>
          </cell>
          <cell r="G1932">
            <v>0</v>
          </cell>
          <cell r="H1932">
            <v>0</v>
          </cell>
          <cell r="I1932" t="str">
            <v>264</v>
          </cell>
          <cell r="J1932">
            <v>267</v>
          </cell>
          <cell r="K1932">
            <v>0</v>
          </cell>
          <cell r="L1932">
            <v>0</v>
          </cell>
          <cell r="M1932">
            <v>50.978999999999999</v>
          </cell>
          <cell r="N1932">
            <v>0</v>
          </cell>
          <cell r="O1932">
            <v>21008.55</v>
          </cell>
          <cell r="P1932">
            <v>41.21</v>
          </cell>
          <cell r="Q1932">
            <v>3781.54</v>
          </cell>
          <cell r="R1932">
            <v>158.43</v>
          </cell>
        </row>
        <row r="1933">
          <cell r="A1933" t="str">
            <v>0301Chulucanas265</v>
          </cell>
          <cell r="B1933" t="str">
            <v>03</v>
          </cell>
          <cell r="C1933" t="str">
            <v>01</v>
          </cell>
          <cell r="D1933" t="str">
            <v>ELNO</v>
          </cell>
          <cell r="E1933" t="str">
            <v>Chulucanas</v>
          </cell>
          <cell r="F1933" t="str">
            <v/>
          </cell>
          <cell r="G1933">
            <v>0</v>
          </cell>
          <cell r="H1933">
            <v>0</v>
          </cell>
          <cell r="I1933" t="str">
            <v>265</v>
          </cell>
          <cell r="J1933">
            <v>45</v>
          </cell>
          <cell r="K1933">
            <v>0</v>
          </cell>
          <cell r="L1933">
            <v>0</v>
          </cell>
          <cell r="M1933">
            <v>16.434999999999999</v>
          </cell>
          <cell r="N1933">
            <v>0</v>
          </cell>
          <cell r="O1933">
            <v>6669.45</v>
          </cell>
          <cell r="P1933">
            <v>40.58</v>
          </cell>
          <cell r="Q1933">
            <v>1200.5</v>
          </cell>
          <cell r="R1933">
            <v>26.91</v>
          </cell>
        </row>
        <row r="1934">
          <cell r="A1934" t="str">
            <v>0301Chulucanas266</v>
          </cell>
          <cell r="B1934" t="str">
            <v>03</v>
          </cell>
          <cell r="C1934" t="str">
            <v>01</v>
          </cell>
          <cell r="D1934" t="str">
            <v>ELNO</v>
          </cell>
          <cell r="E1934" t="str">
            <v>Chulucanas</v>
          </cell>
          <cell r="F1934" t="str">
            <v/>
          </cell>
          <cell r="G1934">
            <v>0</v>
          </cell>
          <cell r="H1934">
            <v>0</v>
          </cell>
          <cell r="I1934" t="str">
            <v>266</v>
          </cell>
          <cell r="J1934">
            <v>15</v>
          </cell>
          <cell r="K1934">
            <v>0</v>
          </cell>
          <cell r="L1934">
            <v>0</v>
          </cell>
          <cell r="M1934">
            <v>8.9109999999999996</v>
          </cell>
          <cell r="N1934">
            <v>0</v>
          </cell>
          <cell r="O1934">
            <v>3611.14</v>
          </cell>
          <cell r="P1934">
            <v>40.520000000000003</v>
          </cell>
          <cell r="Q1934">
            <v>650.01</v>
          </cell>
          <cell r="R1934">
            <v>9.2100000000000009</v>
          </cell>
        </row>
        <row r="1935">
          <cell r="A1935" t="str">
            <v>0301Chulucanas267</v>
          </cell>
          <cell r="B1935" t="str">
            <v>03</v>
          </cell>
          <cell r="C1935" t="str">
            <v>01</v>
          </cell>
          <cell r="D1935" t="str">
            <v>ELNO</v>
          </cell>
          <cell r="E1935" t="str">
            <v>Chulucanas</v>
          </cell>
          <cell r="F1935" t="str">
            <v/>
          </cell>
          <cell r="G1935">
            <v>0</v>
          </cell>
          <cell r="H1935">
            <v>0</v>
          </cell>
          <cell r="I1935" t="str">
            <v>267</v>
          </cell>
          <cell r="J1935">
            <v>5</v>
          </cell>
          <cell r="K1935">
            <v>0</v>
          </cell>
          <cell r="L1935">
            <v>0</v>
          </cell>
          <cell r="M1935">
            <v>4.1180000000000003</v>
          </cell>
          <cell r="N1935">
            <v>0</v>
          </cell>
          <cell r="O1935">
            <v>1665.09</v>
          </cell>
          <cell r="P1935">
            <v>40.43</v>
          </cell>
          <cell r="Q1935">
            <v>299.72000000000003</v>
          </cell>
          <cell r="R1935">
            <v>2.95</v>
          </cell>
        </row>
        <row r="1936">
          <cell r="A1936" t="str">
            <v>0301Chulucanas268</v>
          </cell>
          <cell r="B1936" t="str">
            <v>03</v>
          </cell>
          <cell r="C1936" t="str">
            <v>01</v>
          </cell>
          <cell r="D1936" t="str">
            <v>ELNO</v>
          </cell>
          <cell r="E1936" t="str">
            <v>Chulucanas</v>
          </cell>
          <cell r="F1936" t="str">
            <v/>
          </cell>
          <cell r="G1936">
            <v>0</v>
          </cell>
          <cell r="H1936">
            <v>0</v>
          </cell>
          <cell r="I1936" t="str">
            <v>268</v>
          </cell>
          <cell r="J1936">
            <v>5</v>
          </cell>
          <cell r="K1936">
            <v>0</v>
          </cell>
          <cell r="L1936">
            <v>0</v>
          </cell>
          <cell r="M1936">
            <v>22.181999999999999</v>
          </cell>
          <cell r="N1936">
            <v>0</v>
          </cell>
          <cell r="O1936">
            <v>7638.09</v>
          </cell>
          <cell r="P1936">
            <v>34.43</v>
          </cell>
          <cell r="Q1936">
            <v>1374.86</v>
          </cell>
          <cell r="R1936">
            <v>3.67</v>
          </cell>
        </row>
        <row r="1937">
          <cell r="A1937" t="str">
            <v>0301Chulucanas282</v>
          </cell>
          <cell r="B1937" t="str">
            <v>03</v>
          </cell>
          <cell r="C1937" t="str">
            <v>01</v>
          </cell>
          <cell r="D1937" t="str">
            <v>ELNO</v>
          </cell>
          <cell r="E1937" t="str">
            <v>Chulucanas</v>
          </cell>
          <cell r="F1937" t="str">
            <v/>
          </cell>
          <cell r="G1937">
            <v>0</v>
          </cell>
          <cell r="H1937">
            <v>0</v>
          </cell>
          <cell r="I1937" t="str">
            <v>282</v>
          </cell>
          <cell r="J1937">
            <v>3</v>
          </cell>
          <cell r="K1937">
            <v>0</v>
          </cell>
          <cell r="L1937">
            <v>0</v>
          </cell>
          <cell r="M1937">
            <v>0.14399999999999999</v>
          </cell>
          <cell r="N1937">
            <v>0.45</v>
          </cell>
          <cell r="O1937">
            <v>59.97</v>
          </cell>
          <cell r="P1937">
            <v>41.65</v>
          </cell>
          <cell r="Q1937">
            <v>10.79</v>
          </cell>
          <cell r="R1937">
            <v>1.77</v>
          </cell>
        </row>
        <row r="1938">
          <cell r="A1938" t="str">
            <v>0301Chulucanas100</v>
          </cell>
          <cell r="B1938" t="str">
            <v>03</v>
          </cell>
          <cell r="C1938" t="str">
            <v>01</v>
          </cell>
          <cell r="D1938" t="str">
            <v>ELNO</v>
          </cell>
          <cell r="E1938" t="str">
            <v>Chulucanas</v>
          </cell>
          <cell r="F1938" t="str">
            <v/>
          </cell>
          <cell r="G1938">
            <v>0</v>
          </cell>
          <cell r="H1938">
            <v>0</v>
          </cell>
          <cell r="I1938" t="str">
            <v>100</v>
          </cell>
          <cell r="J1938">
            <v>17</v>
          </cell>
          <cell r="K1938">
            <v>2.7</v>
          </cell>
          <cell r="L1938">
            <v>231.982</v>
          </cell>
          <cell r="M1938">
            <v>234.68199999999999</v>
          </cell>
          <cell r="N1938">
            <v>1.3939999999999999</v>
          </cell>
          <cell r="O1938">
            <v>45248.91</v>
          </cell>
          <cell r="P1938">
            <v>19.28</v>
          </cell>
          <cell r="Q1938">
            <v>8144.8</v>
          </cell>
          <cell r="R1938">
            <v>272.68</v>
          </cell>
        </row>
        <row r="1939">
          <cell r="A1939" t="str">
            <v>0301Chulucanas122</v>
          </cell>
          <cell r="B1939" t="str">
            <v>03</v>
          </cell>
          <cell r="C1939" t="str">
            <v>01</v>
          </cell>
          <cell r="D1939" t="str">
            <v>ELNO</v>
          </cell>
          <cell r="E1939" t="str">
            <v>Chulucanas</v>
          </cell>
          <cell r="F1939" t="str">
            <v/>
          </cell>
          <cell r="G1939">
            <v>0</v>
          </cell>
          <cell r="H1939">
            <v>0</v>
          </cell>
          <cell r="I1939" t="str">
            <v>122</v>
          </cell>
          <cell r="J1939">
            <v>10</v>
          </cell>
          <cell r="K1939">
            <v>6.0549999999999997</v>
          </cell>
          <cell r="L1939">
            <v>30.832999999999998</v>
          </cell>
          <cell r="M1939">
            <v>36.887999999999998</v>
          </cell>
          <cell r="N1939">
            <v>0.32700000000000001</v>
          </cell>
          <cell r="O1939">
            <v>7772.05</v>
          </cell>
          <cell r="P1939">
            <v>21.07</v>
          </cell>
          <cell r="Q1939">
            <v>1398.97</v>
          </cell>
          <cell r="R1939">
            <v>160.4</v>
          </cell>
        </row>
        <row r="1940">
          <cell r="A1940" t="str">
            <v>0301Chulucanas121</v>
          </cell>
          <cell r="B1940" t="str">
            <v>03</v>
          </cell>
          <cell r="C1940" t="str">
            <v>01</v>
          </cell>
          <cell r="D1940" t="str">
            <v>ELNO</v>
          </cell>
          <cell r="E1940" t="str">
            <v>Chulucanas</v>
          </cell>
          <cell r="F1940" t="str">
            <v/>
          </cell>
          <cell r="G1940">
            <v>0</v>
          </cell>
          <cell r="H1940">
            <v>0</v>
          </cell>
          <cell r="I1940" t="str">
            <v>121</v>
          </cell>
          <cell r="J1940">
            <v>6</v>
          </cell>
          <cell r="K1940">
            <v>78.225999999999999</v>
          </cell>
          <cell r="L1940">
            <v>215.57400000000001</v>
          </cell>
          <cell r="M1940">
            <v>293.8</v>
          </cell>
          <cell r="N1940">
            <v>0.69499999999999995</v>
          </cell>
          <cell r="O1940">
            <v>60441.16</v>
          </cell>
          <cell r="P1940">
            <v>20.57</v>
          </cell>
          <cell r="Q1940">
            <v>10879.41</v>
          </cell>
          <cell r="R1940">
            <v>96.24</v>
          </cell>
        </row>
        <row r="1941">
          <cell r="A1941" t="str">
            <v>0301Chulucanas132</v>
          </cell>
          <cell r="B1941" t="str">
            <v>03</v>
          </cell>
          <cell r="C1941" t="str">
            <v>01</v>
          </cell>
          <cell r="D1941" t="str">
            <v>ELNO</v>
          </cell>
          <cell r="E1941" t="str">
            <v>Chulucanas</v>
          </cell>
          <cell r="F1941" t="str">
            <v/>
          </cell>
          <cell r="G1941">
            <v>0</v>
          </cell>
          <cell r="H1941">
            <v>0</v>
          </cell>
          <cell r="I1941" t="str">
            <v>132</v>
          </cell>
          <cell r="J1941">
            <v>7</v>
          </cell>
          <cell r="K1941">
            <v>0</v>
          </cell>
          <cell r="L1941">
            <v>0</v>
          </cell>
          <cell r="M1941">
            <v>10.96</v>
          </cell>
          <cell r="N1941">
            <v>0.11</v>
          </cell>
          <cell r="O1941">
            <v>2800.42</v>
          </cell>
          <cell r="P1941">
            <v>25.55</v>
          </cell>
          <cell r="Q1941">
            <v>504.08</v>
          </cell>
          <cell r="R1941">
            <v>105</v>
          </cell>
        </row>
        <row r="1942">
          <cell r="A1942" t="str">
            <v>0301Chulucanas131</v>
          </cell>
          <cell r="B1942" t="str">
            <v>03</v>
          </cell>
          <cell r="C1942" t="str">
            <v>01</v>
          </cell>
          <cell r="D1942" t="str">
            <v>ELNO</v>
          </cell>
          <cell r="E1942" t="str">
            <v>Chulucanas</v>
          </cell>
          <cell r="F1942" t="str">
            <v/>
          </cell>
          <cell r="G1942">
            <v>0</v>
          </cell>
          <cell r="H1942">
            <v>0</v>
          </cell>
          <cell r="I1942" t="str">
            <v>131</v>
          </cell>
          <cell r="J1942">
            <v>21</v>
          </cell>
          <cell r="K1942">
            <v>0</v>
          </cell>
          <cell r="L1942">
            <v>0</v>
          </cell>
          <cell r="M1942">
            <v>66.516999999999996</v>
          </cell>
          <cell r="N1942">
            <v>0.42299999999999999</v>
          </cell>
          <cell r="O1942">
            <v>17697.580000000002</v>
          </cell>
          <cell r="P1942">
            <v>26.61</v>
          </cell>
          <cell r="Q1942">
            <v>3185.56</v>
          </cell>
          <cell r="R1942">
            <v>315</v>
          </cell>
        </row>
        <row r="1943">
          <cell r="A1943" t="str">
            <v>0301Chulucanas240</v>
          </cell>
          <cell r="B1943" t="str">
            <v>03</v>
          </cell>
          <cell r="C1943" t="str">
            <v>01</v>
          </cell>
          <cell r="D1943" t="str">
            <v>ELNO</v>
          </cell>
          <cell r="E1943" t="str">
            <v>Chulucanas</v>
          </cell>
          <cell r="F1943" t="str">
            <v/>
          </cell>
          <cell r="G1943">
            <v>0</v>
          </cell>
          <cell r="H1943">
            <v>0</v>
          </cell>
          <cell r="I1943" t="str">
            <v>240</v>
          </cell>
          <cell r="J1943">
            <v>0</v>
          </cell>
          <cell r="K1943">
            <v>0</v>
          </cell>
          <cell r="L1943">
            <v>0</v>
          </cell>
          <cell r="M1943">
            <v>200.12200000000001</v>
          </cell>
          <cell r="N1943">
            <v>0</v>
          </cell>
          <cell r="O1943">
            <v>49145.85</v>
          </cell>
          <cell r="P1943">
            <v>24.56</v>
          </cell>
          <cell r="Q1943">
            <v>0</v>
          </cell>
          <cell r="R1943">
            <v>0</v>
          </cell>
        </row>
        <row r="1944">
          <cell r="A1944" t="str">
            <v>0301Talara222</v>
          </cell>
          <cell r="B1944" t="str">
            <v>03</v>
          </cell>
          <cell r="C1944" t="str">
            <v>01</v>
          </cell>
          <cell r="D1944" t="str">
            <v>ELNO</v>
          </cell>
          <cell r="E1944" t="str">
            <v>Talara</v>
          </cell>
          <cell r="F1944" t="str">
            <v/>
          </cell>
          <cell r="G1944">
            <v>0</v>
          </cell>
          <cell r="H1944">
            <v>0</v>
          </cell>
          <cell r="I1944" t="str">
            <v>222</v>
          </cell>
          <cell r="J1944">
            <v>11</v>
          </cell>
          <cell r="K1944">
            <v>11.478999999999999</v>
          </cell>
          <cell r="L1944">
            <v>78.406000000000006</v>
          </cell>
          <cell r="M1944">
            <v>89.885000000000005</v>
          </cell>
          <cell r="N1944">
            <v>0.51800000000000002</v>
          </cell>
          <cell r="O1944">
            <v>38706.31</v>
          </cell>
          <cell r="P1944">
            <v>43.06</v>
          </cell>
          <cell r="Q1944">
            <v>6967.14</v>
          </cell>
          <cell r="R1944">
            <v>43.2</v>
          </cell>
        </row>
        <row r="1945">
          <cell r="A1945" t="str">
            <v>0301Talara232</v>
          </cell>
          <cell r="B1945" t="str">
            <v>03</v>
          </cell>
          <cell r="C1945" t="str">
            <v>01</v>
          </cell>
          <cell r="D1945" t="str">
            <v>ELNO</v>
          </cell>
          <cell r="E1945" t="str">
            <v>Talara</v>
          </cell>
          <cell r="F1945" t="str">
            <v/>
          </cell>
          <cell r="G1945">
            <v>0</v>
          </cell>
          <cell r="H1945">
            <v>0</v>
          </cell>
          <cell r="I1945" t="str">
            <v>232</v>
          </cell>
          <cell r="J1945">
            <v>12</v>
          </cell>
          <cell r="K1945">
            <v>0</v>
          </cell>
          <cell r="L1945">
            <v>0</v>
          </cell>
          <cell r="M1945">
            <v>67.143000000000001</v>
          </cell>
          <cell r="N1945">
            <v>0.60499999999999998</v>
          </cell>
          <cell r="O1945">
            <v>29094.37</v>
          </cell>
          <cell r="P1945">
            <v>43.33</v>
          </cell>
          <cell r="Q1945">
            <v>5236.99</v>
          </cell>
          <cell r="R1945">
            <v>41</v>
          </cell>
        </row>
        <row r="1946">
          <cell r="A1946" t="str">
            <v>0301Talara231</v>
          </cell>
          <cell r="B1946" t="str">
            <v>03</v>
          </cell>
          <cell r="C1946" t="str">
            <v>01</v>
          </cell>
          <cell r="D1946" t="str">
            <v>ELNO</v>
          </cell>
          <cell r="E1946" t="str">
            <v>Talara</v>
          </cell>
          <cell r="F1946" t="str">
            <v/>
          </cell>
          <cell r="G1946">
            <v>0</v>
          </cell>
          <cell r="H1946">
            <v>0</v>
          </cell>
          <cell r="I1946" t="str">
            <v>231</v>
          </cell>
          <cell r="J1946">
            <v>11</v>
          </cell>
          <cell r="K1946">
            <v>0</v>
          </cell>
          <cell r="L1946">
            <v>0</v>
          </cell>
          <cell r="M1946">
            <v>37.747</v>
          </cell>
          <cell r="N1946">
            <v>0.19</v>
          </cell>
          <cell r="O1946">
            <v>13812.58</v>
          </cell>
          <cell r="P1946">
            <v>36.590000000000003</v>
          </cell>
          <cell r="Q1946">
            <v>2486.2600000000002</v>
          </cell>
          <cell r="R1946">
            <v>26.87</v>
          </cell>
        </row>
        <row r="1947">
          <cell r="A1947" t="str">
            <v>0301Talara270</v>
          </cell>
          <cell r="B1947" t="str">
            <v>03</v>
          </cell>
          <cell r="C1947" t="str">
            <v>01</v>
          </cell>
          <cell r="D1947" t="str">
            <v>ELNO</v>
          </cell>
          <cell r="E1947" t="str">
            <v>Talara</v>
          </cell>
          <cell r="F1947" t="str">
            <v/>
          </cell>
          <cell r="G1947">
            <v>0</v>
          </cell>
          <cell r="H1947">
            <v>0</v>
          </cell>
          <cell r="I1947" t="str">
            <v>270</v>
          </cell>
          <cell r="J1947">
            <v>1491</v>
          </cell>
          <cell r="K1947">
            <v>0</v>
          </cell>
          <cell r="L1947">
            <v>0</v>
          </cell>
          <cell r="M1947">
            <v>378.10599999999999</v>
          </cell>
          <cell r="N1947">
            <v>0</v>
          </cell>
          <cell r="O1947">
            <v>140931.82</v>
          </cell>
          <cell r="P1947">
            <v>37.270000000000003</v>
          </cell>
          <cell r="Q1947">
            <v>25367.73</v>
          </cell>
          <cell r="R1947">
            <v>912.22</v>
          </cell>
        </row>
        <row r="1948">
          <cell r="A1948" t="str">
            <v>0301Talara261</v>
          </cell>
          <cell r="B1948" t="str">
            <v>03</v>
          </cell>
          <cell r="C1948" t="str">
            <v>01</v>
          </cell>
          <cell r="D1948" t="str">
            <v>ELNO</v>
          </cell>
          <cell r="E1948" t="str">
            <v>Talara</v>
          </cell>
          <cell r="F1948" t="str">
            <v/>
          </cell>
          <cell r="G1948">
            <v>0</v>
          </cell>
          <cell r="H1948">
            <v>0</v>
          </cell>
          <cell r="I1948" t="str">
            <v>261</v>
          </cell>
          <cell r="J1948">
            <v>7080</v>
          </cell>
          <cell r="K1948">
            <v>0</v>
          </cell>
          <cell r="L1948">
            <v>0</v>
          </cell>
          <cell r="M1948">
            <v>115.51</v>
          </cell>
          <cell r="N1948">
            <v>0</v>
          </cell>
          <cell r="O1948">
            <v>44316.7</v>
          </cell>
          <cell r="P1948">
            <v>38.369999999999997</v>
          </cell>
          <cell r="Q1948">
            <v>7977.01</v>
          </cell>
          <cell r="R1948">
            <v>4177.84</v>
          </cell>
        </row>
        <row r="1949">
          <cell r="A1949" t="str">
            <v>0301Talara262</v>
          </cell>
          <cell r="B1949" t="str">
            <v>03</v>
          </cell>
          <cell r="C1949" t="str">
            <v>01</v>
          </cell>
          <cell r="D1949" t="str">
            <v>ELNO</v>
          </cell>
          <cell r="E1949" t="str">
            <v>Talara</v>
          </cell>
          <cell r="F1949" t="str">
            <v/>
          </cell>
          <cell r="G1949">
            <v>0</v>
          </cell>
          <cell r="H1949">
            <v>0</v>
          </cell>
          <cell r="I1949" t="str">
            <v>262</v>
          </cell>
          <cell r="J1949">
            <v>8472</v>
          </cell>
          <cell r="K1949">
            <v>0</v>
          </cell>
          <cell r="L1949">
            <v>0</v>
          </cell>
          <cell r="M1949">
            <v>509.61099999999999</v>
          </cell>
          <cell r="N1949">
            <v>0</v>
          </cell>
          <cell r="O1949">
            <v>177864.68</v>
          </cell>
          <cell r="P1949">
            <v>34.9</v>
          </cell>
          <cell r="Q1949">
            <v>32015.64</v>
          </cell>
          <cell r="R1949">
            <v>5000.3599999999997</v>
          </cell>
        </row>
        <row r="1950">
          <cell r="A1950" t="str">
            <v>0301Talara263</v>
          </cell>
          <cell r="B1950" t="str">
            <v>03</v>
          </cell>
          <cell r="C1950" t="str">
            <v>01</v>
          </cell>
          <cell r="D1950" t="str">
            <v>ELNO</v>
          </cell>
          <cell r="E1950" t="str">
            <v>Talara</v>
          </cell>
          <cell r="F1950" t="str">
            <v/>
          </cell>
          <cell r="G1950">
            <v>0</v>
          </cell>
          <cell r="H1950">
            <v>0</v>
          </cell>
          <cell r="I1950" t="str">
            <v>263</v>
          </cell>
          <cell r="J1950">
            <v>2832</v>
          </cell>
          <cell r="K1950">
            <v>0</v>
          </cell>
          <cell r="L1950">
            <v>0</v>
          </cell>
          <cell r="M1950">
            <v>344.98899999999998</v>
          </cell>
          <cell r="N1950">
            <v>0</v>
          </cell>
          <cell r="O1950">
            <v>134460.28</v>
          </cell>
          <cell r="P1950">
            <v>38.979999999999997</v>
          </cell>
          <cell r="Q1950">
            <v>24202.85</v>
          </cell>
          <cell r="R1950">
            <v>1671.98</v>
          </cell>
        </row>
        <row r="1951">
          <cell r="A1951" t="str">
            <v>0301Talara264</v>
          </cell>
          <cell r="B1951" t="str">
            <v>03</v>
          </cell>
          <cell r="C1951" t="str">
            <v>01</v>
          </cell>
          <cell r="D1951" t="str">
            <v>ELNO</v>
          </cell>
          <cell r="E1951" t="str">
            <v>Talara</v>
          </cell>
          <cell r="F1951" t="str">
            <v/>
          </cell>
          <cell r="G1951">
            <v>0</v>
          </cell>
          <cell r="H1951">
            <v>0</v>
          </cell>
          <cell r="I1951" t="str">
            <v>264</v>
          </cell>
          <cell r="J1951">
            <v>1667</v>
          </cell>
          <cell r="K1951">
            <v>0</v>
          </cell>
          <cell r="L1951">
            <v>0</v>
          </cell>
          <cell r="M1951">
            <v>328.572</v>
          </cell>
          <cell r="N1951">
            <v>0</v>
          </cell>
          <cell r="O1951">
            <v>126064.83</v>
          </cell>
          <cell r="P1951">
            <v>38.369999999999997</v>
          </cell>
          <cell r="Q1951">
            <v>22691.67</v>
          </cell>
          <cell r="R1951">
            <v>984.45</v>
          </cell>
        </row>
        <row r="1952">
          <cell r="A1952" t="str">
            <v>0301Talara265</v>
          </cell>
          <cell r="B1952" t="str">
            <v>03</v>
          </cell>
          <cell r="C1952" t="str">
            <v>01</v>
          </cell>
          <cell r="D1952" t="str">
            <v>ELNO</v>
          </cell>
          <cell r="E1952" t="str">
            <v>Talara</v>
          </cell>
          <cell r="F1952" t="str">
            <v/>
          </cell>
          <cell r="G1952">
            <v>0</v>
          </cell>
          <cell r="H1952">
            <v>0</v>
          </cell>
          <cell r="I1952" t="str">
            <v>265</v>
          </cell>
          <cell r="J1952">
            <v>248</v>
          </cell>
          <cell r="K1952">
            <v>0</v>
          </cell>
          <cell r="L1952">
            <v>0</v>
          </cell>
          <cell r="M1952">
            <v>92.198999999999998</v>
          </cell>
          <cell r="N1952">
            <v>0</v>
          </cell>
          <cell r="O1952">
            <v>35006.71</v>
          </cell>
          <cell r="P1952">
            <v>37.97</v>
          </cell>
          <cell r="Q1952">
            <v>6301.21</v>
          </cell>
          <cell r="R1952">
            <v>146.69999999999999</v>
          </cell>
        </row>
        <row r="1953">
          <cell r="A1953" t="str">
            <v>0301Talara266</v>
          </cell>
          <cell r="B1953" t="str">
            <v>03</v>
          </cell>
          <cell r="C1953" t="str">
            <v>01</v>
          </cell>
          <cell r="D1953" t="str">
            <v>ELNO</v>
          </cell>
          <cell r="E1953" t="str">
            <v>Talara</v>
          </cell>
          <cell r="F1953" t="str">
            <v/>
          </cell>
          <cell r="G1953">
            <v>0</v>
          </cell>
          <cell r="H1953">
            <v>0</v>
          </cell>
          <cell r="I1953" t="str">
            <v>266</v>
          </cell>
          <cell r="J1953">
            <v>63</v>
          </cell>
          <cell r="K1953">
            <v>0</v>
          </cell>
          <cell r="L1953">
            <v>0</v>
          </cell>
          <cell r="M1953">
            <v>38.161999999999999</v>
          </cell>
          <cell r="N1953">
            <v>0</v>
          </cell>
          <cell r="O1953">
            <v>14340.07</v>
          </cell>
          <cell r="P1953">
            <v>37.58</v>
          </cell>
          <cell r="Q1953">
            <v>2581.21</v>
          </cell>
          <cell r="R1953">
            <v>37.909999999999997</v>
          </cell>
        </row>
        <row r="1954">
          <cell r="A1954" t="str">
            <v>0301Talara267</v>
          </cell>
          <cell r="B1954" t="str">
            <v>03</v>
          </cell>
          <cell r="C1954" t="str">
            <v>01</v>
          </cell>
          <cell r="D1954" t="str">
            <v>ELNO</v>
          </cell>
          <cell r="E1954" t="str">
            <v>Talara</v>
          </cell>
          <cell r="F1954" t="str">
            <v/>
          </cell>
          <cell r="G1954">
            <v>0</v>
          </cell>
          <cell r="H1954">
            <v>0</v>
          </cell>
          <cell r="I1954" t="str">
            <v>267</v>
          </cell>
          <cell r="J1954">
            <v>9</v>
          </cell>
          <cell r="K1954">
            <v>0</v>
          </cell>
          <cell r="L1954">
            <v>0</v>
          </cell>
          <cell r="M1954">
            <v>7.657</v>
          </cell>
          <cell r="N1954">
            <v>0</v>
          </cell>
          <cell r="O1954">
            <v>2827.2</v>
          </cell>
          <cell r="P1954">
            <v>36.92</v>
          </cell>
          <cell r="Q1954">
            <v>508.9</v>
          </cell>
          <cell r="R1954">
            <v>5.31</v>
          </cell>
        </row>
        <row r="1955">
          <cell r="A1955" t="str">
            <v>0301Talara268</v>
          </cell>
          <cell r="B1955" t="str">
            <v>03</v>
          </cell>
          <cell r="C1955" t="str">
            <v>01</v>
          </cell>
          <cell r="D1955" t="str">
            <v>ELNO</v>
          </cell>
          <cell r="E1955" t="str">
            <v>Talara</v>
          </cell>
          <cell r="F1955" t="str">
            <v/>
          </cell>
          <cell r="G1955">
            <v>0</v>
          </cell>
          <cell r="H1955">
            <v>0</v>
          </cell>
          <cell r="I1955" t="str">
            <v>268</v>
          </cell>
          <cell r="J1955">
            <v>8</v>
          </cell>
          <cell r="K1955">
            <v>0</v>
          </cell>
          <cell r="L1955">
            <v>0</v>
          </cell>
          <cell r="M1955">
            <v>13.116</v>
          </cell>
          <cell r="N1955">
            <v>0</v>
          </cell>
          <cell r="O1955">
            <v>4971.76</v>
          </cell>
          <cell r="P1955">
            <v>37.909999999999997</v>
          </cell>
          <cell r="Q1955">
            <v>894.92</v>
          </cell>
          <cell r="R1955">
            <v>5.26</v>
          </cell>
        </row>
        <row r="1956">
          <cell r="A1956" t="str">
            <v>0301Talara282</v>
          </cell>
          <cell r="B1956" t="str">
            <v>03</v>
          </cell>
          <cell r="C1956" t="str">
            <v>01</v>
          </cell>
          <cell r="D1956" t="str">
            <v>ELNO</v>
          </cell>
          <cell r="E1956" t="str">
            <v>Talara</v>
          </cell>
          <cell r="F1956" t="str">
            <v/>
          </cell>
          <cell r="G1956">
            <v>0</v>
          </cell>
          <cell r="H1956">
            <v>0</v>
          </cell>
          <cell r="I1956" t="str">
            <v>282</v>
          </cell>
          <cell r="J1956">
            <v>21</v>
          </cell>
          <cell r="K1956">
            <v>0</v>
          </cell>
          <cell r="L1956">
            <v>0</v>
          </cell>
          <cell r="M1956">
            <v>1.835</v>
          </cell>
          <cell r="N1956">
            <v>5.7350000000000003</v>
          </cell>
          <cell r="O1956">
            <v>747.55</v>
          </cell>
          <cell r="P1956">
            <v>40.74</v>
          </cell>
          <cell r="Q1956">
            <v>134.56</v>
          </cell>
          <cell r="R1956">
            <v>12.39</v>
          </cell>
        </row>
        <row r="1957">
          <cell r="A1957" t="str">
            <v>0301Talara281</v>
          </cell>
          <cell r="B1957" t="str">
            <v>03</v>
          </cell>
          <cell r="C1957" t="str">
            <v>01</v>
          </cell>
          <cell r="D1957" t="str">
            <v>ELNO</v>
          </cell>
          <cell r="E1957" t="str">
            <v>Talara</v>
          </cell>
          <cell r="F1957" t="str">
            <v/>
          </cell>
          <cell r="G1957">
            <v>0</v>
          </cell>
          <cell r="H1957">
            <v>0</v>
          </cell>
          <cell r="I1957" t="str">
            <v>281</v>
          </cell>
          <cell r="J1957">
            <v>1</v>
          </cell>
          <cell r="K1957">
            <v>0</v>
          </cell>
          <cell r="L1957">
            <v>0</v>
          </cell>
          <cell r="M1957">
            <v>9.6000000000000002E-2</v>
          </cell>
          <cell r="N1957">
            <v>0.3</v>
          </cell>
          <cell r="O1957">
            <v>39.58</v>
          </cell>
          <cell r="P1957">
            <v>41.23</v>
          </cell>
          <cell r="Q1957">
            <v>7.12</v>
          </cell>
          <cell r="R1957">
            <v>0.59</v>
          </cell>
        </row>
        <row r="1958">
          <cell r="A1958" t="str">
            <v>0301Talara122</v>
          </cell>
          <cell r="B1958" t="str">
            <v>03</v>
          </cell>
          <cell r="C1958" t="str">
            <v>01</v>
          </cell>
          <cell r="D1958" t="str">
            <v>ELNO</v>
          </cell>
          <cell r="E1958" t="str">
            <v>Talara</v>
          </cell>
          <cell r="F1958" t="str">
            <v/>
          </cell>
          <cell r="G1958">
            <v>0</v>
          </cell>
          <cell r="H1958">
            <v>0</v>
          </cell>
          <cell r="I1958" t="str">
            <v>122</v>
          </cell>
          <cell r="J1958">
            <v>12</v>
          </cell>
          <cell r="K1958">
            <v>38.463999999999999</v>
          </cell>
          <cell r="L1958">
            <v>175.37200000000001</v>
          </cell>
          <cell r="M1958">
            <v>213.83600000000001</v>
          </cell>
          <cell r="N1958">
            <v>1.02</v>
          </cell>
          <cell r="O1958">
            <v>48216.71</v>
          </cell>
          <cell r="P1958">
            <v>22.55</v>
          </cell>
          <cell r="Q1958">
            <v>8679.01</v>
          </cell>
          <cell r="R1958">
            <v>192.48</v>
          </cell>
        </row>
        <row r="1959">
          <cell r="A1959" t="str">
            <v>0301Talara121</v>
          </cell>
          <cell r="B1959" t="str">
            <v>03</v>
          </cell>
          <cell r="C1959" t="str">
            <v>01</v>
          </cell>
          <cell r="D1959" t="str">
            <v>ELNO</v>
          </cell>
          <cell r="E1959" t="str">
            <v>Talara</v>
          </cell>
          <cell r="F1959" t="str">
            <v/>
          </cell>
          <cell r="G1959">
            <v>0</v>
          </cell>
          <cell r="H1959">
            <v>0</v>
          </cell>
          <cell r="I1959" t="str">
            <v>121</v>
          </cell>
          <cell r="J1959">
            <v>7</v>
          </cell>
          <cell r="K1959">
            <v>12.525</v>
          </cell>
          <cell r="L1959">
            <v>43.576000000000001</v>
          </cell>
          <cell r="M1959">
            <v>56.100999999999999</v>
          </cell>
          <cell r="N1959">
            <v>0.23799999999999999</v>
          </cell>
          <cell r="O1959">
            <v>10938.03</v>
          </cell>
          <cell r="P1959">
            <v>19.5</v>
          </cell>
          <cell r="Q1959">
            <v>1968.85</v>
          </cell>
          <cell r="R1959">
            <v>112.28</v>
          </cell>
        </row>
        <row r="1960">
          <cell r="A1960" t="str">
            <v>0301Talara132</v>
          </cell>
          <cell r="B1960" t="str">
            <v>03</v>
          </cell>
          <cell r="C1960" t="str">
            <v>01</v>
          </cell>
          <cell r="D1960" t="str">
            <v>ELNO</v>
          </cell>
          <cell r="E1960" t="str">
            <v>Talara</v>
          </cell>
          <cell r="F1960" t="str">
            <v/>
          </cell>
          <cell r="G1960">
            <v>0</v>
          </cell>
          <cell r="H1960">
            <v>0</v>
          </cell>
          <cell r="I1960" t="str">
            <v>132</v>
          </cell>
          <cell r="J1960">
            <v>15</v>
          </cell>
          <cell r="K1960">
            <v>0</v>
          </cell>
          <cell r="L1960">
            <v>0</v>
          </cell>
          <cell r="M1960">
            <v>91.938000000000002</v>
          </cell>
          <cell r="N1960">
            <v>0.65</v>
          </cell>
          <cell r="O1960">
            <v>24372.11</v>
          </cell>
          <cell r="P1960">
            <v>26.51</v>
          </cell>
          <cell r="Q1960">
            <v>4386.9799999999996</v>
          </cell>
          <cell r="R1960">
            <v>226.96</v>
          </cell>
        </row>
        <row r="1961">
          <cell r="A1961" t="str">
            <v>0301Talara131</v>
          </cell>
          <cell r="B1961" t="str">
            <v>03</v>
          </cell>
          <cell r="C1961" t="str">
            <v>01</v>
          </cell>
          <cell r="D1961" t="str">
            <v>ELNO</v>
          </cell>
          <cell r="E1961" t="str">
            <v>Talara</v>
          </cell>
          <cell r="F1961" t="str">
            <v/>
          </cell>
          <cell r="G1961">
            <v>0</v>
          </cell>
          <cell r="H1961">
            <v>0</v>
          </cell>
          <cell r="I1961" t="str">
            <v>131</v>
          </cell>
          <cell r="J1961">
            <v>9</v>
          </cell>
          <cell r="K1961">
            <v>0</v>
          </cell>
          <cell r="L1961">
            <v>0</v>
          </cell>
          <cell r="M1961">
            <v>149.25899999999999</v>
          </cell>
          <cell r="N1961">
            <v>0.64200000000000002</v>
          </cell>
          <cell r="O1961">
            <v>35351.56</v>
          </cell>
          <cell r="P1961">
            <v>23.68</v>
          </cell>
          <cell r="Q1961">
            <v>6363.28</v>
          </cell>
          <cell r="R1961">
            <v>135</v>
          </cell>
        </row>
        <row r="1962">
          <cell r="A1962" t="str">
            <v>0301Talara240</v>
          </cell>
          <cell r="B1962" t="str">
            <v>03</v>
          </cell>
          <cell r="C1962" t="str">
            <v>01</v>
          </cell>
          <cell r="D1962" t="str">
            <v>ELNO</v>
          </cell>
          <cell r="E1962" t="str">
            <v>Talara</v>
          </cell>
          <cell r="F1962" t="str">
            <v/>
          </cell>
          <cell r="G1962">
            <v>0</v>
          </cell>
          <cell r="H1962">
            <v>0</v>
          </cell>
          <cell r="I1962" t="str">
            <v>240</v>
          </cell>
          <cell r="J1962">
            <v>0</v>
          </cell>
          <cell r="K1962">
            <v>0</v>
          </cell>
          <cell r="L1962">
            <v>0</v>
          </cell>
          <cell r="M1962">
            <v>289.846</v>
          </cell>
          <cell r="N1962">
            <v>0</v>
          </cell>
          <cell r="O1962">
            <v>87160.53</v>
          </cell>
          <cell r="P1962">
            <v>30.07</v>
          </cell>
          <cell r="Q1962">
            <v>0</v>
          </cell>
          <cell r="R1962">
            <v>0</v>
          </cell>
        </row>
        <row r="1963">
          <cell r="A1963" t="str">
            <v>0301Bajo Piura222</v>
          </cell>
          <cell r="B1963" t="str">
            <v>03</v>
          </cell>
          <cell r="C1963" t="str">
            <v>01</v>
          </cell>
          <cell r="D1963" t="str">
            <v>ELNO</v>
          </cell>
          <cell r="E1963" t="str">
            <v>Bajo Piura</v>
          </cell>
          <cell r="F1963" t="str">
            <v/>
          </cell>
          <cell r="G1963">
            <v>0</v>
          </cell>
          <cell r="H1963">
            <v>60</v>
          </cell>
          <cell r="I1963" t="str">
            <v>222</v>
          </cell>
          <cell r="J1963">
            <v>1</v>
          </cell>
          <cell r="K1963">
            <v>9.6000000000000002E-2</v>
          </cell>
          <cell r="L1963">
            <v>0.44</v>
          </cell>
          <cell r="M1963">
            <v>0.53600000000000003</v>
          </cell>
          <cell r="N1963">
            <v>0.02</v>
          </cell>
          <cell r="O1963">
            <v>1059.68</v>
          </cell>
          <cell r="P1963">
            <v>197.7</v>
          </cell>
          <cell r="Q1963">
            <v>190.74</v>
          </cell>
          <cell r="R1963">
            <v>3.2</v>
          </cell>
        </row>
        <row r="1964">
          <cell r="A1964" t="str">
            <v>0301Bajo Piura231</v>
          </cell>
          <cell r="B1964" t="str">
            <v>03</v>
          </cell>
          <cell r="C1964" t="str">
            <v>01</v>
          </cell>
          <cell r="D1964" t="str">
            <v>ELNO</v>
          </cell>
          <cell r="E1964" t="str">
            <v>Bajo Piura</v>
          </cell>
          <cell r="F1964" t="str">
            <v/>
          </cell>
          <cell r="G1964">
            <v>0</v>
          </cell>
          <cell r="H1964">
            <v>60</v>
          </cell>
          <cell r="I1964" t="str">
            <v>231</v>
          </cell>
          <cell r="J1964">
            <v>1</v>
          </cell>
          <cell r="K1964">
            <v>0</v>
          </cell>
          <cell r="L1964">
            <v>0</v>
          </cell>
          <cell r="M1964">
            <v>0.61899999999999999</v>
          </cell>
          <cell r="N1964">
            <v>3.0000000000000001E-3</v>
          </cell>
          <cell r="O1964">
            <v>334.68</v>
          </cell>
          <cell r="P1964">
            <v>54.07</v>
          </cell>
          <cell r="Q1964">
            <v>60.24</v>
          </cell>
          <cell r="R1964">
            <v>2.11</v>
          </cell>
        </row>
        <row r="1965">
          <cell r="A1965" t="str">
            <v>0301Bajo Piura270</v>
          </cell>
          <cell r="B1965" t="str">
            <v>03</v>
          </cell>
          <cell r="C1965" t="str">
            <v>01</v>
          </cell>
          <cell r="D1965" t="str">
            <v>ELNO</v>
          </cell>
          <cell r="E1965" t="str">
            <v>Bajo Piura</v>
          </cell>
          <cell r="F1965" t="str">
            <v/>
          </cell>
          <cell r="G1965">
            <v>0</v>
          </cell>
          <cell r="H1965">
            <v>60</v>
          </cell>
          <cell r="I1965" t="str">
            <v>270</v>
          </cell>
          <cell r="J1965">
            <v>425</v>
          </cell>
          <cell r="K1965">
            <v>0</v>
          </cell>
          <cell r="L1965">
            <v>0</v>
          </cell>
          <cell r="M1965">
            <v>70.825999999999993</v>
          </cell>
          <cell r="N1965">
            <v>0</v>
          </cell>
          <cell r="O1965">
            <v>29248.959999999999</v>
          </cell>
          <cell r="P1965">
            <v>41.3</v>
          </cell>
          <cell r="Q1965">
            <v>5264.81</v>
          </cell>
          <cell r="R1965">
            <v>263.63</v>
          </cell>
        </row>
        <row r="1966">
          <cell r="A1966" t="str">
            <v>0301Bajo Piura261</v>
          </cell>
          <cell r="B1966" t="str">
            <v>03</v>
          </cell>
          <cell r="C1966" t="str">
            <v>01</v>
          </cell>
          <cell r="D1966" t="str">
            <v>ELNO</v>
          </cell>
          <cell r="E1966" t="str">
            <v>Bajo Piura</v>
          </cell>
          <cell r="F1966" t="str">
            <v/>
          </cell>
          <cell r="G1966">
            <v>0</v>
          </cell>
          <cell r="H1966">
            <v>60</v>
          </cell>
          <cell r="I1966" t="str">
            <v>261</v>
          </cell>
          <cell r="J1966">
            <v>6445</v>
          </cell>
          <cell r="K1966">
            <v>0</v>
          </cell>
          <cell r="L1966">
            <v>0</v>
          </cell>
          <cell r="M1966">
            <v>91.614999999999995</v>
          </cell>
          <cell r="N1966">
            <v>0</v>
          </cell>
          <cell r="O1966">
            <v>41375.199999999997</v>
          </cell>
          <cell r="P1966">
            <v>45.16</v>
          </cell>
          <cell r="Q1966">
            <v>7447.54</v>
          </cell>
          <cell r="R1966">
            <v>3810.44</v>
          </cell>
        </row>
        <row r="1967">
          <cell r="A1967" t="str">
            <v>0301Bajo Piura262</v>
          </cell>
          <cell r="B1967" t="str">
            <v>03</v>
          </cell>
          <cell r="C1967" t="str">
            <v>01</v>
          </cell>
          <cell r="D1967" t="str">
            <v>ELNO</v>
          </cell>
          <cell r="E1967" t="str">
            <v>Bajo Piura</v>
          </cell>
          <cell r="F1967" t="str">
            <v/>
          </cell>
          <cell r="G1967">
            <v>0</v>
          </cell>
          <cell r="H1967">
            <v>60</v>
          </cell>
          <cell r="I1967" t="str">
            <v>262</v>
          </cell>
          <cell r="J1967">
            <v>3725</v>
          </cell>
          <cell r="K1967">
            <v>0</v>
          </cell>
          <cell r="L1967">
            <v>0</v>
          </cell>
          <cell r="M1967">
            <v>213.011</v>
          </cell>
          <cell r="N1967">
            <v>0</v>
          </cell>
          <cell r="O1967">
            <v>80915.539999999994</v>
          </cell>
          <cell r="P1967">
            <v>37.99</v>
          </cell>
          <cell r="Q1967">
            <v>14564.8</v>
          </cell>
          <cell r="R1967">
            <v>2201.11</v>
          </cell>
        </row>
        <row r="1968">
          <cell r="A1968" t="str">
            <v>0301Bajo Piura263</v>
          </cell>
          <cell r="B1968" t="str">
            <v>03</v>
          </cell>
          <cell r="C1968" t="str">
            <v>01</v>
          </cell>
          <cell r="D1968" t="str">
            <v>ELNO</v>
          </cell>
          <cell r="E1968" t="str">
            <v>Bajo Piura</v>
          </cell>
          <cell r="F1968" t="str">
            <v/>
          </cell>
          <cell r="G1968">
            <v>0</v>
          </cell>
          <cell r="H1968">
            <v>60</v>
          </cell>
          <cell r="I1968" t="str">
            <v>263</v>
          </cell>
          <cell r="J1968">
            <v>743</v>
          </cell>
          <cell r="K1968">
            <v>0</v>
          </cell>
          <cell r="L1968">
            <v>0</v>
          </cell>
          <cell r="M1968">
            <v>88.936999999999998</v>
          </cell>
          <cell r="N1968">
            <v>0</v>
          </cell>
          <cell r="O1968">
            <v>37357.97</v>
          </cell>
          <cell r="P1968">
            <v>42</v>
          </cell>
          <cell r="Q1968">
            <v>6724.43</v>
          </cell>
          <cell r="R1968">
            <v>440.4</v>
          </cell>
        </row>
        <row r="1969">
          <cell r="A1969" t="str">
            <v>0301Bajo Piura264</v>
          </cell>
          <cell r="B1969" t="str">
            <v>03</v>
          </cell>
          <cell r="C1969" t="str">
            <v>01</v>
          </cell>
          <cell r="D1969" t="str">
            <v>ELNO</v>
          </cell>
          <cell r="E1969" t="str">
            <v>Bajo Piura</v>
          </cell>
          <cell r="F1969" t="str">
            <v/>
          </cell>
          <cell r="G1969">
            <v>0</v>
          </cell>
          <cell r="H1969">
            <v>60</v>
          </cell>
          <cell r="I1969" t="str">
            <v>264</v>
          </cell>
          <cell r="J1969">
            <v>276</v>
          </cell>
          <cell r="K1969">
            <v>0</v>
          </cell>
          <cell r="L1969">
            <v>0</v>
          </cell>
          <cell r="M1969">
            <v>52.585000000000001</v>
          </cell>
          <cell r="N1969">
            <v>0</v>
          </cell>
          <cell r="O1969">
            <v>21709.34</v>
          </cell>
          <cell r="P1969">
            <v>41.28</v>
          </cell>
          <cell r="Q1969">
            <v>3907.68</v>
          </cell>
          <cell r="R1969">
            <v>165.05</v>
          </cell>
        </row>
        <row r="1970">
          <cell r="A1970" t="str">
            <v>0301Bajo Piura265</v>
          </cell>
          <cell r="B1970" t="str">
            <v>03</v>
          </cell>
          <cell r="C1970" t="str">
            <v>01</v>
          </cell>
          <cell r="D1970" t="str">
            <v>ELNO</v>
          </cell>
          <cell r="E1970" t="str">
            <v>Bajo Piura</v>
          </cell>
          <cell r="F1970" t="str">
            <v/>
          </cell>
          <cell r="G1970">
            <v>0</v>
          </cell>
          <cell r="H1970">
            <v>60</v>
          </cell>
          <cell r="I1970" t="str">
            <v>265</v>
          </cell>
          <cell r="J1970">
            <v>50</v>
          </cell>
          <cell r="K1970">
            <v>0</v>
          </cell>
          <cell r="L1970">
            <v>0</v>
          </cell>
          <cell r="M1970">
            <v>18.454000000000001</v>
          </cell>
          <cell r="N1970">
            <v>0</v>
          </cell>
          <cell r="O1970">
            <v>7517.38</v>
          </cell>
          <cell r="P1970">
            <v>40.74</v>
          </cell>
          <cell r="Q1970">
            <v>1353.13</v>
          </cell>
          <cell r="R1970">
            <v>32.200000000000003</v>
          </cell>
        </row>
        <row r="1971">
          <cell r="A1971" t="str">
            <v>0301Bajo Piura266</v>
          </cell>
          <cell r="B1971" t="str">
            <v>03</v>
          </cell>
          <cell r="C1971" t="str">
            <v>01</v>
          </cell>
          <cell r="D1971" t="str">
            <v>ELNO</v>
          </cell>
          <cell r="E1971" t="str">
            <v>Bajo Piura</v>
          </cell>
          <cell r="F1971" t="str">
            <v/>
          </cell>
          <cell r="G1971">
            <v>0</v>
          </cell>
          <cell r="H1971">
            <v>60</v>
          </cell>
          <cell r="I1971" t="str">
            <v>266</v>
          </cell>
          <cell r="J1971">
            <v>8</v>
          </cell>
          <cell r="K1971">
            <v>0</v>
          </cell>
          <cell r="L1971">
            <v>0</v>
          </cell>
          <cell r="M1971">
            <v>4.2960000000000003</v>
          </cell>
          <cell r="N1971">
            <v>0</v>
          </cell>
          <cell r="O1971">
            <v>1742.72</v>
          </cell>
          <cell r="P1971">
            <v>40.57</v>
          </cell>
          <cell r="Q1971">
            <v>313.69</v>
          </cell>
          <cell r="R1971">
            <v>5.26</v>
          </cell>
        </row>
        <row r="1972">
          <cell r="A1972" t="str">
            <v>0301Bajo Piura267</v>
          </cell>
          <cell r="B1972" t="str">
            <v>03</v>
          </cell>
          <cell r="C1972" t="str">
            <v>01</v>
          </cell>
          <cell r="D1972" t="str">
            <v>ELNO</v>
          </cell>
          <cell r="E1972" t="str">
            <v>Bajo Piura</v>
          </cell>
          <cell r="F1972" t="str">
            <v/>
          </cell>
          <cell r="G1972">
            <v>0</v>
          </cell>
          <cell r="H1972">
            <v>60</v>
          </cell>
          <cell r="I1972" t="str">
            <v>267</v>
          </cell>
          <cell r="J1972">
            <v>10</v>
          </cell>
          <cell r="K1972">
            <v>0</v>
          </cell>
          <cell r="L1972">
            <v>0</v>
          </cell>
          <cell r="M1972">
            <v>8.8889999999999993</v>
          </cell>
          <cell r="N1972">
            <v>0</v>
          </cell>
          <cell r="O1972">
            <v>3603.12</v>
          </cell>
          <cell r="P1972">
            <v>40.53</v>
          </cell>
          <cell r="Q1972">
            <v>648.55999999999995</v>
          </cell>
          <cell r="R1972">
            <v>6.26</v>
          </cell>
        </row>
        <row r="1973">
          <cell r="A1973" t="str">
            <v>0301Bajo Piura268</v>
          </cell>
          <cell r="B1973" t="str">
            <v>03</v>
          </cell>
          <cell r="C1973" t="str">
            <v>01</v>
          </cell>
          <cell r="D1973" t="str">
            <v>ELNO</v>
          </cell>
          <cell r="E1973" t="str">
            <v>Bajo Piura</v>
          </cell>
          <cell r="F1973" t="str">
            <v/>
          </cell>
          <cell r="G1973">
            <v>0</v>
          </cell>
          <cell r="H1973">
            <v>60</v>
          </cell>
          <cell r="I1973" t="str">
            <v>268</v>
          </cell>
          <cell r="J1973">
            <v>11</v>
          </cell>
          <cell r="K1973">
            <v>0</v>
          </cell>
          <cell r="L1973">
            <v>0</v>
          </cell>
          <cell r="M1973">
            <v>23.233000000000001</v>
          </cell>
          <cell r="N1973">
            <v>0</v>
          </cell>
          <cell r="O1973">
            <v>9366.6200000000008</v>
          </cell>
          <cell r="P1973">
            <v>40.32</v>
          </cell>
          <cell r="Q1973">
            <v>1685.99</v>
          </cell>
          <cell r="R1973">
            <v>7.93</v>
          </cell>
        </row>
        <row r="1974">
          <cell r="A1974" t="str">
            <v>0301Bajo Piura282</v>
          </cell>
          <cell r="B1974" t="str">
            <v>03</v>
          </cell>
          <cell r="C1974" t="str">
            <v>01</v>
          </cell>
          <cell r="D1974" t="str">
            <v>ELNO</v>
          </cell>
          <cell r="E1974" t="str">
            <v>Bajo Piura</v>
          </cell>
          <cell r="F1974" t="str">
            <v/>
          </cell>
          <cell r="G1974">
            <v>0</v>
          </cell>
          <cell r="H1974">
            <v>60</v>
          </cell>
          <cell r="I1974" t="str">
            <v>282</v>
          </cell>
          <cell r="J1974">
            <v>2</v>
          </cell>
          <cell r="K1974">
            <v>0</v>
          </cell>
          <cell r="L1974">
            <v>0</v>
          </cell>
          <cell r="M1974">
            <v>6.4000000000000001E-2</v>
          </cell>
          <cell r="N1974">
            <v>0.2</v>
          </cell>
          <cell r="O1974">
            <v>27.98</v>
          </cell>
          <cell r="P1974">
            <v>43.72</v>
          </cell>
          <cell r="Q1974">
            <v>5.04</v>
          </cell>
          <cell r="R1974">
            <v>1.18</v>
          </cell>
        </row>
        <row r="1975">
          <cell r="A1975" t="str">
            <v>0301Bajo Piura100</v>
          </cell>
          <cell r="B1975" t="str">
            <v>03</v>
          </cell>
          <cell r="C1975" t="str">
            <v>01</v>
          </cell>
          <cell r="D1975" t="str">
            <v>ELNO</v>
          </cell>
          <cell r="E1975" t="str">
            <v>Bajo Piura</v>
          </cell>
          <cell r="F1975" t="str">
            <v/>
          </cell>
          <cell r="G1975">
            <v>0</v>
          </cell>
          <cell r="H1975">
            <v>60</v>
          </cell>
          <cell r="I1975" t="str">
            <v>100</v>
          </cell>
          <cell r="J1975">
            <v>20</v>
          </cell>
          <cell r="K1975">
            <v>9.9990000000000006</v>
          </cell>
          <cell r="L1975">
            <v>246.845</v>
          </cell>
          <cell r="M1975">
            <v>256.84399999999999</v>
          </cell>
          <cell r="N1975">
            <v>2.706</v>
          </cell>
          <cell r="O1975">
            <v>58309.07</v>
          </cell>
          <cell r="P1975">
            <v>22.7</v>
          </cell>
          <cell r="Q1975">
            <v>10495.63</v>
          </cell>
          <cell r="R1975">
            <v>320.8</v>
          </cell>
        </row>
        <row r="1976">
          <cell r="A1976" t="str">
            <v>0301Bajo Piura122</v>
          </cell>
          <cell r="B1976" t="str">
            <v>03</v>
          </cell>
          <cell r="C1976" t="str">
            <v>01</v>
          </cell>
          <cell r="D1976" t="str">
            <v>ELNO</v>
          </cell>
          <cell r="E1976" t="str">
            <v>Bajo Piura</v>
          </cell>
          <cell r="F1976" t="str">
            <v/>
          </cell>
          <cell r="G1976">
            <v>0</v>
          </cell>
          <cell r="H1976">
            <v>60</v>
          </cell>
          <cell r="I1976" t="str">
            <v>122</v>
          </cell>
          <cell r="J1976">
            <v>9</v>
          </cell>
          <cell r="K1976">
            <v>18.346</v>
          </cell>
          <cell r="L1976">
            <v>97.902000000000001</v>
          </cell>
          <cell r="M1976">
            <v>116.248</v>
          </cell>
          <cell r="N1976">
            <v>1.226</v>
          </cell>
          <cell r="O1976">
            <v>45001.99</v>
          </cell>
          <cell r="P1976">
            <v>38.71</v>
          </cell>
          <cell r="Q1976">
            <v>8100.36</v>
          </cell>
          <cell r="R1976">
            <v>144.36000000000001</v>
          </cell>
        </row>
        <row r="1977">
          <cell r="A1977" t="str">
            <v>0301Bajo Piura121</v>
          </cell>
          <cell r="B1977" t="str">
            <v>03</v>
          </cell>
          <cell r="C1977" t="str">
            <v>01</v>
          </cell>
          <cell r="D1977" t="str">
            <v>ELNO</v>
          </cell>
          <cell r="E1977" t="str">
            <v>Bajo Piura</v>
          </cell>
          <cell r="F1977" t="str">
            <v/>
          </cell>
          <cell r="G1977">
            <v>0</v>
          </cell>
          <cell r="H1977">
            <v>60</v>
          </cell>
          <cell r="I1977" t="str">
            <v>121</v>
          </cell>
          <cell r="J1977">
            <v>5</v>
          </cell>
          <cell r="K1977">
            <v>13.898</v>
          </cell>
          <cell r="L1977">
            <v>45.932000000000002</v>
          </cell>
          <cell r="M1977">
            <v>59.83</v>
          </cell>
          <cell r="N1977">
            <v>0.33</v>
          </cell>
          <cell r="O1977">
            <v>14889.04</v>
          </cell>
          <cell r="P1977">
            <v>24.89</v>
          </cell>
          <cell r="Q1977">
            <v>2680.03</v>
          </cell>
          <cell r="R1977">
            <v>80.2</v>
          </cell>
        </row>
        <row r="1978">
          <cell r="A1978" t="str">
            <v>0301Bajo Piura132</v>
          </cell>
          <cell r="B1978" t="str">
            <v>03</v>
          </cell>
          <cell r="C1978" t="str">
            <v>01</v>
          </cell>
          <cell r="D1978" t="str">
            <v>ELNO</v>
          </cell>
          <cell r="E1978" t="str">
            <v>Bajo Piura</v>
          </cell>
          <cell r="F1978" t="str">
            <v/>
          </cell>
          <cell r="G1978">
            <v>0</v>
          </cell>
          <cell r="H1978">
            <v>60</v>
          </cell>
          <cell r="I1978" t="str">
            <v>132</v>
          </cell>
          <cell r="J1978">
            <v>5</v>
          </cell>
          <cell r="K1978">
            <v>0</v>
          </cell>
          <cell r="L1978">
            <v>0</v>
          </cell>
          <cell r="M1978">
            <v>4.4379999999999997</v>
          </cell>
          <cell r="N1978">
            <v>8.5000000000000006E-2</v>
          </cell>
          <cell r="O1978">
            <v>1623.73</v>
          </cell>
          <cell r="P1978">
            <v>36.590000000000003</v>
          </cell>
          <cell r="Q1978">
            <v>292.27</v>
          </cell>
          <cell r="R1978">
            <v>76.959999999999994</v>
          </cell>
        </row>
        <row r="1979">
          <cell r="A1979" t="str">
            <v>0301Bajo Piura131</v>
          </cell>
          <cell r="B1979" t="str">
            <v>03</v>
          </cell>
          <cell r="C1979" t="str">
            <v>01</v>
          </cell>
          <cell r="D1979" t="str">
            <v>ELNO</v>
          </cell>
          <cell r="E1979" t="str">
            <v>Bajo Piura</v>
          </cell>
          <cell r="F1979" t="str">
            <v/>
          </cell>
          <cell r="G1979">
            <v>0</v>
          </cell>
          <cell r="H1979">
            <v>60</v>
          </cell>
          <cell r="I1979" t="str">
            <v>131</v>
          </cell>
          <cell r="J1979">
            <v>12</v>
          </cell>
          <cell r="K1979">
            <v>0</v>
          </cell>
          <cell r="L1979">
            <v>0</v>
          </cell>
          <cell r="M1979">
            <v>23.331</v>
          </cell>
          <cell r="N1979">
            <v>9.4E-2</v>
          </cell>
          <cell r="O1979">
            <v>6698.8</v>
          </cell>
          <cell r="P1979">
            <v>28.71</v>
          </cell>
          <cell r="Q1979">
            <v>1205.78</v>
          </cell>
          <cell r="R1979">
            <v>180</v>
          </cell>
        </row>
        <row r="1980">
          <cell r="A1980" t="str">
            <v>0301Bajo Piura240</v>
          </cell>
          <cell r="B1980" t="str">
            <v>03</v>
          </cell>
          <cell r="C1980" t="str">
            <v>01</v>
          </cell>
          <cell r="D1980" t="str">
            <v>ELNO</v>
          </cell>
          <cell r="E1980" t="str">
            <v>Bajo Piura</v>
          </cell>
          <cell r="F1980" t="str">
            <v/>
          </cell>
          <cell r="G1980">
            <v>0</v>
          </cell>
          <cell r="H1980">
            <v>60</v>
          </cell>
          <cell r="I1980" t="str">
            <v>240</v>
          </cell>
          <cell r="J1980">
            <v>0</v>
          </cell>
          <cell r="K1980">
            <v>0</v>
          </cell>
          <cell r="L1980">
            <v>0</v>
          </cell>
          <cell r="M1980">
            <v>123.268</v>
          </cell>
          <cell r="N1980">
            <v>0</v>
          </cell>
          <cell r="O1980">
            <v>31988.28</v>
          </cell>
          <cell r="P1980">
            <v>25.95</v>
          </cell>
          <cell r="Q1980">
            <v>0</v>
          </cell>
          <cell r="R1980">
            <v>0</v>
          </cell>
        </row>
        <row r="1981">
          <cell r="A1981" t="str">
            <v>0301Tumbes221</v>
          </cell>
          <cell r="B1981" t="str">
            <v>03</v>
          </cell>
          <cell r="C1981" t="str">
            <v>01</v>
          </cell>
          <cell r="D1981" t="str">
            <v>ELNO</v>
          </cell>
          <cell r="E1981" t="str">
            <v>Tumbes</v>
          </cell>
          <cell r="F1981" t="str">
            <v/>
          </cell>
          <cell r="G1981">
            <v>0</v>
          </cell>
          <cell r="H1981">
            <v>0</v>
          </cell>
          <cell r="I1981" t="str">
            <v>221</v>
          </cell>
          <cell r="J1981">
            <v>1</v>
          </cell>
          <cell r="K1981">
            <v>5.8259999999999996</v>
          </cell>
          <cell r="L1981">
            <v>19.488</v>
          </cell>
          <cell r="M1981">
            <v>25.314</v>
          </cell>
          <cell r="N1981">
            <v>0.12</v>
          </cell>
          <cell r="O1981">
            <v>8468.75</v>
          </cell>
          <cell r="P1981">
            <v>33.450000000000003</v>
          </cell>
          <cell r="Q1981">
            <v>1524.38</v>
          </cell>
          <cell r="R1981">
            <v>5.2</v>
          </cell>
        </row>
        <row r="1982">
          <cell r="A1982" t="str">
            <v>0301Tumbes231</v>
          </cell>
          <cell r="B1982" t="str">
            <v>03</v>
          </cell>
          <cell r="C1982" t="str">
            <v>01</v>
          </cell>
          <cell r="D1982" t="str">
            <v>ELNO</v>
          </cell>
          <cell r="E1982" t="str">
            <v>Tumbes</v>
          </cell>
          <cell r="F1982" t="str">
            <v/>
          </cell>
          <cell r="G1982">
            <v>0</v>
          </cell>
          <cell r="H1982">
            <v>0</v>
          </cell>
          <cell r="I1982" t="str">
            <v>231</v>
          </cell>
          <cell r="J1982">
            <v>2</v>
          </cell>
          <cell r="K1982">
            <v>0</v>
          </cell>
          <cell r="L1982">
            <v>0</v>
          </cell>
          <cell r="M1982">
            <v>2.7240000000000002</v>
          </cell>
          <cell r="N1982">
            <v>1.2E-2</v>
          </cell>
          <cell r="O1982">
            <v>1164.8</v>
          </cell>
          <cell r="P1982">
            <v>42.76</v>
          </cell>
          <cell r="Q1982">
            <v>209.66</v>
          </cell>
          <cell r="R1982">
            <v>4.22</v>
          </cell>
        </row>
        <row r="1983">
          <cell r="A1983" t="str">
            <v>0301Tumbes270</v>
          </cell>
          <cell r="B1983" t="str">
            <v>03</v>
          </cell>
          <cell r="C1983" t="str">
            <v>01</v>
          </cell>
          <cell r="D1983" t="str">
            <v>ELNO</v>
          </cell>
          <cell r="E1983" t="str">
            <v>Tumbes</v>
          </cell>
          <cell r="F1983" t="str">
            <v/>
          </cell>
          <cell r="G1983">
            <v>0</v>
          </cell>
          <cell r="H1983">
            <v>0</v>
          </cell>
          <cell r="I1983" t="str">
            <v>270</v>
          </cell>
          <cell r="J1983">
            <v>1995</v>
          </cell>
          <cell r="K1983">
            <v>0</v>
          </cell>
          <cell r="L1983">
            <v>0</v>
          </cell>
          <cell r="M1983">
            <v>493.99700000000001</v>
          </cell>
          <cell r="N1983">
            <v>0</v>
          </cell>
          <cell r="O1983">
            <v>190297.54</v>
          </cell>
          <cell r="P1983">
            <v>38.520000000000003</v>
          </cell>
          <cell r="Q1983">
            <v>34253.56</v>
          </cell>
          <cell r="R1983">
            <v>1203.99</v>
          </cell>
        </row>
        <row r="1984">
          <cell r="A1984" t="str">
            <v>0301Tumbes261</v>
          </cell>
          <cell r="B1984" t="str">
            <v>03</v>
          </cell>
          <cell r="C1984" t="str">
            <v>01</v>
          </cell>
          <cell r="D1984" t="str">
            <v>ELNO</v>
          </cell>
          <cell r="E1984" t="str">
            <v>Tumbes</v>
          </cell>
          <cell r="F1984" t="str">
            <v/>
          </cell>
          <cell r="G1984">
            <v>0</v>
          </cell>
          <cell r="H1984">
            <v>0</v>
          </cell>
          <cell r="I1984" t="str">
            <v>261</v>
          </cell>
          <cell r="J1984">
            <v>10029</v>
          </cell>
          <cell r="K1984">
            <v>0</v>
          </cell>
          <cell r="L1984">
            <v>0</v>
          </cell>
          <cell r="M1984">
            <v>158.602</v>
          </cell>
          <cell r="N1984">
            <v>0</v>
          </cell>
          <cell r="O1984">
            <v>65547.28</v>
          </cell>
          <cell r="P1984">
            <v>41.33</v>
          </cell>
          <cell r="Q1984">
            <v>11798.51</v>
          </cell>
          <cell r="R1984">
            <v>5924.69</v>
          </cell>
        </row>
        <row r="1985">
          <cell r="A1985" t="str">
            <v>0301Tumbes262</v>
          </cell>
          <cell r="B1985" t="str">
            <v>03</v>
          </cell>
          <cell r="C1985" t="str">
            <v>01</v>
          </cell>
          <cell r="D1985" t="str">
            <v>ELNO</v>
          </cell>
          <cell r="E1985" t="str">
            <v>Tumbes</v>
          </cell>
          <cell r="F1985" t="str">
            <v/>
          </cell>
          <cell r="G1985">
            <v>0</v>
          </cell>
          <cell r="H1985">
            <v>0</v>
          </cell>
          <cell r="I1985" t="str">
            <v>262</v>
          </cell>
          <cell r="J1985">
            <v>10737</v>
          </cell>
          <cell r="K1985">
            <v>0</v>
          </cell>
          <cell r="L1985">
            <v>0</v>
          </cell>
          <cell r="M1985">
            <v>635.46400000000006</v>
          </cell>
          <cell r="N1985">
            <v>0</v>
          </cell>
          <cell r="O1985">
            <v>227334.83</v>
          </cell>
          <cell r="P1985">
            <v>35.770000000000003</v>
          </cell>
          <cell r="Q1985">
            <v>40920.269999999997</v>
          </cell>
          <cell r="R1985">
            <v>6344.95</v>
          </cell>
        </row>
        <row r="1986">
          <cell r="A1986" t="str">
            <v>0301Tumbes263</v>
          </cell>
          <cell r="B1986" t="str">
            <v>03</v>
          </cell>
          <cell r="C1986" t="str">
            <v>01</v>
          </cell>
          <cell r="D1986" t="str">
            <v>ELNO</v>
          </cell>
          <cell r="E1986" t="str">
            <v>Tumbes</v>
          </cell>
          <cell r="F1986" t="str">
            <v/>
          </cell>
          <cell r="G1986">
            <v>0</v>
          </cell>
          <cell r="H1986">
            <v>0</v>
          </cell>
          <cell r="I1986" t="str">
            <v>263</v>
          </cell>
          <cell r="J1986">
            <v>3041</v>
          </cell>
          <cell r="K1986">
            <v>0</v>
          </cell>
          <cell r="L1986">
            <v>0</v>
          </cell>
          <cell r="M1986">
            <v>368.24700000000001</v>
          </cell>
          <cell r="N1986">
            <v>0</v>
          </cell>
          <cell r="O1986">
            <v>146428.49</v>
          </cell>
          <cell r="P1986">
            <v>39.76</v>
          </cell>
          <cell r="Q1986">
            <v>26357.13</v>
          </cell>
          <cell r="R1986">
            <v>1798.12</v>
          </cell>
        </row>
        <row r="1987">
          <cell r="A1987" t="str">
            <v>0301Tumbes264</v>
          </cell>
          <cell r="B1987" t="str">
            <v>03</v>
          </cell>
          <cell r="C1987" t="str">
            <v>01</v>
          </cell>
          <cell r="D1987" t="str">
            <v>ELNO</v>
          </cell>
          <cell r="E1987" t="str">
            <v>Tumbes</v>
          </cell>
          <cell r="F1987" t="str">
            <v/>
          </cell>
          <cell r="G1987">
            <v>0</v>
          </cell>
          <cell r="H1987">
            <v>0</v>
          </cell>
          <cell r="I1987" t="str">
            <v>264</v>
          </cell>
          <cell r="J1987">
            <v>1623</v>
          </cell>
          <cell r="K1987">
            <v>0</v>
          </cell>
          <cell r="L1987">
            <v>0</v>
          </cell>
          <cell r="M1987">
            <v>316.89100000000002</v>
          </cell>
          <cell r="N1987">
            <v>0</v>
          </cell>
          <cell r="O1987">
            <v>123512.52</v>
          </cell>
          <cell r="P1987">
            <v>38.979999999999997</v>
          </cell>
          <cell r="Q1987">
            <v>22232.25</v>
          </cell>
          <cell r="R1987">
            <v>960.11</v>
          </cell>
        </row>
        <row r="1988">
          <cell r="A1988" t="str">
            <v>0301Tumbes265</v>
          </cell>
          <cell r="B1988" t="str">
            <v>03</v>
          </cell>
          <cell r="C1988" t="str">
            <v>01</v>
          </cell>
          <cell r="D1988" t="str">
            <v>ELNO</v>
          </cell>
          <cell r="E1988" t="str">
            <v>Tumbes</v>
          </cell>
          <cell r="F1988" t="str">
            <v/>
          </cell>
          <cell r="G1988">
            <v>0</v>
          </cell>
          <cell r="H1988">
            <v>0</v>
          </cell>
          <cell r="I1988" t="str">
            <v>265</v>
          </cell>
          <cell r="J1988">
            <v>260</v>
          </cell>
          <cell r="K1988">
            <v>0</v>
          </cell>
          <cell r="L1988">
            <v>0</v>
          </cell>
          <cell r="M1988">
            <v>96.117999999999995</v>
          </cell>
          <cell r="N1988">
            <v>0</v>
          </cell>
          <cell r="O1988">
            <v>36879.660000000003</v>
          </cell>
          <cell r="P1988">
            <v>38.369999999999997</v>
          </cell>
          <cell r="Q1988">
            <v>6638.34</v>
          </cell>
          <cell r="R1988">
            <v>155.04</v>
          </cell>
        </row>
        <row r="1989">
          <cell r="A1989" t="str">
            <v>0301Tumbes266</v>
          </cell>
          <cell r="B1989" t="str">
            <v>03</v>
          </cell>
          <cell r="C1989" t="str">
            <v>01</v>
          </cell>
          <cell r="D1989" t="str">
            <v>ELNO</v>
          </cell>
          <cell r="E1989" t="str">
            <v>Tumbes</v>
          </cell>
          <cell r="F1989" t="str">
            <v/>
          </cell>
          <cell r="G1989">
            <v>0</v>
          </cell>
          <cell r="H1989">
            <v>0</v>
          </cell>
          <cell r="I1989" t="str">
            <v>266</v>
          </cell>
          <cell r="J1989">
            <v>66</v>
          </cell>
          <cell r="K1989">
            <v>0</v>
          </cell>
          <cell r="L1989">
            <v>0</v>
          </cell>
          <cell r="M1989">
            <v>38.878</v>
          </cell>
          <cell r="N1989">
            <v>0</v>
          </cell>
          <cell r="O1989">
            <v>14570.14</v>
          </cell>
          <cell r="P1989">
            <v>37.479999999999997</v>
          </cell>
          <cell r="Q1989">
            <v>2622.63</v>
          </cell>
          <cell r="R1989">
            <v>39.659999999999997</v>
          </cell>
        </row>
        <row r="1990">
          <cell r="A1990" t="str">
            <v>0301Tumbes267</v>
          </cell>
          <cell r="B1990" t="str">
            <v>03</v>
          </cell>
          <cell r="C1990" t="str">
            <v>01</v>
          </cell>
          <cell r="D1990" t="str">
            <v>ELNO</v>
          </cell>
          <cell r="E1990" t="str">
            <v>Tumbes</v>
          </cell>
          <cell r="F1990" t="str">
            <v/>
          </cell>
          <cell r="G1990">
            <v>0</v>
          </cell>
          <cell r="H1990">
            <v>0</v>
          </cell>
          <cell r="I1990" t="str">
            <v>267</v>
          </cell>
          <cell r="J1990">
            <v>22</v>
          </cell>
          <cell r="K1990">
            <v>0</v>
          </cell>
          <cell r="L1990">
            <v>0</v>
          </cell>
          <cell r="M1990">
            <v>19.263000000000002</v>
          </cell>
          <cell r="N1990">
            <v>0</v>
          </cell>
          <cell r="O1990">
            <v>7048.19</v>
          </cell>
          <cell r="P1990">
            <v>36.590000000000003</v>
          </cell>
          <cell r="Q1990">
            <v>1268.67</v>
          </cell>
          <cell r="R1990">
            <v>13.88</v>
          </cell>
        </row>
        <row r="1991">
          <cell r="A1991" t="str">
            <v>0301Tumbes268</v>
          </cell>
          <cell r="B1991" t="str">
            <v>03</v>
          </cell>
          <cell r="C1991" t="str">
            <v>01</v>
          </cell>
          <cell r="D1991" t="str">
            <v>ELNO</v>
          </cell>
          <cell r="E1991" t="str">
            <v>Tumbes</v>
          </cell>
          <cell r="F1991" t="str">
            <v/>
          </cell>
          <cell r="G1991">
            <v>0</v>
          </cell>
          <cell r="H1991">
            <v>0</v>
          </cell>
          <cell r="I1991" t="str">
            <v>268</v>
          </cell>
          <cell r="J1991">
            <v>37</v>
          </cell>
          <cell r="K1991">
            <v>0</v>
          </cell>
          <cell r="L1991">
            <v>0</v>
          </cell>
          <cell r="M1991">
            <v>66.534000000000006</v>
          </cell>
          <cell r="N1991">
            <v>0</v>
          </cell>
          <cell r="O1991">
            <v>24802.12</v>
          </cell>
          <cell r="P1991">
            <v>37.28</v>
          </cell>
          <cell r="Q1991">
            <v>4464.38</v>
          </cell>
          <cell r="R1991">
            <v>23.81</v>
          </cell>
        </row>
        <row r="1992">
          <cell r="A1992" t="str">
            <v>0301Tumbes282</v>
          </cell>
          <cell r="B1992" t="str">
            <v>03</v>
          </cell>
          <cell r="C1992" t="str">
            <v>01</v>
          </cell>
          <cell r="D1992" t="str">
            <v>ELNO</v>
          </cell>
          <cell r="E1992" t="str">
            <v>Tumbes</v>
          </cell>
          <cell r="F1992" t="str">
            <v/>
          </cell>
          <cell r="G1992">
            <v>0</v>
          </cell>
          <cell r="H1992">
            <v>0</v>
          </cell>
          <cell r="I1992" t="str">
            <v>282</v>
          </cell>
          <cell r="J1992">
            <v>52</v>
          </cell>
          <cell r="K1992">
            <v>0</v>
          </cell>
          <cell r="L1992">
            <v>0</v>
          </cell>
          <cell r="M1992">
            <v>3.7890000000000001</v>
          </cell>
          <cell r="N1992">
            <v>11.04</v>
          </cell>
          <cell r="O1992">
            <v>1504.22</v>
          </cell>
          <cell r="P1992">
            <v>39.700000000000003</v>
          </cell>
          <cell r="Q1992">
            <v>270.76</v>
          </cell>
          <cell r="R1992">
            <v>30.74</v>
          </cell>
        </row>
        <row r="1993">
          <cell r="A1993" t="str">
            <v>0301Tumbes281</v>
          </cell>
          <cell r="B1993" t="str">
            <v>03</v>
          </cell>
          <cell r="C1993" t="str">
            <v>01</v>
          </cell>
          <cell r="D1993" t="str">
            <v>ELNO</v>
          </cell>
          <cell r="E1993" t="str">
            <v>Tumbes</v>
          </cell>
          <cell r="F1993" t="str">
            <v/>
          </cell>
          <cell r="G1993">
            <v>0</v>
          </cell>
          <cell r="H1993">
            <v>0</v>
          </cell>
          <cell r="I1993" t="str">
            <v>281</v>
          </cell>
          <cell r="J1993">
            <v>1</v>
          </cell>
          <cell r="K1993">
            <v>0</v>
          </cell>
          <cell r="L1993">
            <v>0</v>
          </cell>
          <cell r="M1993">
            <v>9.6000000000000002E-2</v>
          </cell>
          <cell r="N1993">
            <v>0.3</v>
          </cell>
          <cell r="O1993">
            <v>39.58</v>
          </cell>
          <cell r="P1993">
            <v>41.23</v>
          </cell>
          <cell r="Q1993">
            <v>7.12</v>
          </cell>
          <cell r="R1993">
            <v>0.59</v>
          </cell>
        </row>
        <row r="1994">
          <cell r="A1994" t="str">
            <v>0301Tumbes100</v>
          </cell>
          <cell r="B1994" t="str">
            <v>03</v>
          </cell>
          <cell r="C1994" t="str">
            <v>01</v>
          </cell>
          <cell r="D1994" t="str">
            <v>ELNO</v>
          </cell>
          <cell r="E1994" t="str">
            <v>Tumbes</v>
          </cell>
          <cell r="F1994" t="str">
            <v/>
          </cell>
          <cell r="G1994">
            <v>0</v>
          </cell>
          <cell r="H1994">
            <v>0</v>
          </cell>
          <cell r="I1994" t="str">
            <v>100</v>
          </cell>
          <cell r="J1994">
            <v>26</v>
          </cell>
          <cell r="K1994">
            <v>13.381</v>
          </cell>
          <cell r="L1994">
            <v>569.04899999999998</v>
          </cell>
          <cell r="M1994">
            <v>582.42999999999995</v>
          </cell>
          <cell r="N1994">
            <v>2.6070000000000002</v>
          </cell>
          <cell r="O1994">
            <v>95491.37</v>
          </cell>
          <cell r="P1994">
            <v>16.399999999999999</v>
          </cell>
          <cell r="Q1994">
            <v>17188.45</v>
          </cell>
          <cell r="R1994">
            <v>401</v>
          </cell>
        </row>
        <row r="1995">
          <cell r="A1995" t="str">
            <v>0301Tumbes122</v>
          </cell>
          <cell r="B1995" t="str">
            <v>03</v>
          </cell>
          <cell r="C1995" t="str">
            <v>01</v>
          </cell>
          <cell r="D1995" t="str">
            <v>ELNO</v>
          </cell>
          <cell r="E1995" t="str">
            <v>Tumbes</v>
          </cell>
          <cell r="F1995" t="str">
            <v/>
          </cell>
          <cell r="G1995">
            <v>0</v>
          </cell>
          <cell r="H1995">
            <v>0</v>
          </cell>
          <cell r="I1995" t="str">
            <v>122</v>
          </cell>
          <cell r="J1995">
            <v>15</v>
          </cell>
          <cell r="K1995">
            <v>51.847999999999999</v>
          </cell>
          <cell r="L1995">
            <v>231.66399999999999</v>
          </cell>
          <cell r="M1995">
            <v>283.512</v>
          </cell>
          <cell r="N1995">
            <v>1.837</v>
          </cell>
          <cell r="O1995">
            <v>66793.789999999994</v>
          </cell>
          <cell r="P1995">
            <v>23.56</v>
          </cell>
          <cell r="Q1995">
            <v>12022.88</v>
          </cell>
          <cell r="R1995">
            <v>240.6</v>
          </cell>
        </row>
        <row r="1996">
          <cell r="A1996" t="str">
            <v>0301Tumbes121</v>
          </cell>
          <cell r="B1996" t="str">
            <v>03</v>
          </cell>
          <cell r="C1996" t="str">
            <v>01</v>
          </cell>
          <cell r="D1996" t="str">
            <v>ELNO</v>
          </cell>
          <cell r="E1996" t="str">
            <v>Tumbes</v>
          </cell>
          <cell r="F1996" t="str">
            <v/>
          </cell>
          <cell r="G1996">
            <v>0</v>
          </cell>
          <cell r="H1996">
            <v>0</v>
          </cell>
          <cell r="I1996" t="str">
            <v>121</v>
          </cell>
          <cell r="J1996">
            <v>16</v>
          </cell>
          <cell r="K1996">
            <v>228.81200000000001</v>
          </cell>
          <cell r="L1996">
            <v>823.29899999999998</v>
          </cell>
          <cell r="M1996">
            <v>1052.1110000000001</v>
          </cell>
          <cell r="N1996">
            <v>3.8570000000000002</v>
          </cell>
          <cell r="O1996">
            <v>204207.33</v>
          </cell>
          <cell r="P1996">
            <v>19.41</v>
          </cell>
          <cell r="Q1996">
            <v>36757.32</v>
          </cell>
          <cell r="R1996">
            <v>256.64</v>
          </cell>
        </row>
        <row r="1997">
          <cell r="A1997" t="str">
            <v>0301Tumbes132</v>
          </cell>
          <cell r="B1997" t="str">
            <v>03</v>
          </cell>
          <cell r="C1997" t="str">
            <v>01</v>
          </cell>
          <cell r="D1997" t="str">
            <v>ELNO</v>
          </cell>
          <cell r="E1997" t="str">
            <v>Tumbes</v>
          </cell>
          <cell r="F1997" t="str">
            <v/>
          </cell>
          <cell r="G1997">
            <v>0</v>
          </cell>
          <cell r="H1997">
            <v>0</v>
          </cell>
          <cell r="I1997" t="str">
            <v>132</v>
          </cell>
          <cell r="J1997">
            <v>27</v>
          </cell>
          <cell r="K1997">
            <v>0</v>
          </cell>
          <cell r="L1997">
            <v>0</v>
          </cell>
          <cell r="M1997">
            <v>142.035</v>
          </cell>
          <cell r="N1997">
            <v>0.66</v>
          </cell>
          <cell r="O1997">
            <v>34137.480000000003</v>
          </cell>
          <cell r="P1997">
            <v>24.03</v>
          </cell>
          <cell r="Q1997">
            <v>6144.75</v>
          </cell>
          <cell r="R1997">
            <v>405</v>
          </cell>
        </row>
        <row r="1998">
          <cell r="A1998" t="str">
            <v>0301Tumbes131</v>
          </cell>
          <cell r="B1998" t="str">
            <v>03</v>
          </cell>
          <cell r="C1998" t="str">
            <v>01</v>
          </cell>
          <cell r="D1998" t="str">
            <v>ELNO</v>
          </cell>
          <cell r="E1998" t="str">
            <v>Tumbes</v>
          </cell>
          <cell r="F1998" t="str">
            <v/>
          </cell>
          <cell r="G1998">
            <v>0</v>
          </cell>
          <cell r="H1998">
            <v>0</v>
          </cell>
          <cell r="I1998" t="str">
            <v>131</v>
          </cell>
          <cell r="J1998">
            <v>18</v>
          </cell>
          <cell r="K1998">
            <v>0</v>
          </cell>
          <cell r="L1998">
            <v>0</v>
          </cell>
          <cell r="M1998">
            <v>111.84099999999999</v>
          </cell>
          <cell r="N1998">
            <v>0.72799999999999998</v>
          </cell>
          <cell r="O1998">
            <v>27854.61</v>
          </cell>
          <cell r="P1998">
            <v>24.91</v>
          </cell>
          <cell r="Q1998">
            <v>5013.83</v>
          </cell>
          <cell r="R1998">
            <v>270</v>
          </cell>
        </row>
        <row r="1999">
          <cell r="A1999" t="str">
            <v>0301Tumbes240</v>
          </cell>
          <cell r="B1999" t="str">
            <v>03</v>
          </cell>
          <cell r="C1999" t="str">
            <v>01</v>
          </cell>
          <cell r="D1999" t="str">
            <v>ELNO</v>
          </cell>
          <cell r="E1999" t="str">
            <v>Tumbes</v>
          </cell>
          <cell r="F1999" t="str">
            <v/>
          </cell>
          <cell r="G1999">
            <v>0</v>
          </cell>
          <cell r="H1999">
            <v>0</v>
          </cell>
          <cell r="I1999" t="str">
            <v>240</v>
          </cell>
          <cell r="J1999">
            <v>0</v>
          </cell>
          <cell r="K1999">
            <v>0</v>
          </cell>
          <cell r="L1999">
            <v>0</v>
          </cell>
          <cell r="M1999">
            <v>266.745</v>
          </cell>
          <cell r="N1999">
            <v>0</v>
          </cell>
          <cell r="O1999">
            <v>107349.9</v>
          </cell>
          <cell r="P1999">
            <v>40.24</v>
          </cell>
          <cell r="Q1999">
            <v>0</v>
          </cell>
          <cell r="R1999">
            <v>0</v>
          </cell>
        </row>
        <row r="2000">
          <cell r="A2000" t="str">
            <v>0301Canchaque231</v>
          </cell>
          <cell r="B2000" t="str">
            <v>03</v>
          </cell>
          <cell r="C2000" t="str">
            <v>01</v>
          </cell>
          <cell r="D2000" t="str">
            <v>ELNO</v>
          </cell>
          <cell r="E2000" t="str">
            <v>Canchaque</v>
          </cell>
          <cell r="F2000" t="str">
            <v/>
          </cell>
          <cell r="G2000">
            <v>0</v>
          </cell>
          <cell r="H2000">
            <v>0</v>
          </cell>
          <cell r="I2000" t="str">
            <v>231</v>
          </cell>
          <cell r="J2000">
            <v>2</v>
          </cell>
          <cell r="K2000">
            <v>0</v>
          </cell>
          <cell r="L2000">
            <v>0</v>
          </cell>
          <cell r="M2000">
            <v>0.17100000000000001</v>
          </cell>
          <cell r="N2000">
            <v>2E-3</v>
          </cell>
          <cell r="O2000">
            <v>209.01</v>
          </cell>
          <cell r="P2000">
            <v>122.23</v>
          </cell>
          <cell r="Q2000">
            <v>37.619999999999997</v>
          </cell>
          <cell r="R2000">
            <v>4.22</v>
          </cell>
        </row>
        <row r="2001">
          <cell r="A2001" t="str">
            <v>0301Canchaque270</v>
          </cell>
          <cell r="B2001" t="str">
            <v>03</v>
          </cell>
          <cell r="C2001" t="str">
            <v>01</v>
          </cell>
          <cell r="D2001" t="str">
            <v>ELNO</v>
          </cell>
          <cell r="E2001" t="str">
            <v>Canchaque</v>
          </cell>
          <cell r="F2001" t="str">
            <v/>
          </cell>
          <cell r="G2001">
            <v>0</v>
          </cell>
          <cell r="H2001">
            <v>0</v>
          </cell>
          <cell r="I2001" t="str">
            <v>270</v>
          </cell>
          <cell r="J2001">
            <v>25</v>
          </cell>
          <cell r="K2001">
            <v>0</v>
          </cell>
          <cell r="L2001">
            <v>0</v>
          </cell>
          <cell r="M2001">
            <v>2.165</v>
          </cell>
          <cell r="N2001">
            <v>0</v>
          </cell>
          <cell r="O2001">
            <v>1135.83</v>
          </cell>
          <cell r="P2001">
            <v>52.46</v>
          </cell>
          <cell r="Q2001">
            <v>204.45</v>
          </cell>
          <cell r="R2001">
            <v>14.52</v>
          </cell>
        </row>
        <row r="2002">
          <cell r="A2002" t="str">
            <v>0301Canchaque261</v>
          </cell>
          <cell r="B2002" t="str">
            <v>03</v>
          </cell>
          <cell r="C2002" t="str">
            <v>01</v>
          </cell>
          <cell r="D2002" t="str">
            <v>ELNO</v>
          </cell>
          <cell r="E2002" t="str">
            <v>Canchaque</v>
          </cell>
          <cell r="F2002" t="str">
            <v/>
          </cell>
          <cell r="G2002">
            <v>0</v>
          </cell>
          <cell r="H2002">
            <v>0</v>
          </cell>
          <cell r="I2002" t="str">
            <v>261</v>
          </cell>
          <cell r="J2002">
            <v>442</v>
          </cell>
          <cell r="K2002">
            <v>0</v>
          </cell>
          <cell r="L2002">
            <v>0</v>
          </cell>
          <cell r="M2002">
            <v>5.1289999999999996</v>
          </cell>
          <cell r="N2002">
            <v>0</v>
          </cell>
          <cell r="O2002">
            <v>2350.3200000000002</v>
          </cell>
          <cell r="P2002">
            <v>45.82</v>
          </cell>
          <cell r="Q2002">
            <v>423.06</v>
          </cell>
          <cell r="R2002">
            <v>261.5</v>
          </cell>
        </row>
        <row r="2003">
          <cell r="A2003" t="str">
            <v>0301Canchaque262</v>
          </cell>
          <cell r="B2003" t="str">
            <v>03</v>
          </cell>
          <cell r="C2003" t="str">
            <v>01</v>
          </cell>
          <cell r="D2003" t="str">
            <v>ELNO</v>
          </cell>
          <cell r="E2003" t="str">
            <v>Canchaque</v>
          </cell>
          <cell r="F2003" t="str">
            <v/>
          </cell>
          <cell r="G2003">
            <v>0</v>
          </cell>
          <cell r="H2003">
            <v>0</v>
          </cell>
          <cell r="I2003" t="str">
            <v>262</v>
          </cell>
          <cell r="J2003">
            <v>106</v>
          </cell>
          <cell r="K2003">
            <v>0</v>
          </cell>
          <cell r="L2003">
            <v>0</v>
          </cell>
          <cell r="M2003">
            <v>5.3129999999999997</v>
          </cell>
          <cell r="N2003">
            <v>0</v>
          </cell>
          <cell r="O2003">
            <v>2409.98</v>
          </cell>
          <cell r="P2003">
            <v>45.36</v>
          </cell>
          <cell r="Q2003">
            <v>433.8</v>
          </cell>
          <cell r="R2003">
            <v>62.72</v>
          </cell>
        </row>
        <row r="2004">
          <cell r="A2004" t="str">
            <v>0301Canchaque263</v>
          </cell>
          <cell r="B2004" t="str">
            <v>03</v>
          </cell>
          <cell r="C2004" t="str">
            <v>01</v>
          </cell>
          <cell r="D2004" t="str">
            <v>ELNO</v>
          </cell>
          <cell r="E2004" t="str">
            <v>Canchaque</v>
          </cell>
          <cell r="F2004" t="str">
            <v/>
          </cell>
          <cell r="G2004">
            <v>0</v>
          </cell>
          <cell r="H2004">
            <v>0</v>
          </cell>
          <cell r="I2004" t="str">
            <v>263</v>
          </cell>
          <cell r="J2004">
            <v>7</v>
          </cell>
          <cell r="K2004">
            <v>0</v>
          </cell>
          <cell r="L2004">
            <v>0</v>
          </cell>
          <cell r="M2004">
            <v>0.80800000000000005</v>
          </cell>
          <cell r="N2004">
            <v>0</v>
          </cell>
          <cell r="O2004">
            <v>493.22</v>
          </cell>
          <cell r="P2004">
            <v>61.04</v>
          </cell>
          <cell r="Q2004">
            <v>88.78</v>
          </cell>
          <cell r="R2004">
            <v>4.3099999999999996</v>
          </cell>
        </row>
        <row r="2005">
          <cell r="A2005" t="str">
            <v>0301Canchaque264</v>
          </cell>
          <cell r="B2005" t="str">
            <v>03</v>
          </cell>
          <cell r="C2005" t="str">
            <v>01</v>
          </cell>
          <cell r="D2005" t="str">
            <v>ELNO</v>
          </cell>
          <cell r="E2005" t="str">
            <v>Canchaque</v>
          </cell>
          <cell r="F2005" t="str">
            <v/>
          </cell>
          <cell r="G2005">
            <v>0</v>
          </cell>
          <cell r="H2005">
            <v>0</v>
          </cell>
          <cell r="I2005" t="str">
            <v>264</v>
          </cell>
          <cell r="J2005">
            <v>3</v>
          </cell>
          <cell r="K2005">
            <v>0</v>
          </cell>
          <cell r="L2005">
            <v>0</v>
          </cell>
          <cell r="M2005">
            <v>0.60399999999999998</v>
          </cell>
          <cell r="N2005">
            <v>0</v>
          </cell>
          <cell r="O2005">
            <v>364.51</v>
          </cell>
          <cell r="P2005">
            <v>60.35</v>
          </cell>
          <cell r="Q2005">
            <v>65.61</v>
          </cell>
          <cell r="R2005">
            <v>1.77</v>
          </cell>
        </row>
        <row r="2006">
          <cell r="A2006" t="str">
            <v>0301Canchaque240</v>
          </cell>
          <cell r="B2006" t="str">
            <v>03</v>
          </cell>
          <cell r="C2006" t="str">
            <v>01</v>
          </cell>
          <cell r="D2006" t="str">
            <v>ELNO</v>
          </cell>
          <cell r="E2006" t="str">
            <v>Canchaque</v>
          </cell>
          <cell r="F2006" t="str">
            <v/>
          </cell>
          <cell r="G2006">
            <v>0</v>
          </cell>
          <cell r="H2006">
            <v>0</v>
          </cell>
          <cell r="I2006" t="str">
            <v>240</v>
          </cell>
          <cell r="J2006">
            <v>0</v>
          </cell>
          <cell r="K2006">
            <v>0</v>
          </cell>
          <cell r="L2006">
            <v>0</v>
          </cell>
          <cell r="M2006">
            <v>7.883</v>
          </cell>
          <cell r="N2006">
            <v>0</v>
          </cell>
          <cell r="O2006">
            <v>852.81</v>
          </cell>
          <cell r="P2006">
            <v>10.82</v>
          </cell>
          <cell r="Q2006">
            <v>0</v>
          </cell>
          <cell r="R2006">
            <v>0</v>
          </cell>
        </row>
        <row r="2007">
          <cell r="A2007" t="str">
            <v>0301Chalaco270</v>
          </cell>
          <cell r="B2007" t="str">
            <v>03</v>
          </cell>
          <cell r="C2007" t="str">
            <v>01</v>
          </cell>
          <cell r="D2007" t="str">
            <v>ELNO</v>
          </cell>
          <cell r="E2007" t="str">
            <v>Chalaco</v>
          </cell>
          <cell r="F2007" t="str">
            <v/>
          </cell>
          <cell r="G2007">
            <v>0</v>
          </cell>
          <cell r="H2007">
            <v>0</v>
          </cell>
          <cell r="I2007" t="str">
            <v>270</v>
          </cell>
          <cell r="J2007">
            <v>58</v>
          </cell>
          <cell r="K2007">
            <v>0</v>
          </cell>
          <cell r="L2007">
            <v>0</v>
          </cell>
          <cell r="M2007">
            <v>4.2649999999999997</v>
          </cell>
          <cell r="N2007">
            <v>0</v>
          </cell>
          <cell r="O2007">
            <v>1886.17</v>
          </cell>
          <cell r="P2007">
            <v>44.22</v>
          </cell>
          <cell r="Q2007">
            <v>339.51</v>
          </cell>
          <cell r="R2007">
            <v>33.58</v>
          </cell>
        </row>
        <row r="2008">
          <cell r="A2008" t="str">
            <v>0301Chalaco261</v>
          </cell>
          <cell r="B2008" t="str">
            <v>03</v>
          </cell>
          <cell r="C2008" t="str">
            <v>01</v>
          </cell>
          <cell r="D2008" t="str">
            <v>ELNO</v>
          </cell>
          <cell r="E2008" t="str">
            <v>Chalaco</v>
          </cell>
          <cell r="F2008" t="str">
            <v/>
          </cell>
          <cell r="G2008">
            <v>0</v>
          </cell>
          <cell r="H2008">
            <v>0</v>
          </cell>
          <cell r="I2008" t="str">
            <v>261</v>
          </cell>
          <cell r="J2008">
            <v>218</v>
          </cell>
          <cell r="K2008">
            <v>0</v>
          </cell>
          <cell r="L2008">
            <v>0</v>
          </cell>
          <cell r="M2008">
            <v>2.7709999999999999</v>
          </cell>
          <cell r="N2008">
            <v>0</v>
          </cell>
          <cell r="O2008">
            <v>1065.52</v>
          </cell>
          <cell r="P2008">
            <v>38.450000000000003</v>
          </cell>
          <cell r="Q2008">
            <v>191.79</v>
          </cell>
          <cell r="R2008">
            <v>128.62</v>
          </cell>
        </row>
        <row r="2009">
          <cell r="A2009" t="str">
            <v>0301Chalaco262</v>
          </cell>
          <cell r="B2009" t="str">
            <v>03</v>
          </cell>
          <cell r="C2009" t="str">
            <v>01</v>
          </cell>
          <cell r="D2009" t="str">
            <v>ELNO</v>
          </cell>
          <cell r="E2009" t="str">
            <v>Chalaco</v>
          </cell>
          <cell r="F2009" t="str">
            <v/>
          </cell>
          <cell r="G2009">
            <v>0</v>
          </cell>
          <cell r="H2009">
            <v>0</v>
          </cell>
          <cell r="I2009" t="str">
            <v>262</v>
          </cell>
          <cell r="J2009">
            <v>63</v>
          </cell>
          <cell r="K2009">
            <v>0</v>
          </cell>
          <cell r="L2009">
            <v>0</v>
          </cell>
          <cell r="M2009">
            <v>3.0790000000000002</v>
          </cell>
          <cell r="N2009">
            <v>0</v>
          </cell>
          <cell r="O2009">
            <v>1130.75</v>
          </cell>
          <cell r="P2009">
            <v>36.72</v>
          </cell>
          <cell r="Q2009">
            <v>203.54</v>
          </cell>
          <cell r="R2009">
            <v>37.17</v>
          </cell>
        </row>
        <row r="2010">
          <cell r="A2010" t="str">
            <v>0301Chalaco240</v>
          </cell>
          <cell r="B2010" t="str">
            <v>03</v>
          </cell>
          <cell r="C2010" t="str">
            <v>01</v>
          </cell>
          <cell r="D2010" t="str">
            <v>ELNO</v>
          </cell>
          <cell r="E2010" t="str">
            <v>Chalaco</v>
          </cell>
          <cell r="F2010" t="str">
            <v/>
          </cell>
          <cell r="G2010">
            <v>0</v>
          </cell>
          <cell r="H2010">
            <v>0</v>
          </cell>
          <cell r="I2010" t="str">
            <v>240</v>
          </cell>
          <cell r="J2010">
            <v>0</v>
          </cell>
          <cell r="K2010">
            <v>0</v>
          </cell>
          <cell r="L2010">
            <v>0</v>
          </cell>
          <cell r="M2010">
            <v>8.1940000000000008</v>
          </cell>
          <cell r="N2010">
            <v>0</v>
          </cell>
          <cell r="O2010">
            <v>537.54</v>
          </cell>
          <cell r="P2010">
            <v>6.56</v>
          </cell>
          <cell r="Q2010">
            <v>0</v>
          </cell>
          <cell r="R2010">
            <v>0</v>
          </cell>
        </row>
        <row r="2011">
          <cell r="A2011" t="str">
            <v>0301Huancabamba270</v>
          </cell>
          <cell r="B2011" t="str">
            <v>03</v>
          </cell>
          <cell r="C2011" t="str">
            <v>01</v>
          </cell>
          <cell r="D2011" t="str">
            <v>ELNO</v>
          </cell>
          <cell r="E2011" t="str">
            <v>Huancabamba</v>
          </cell>
          <cell r="F2011" t="str">
            <v/>
          </cell>
          <cell r="G2011">
            <v>0</v>
          </cell>
          <cell r="H2011">
            <v>0</v>
          </cell>
          <cell r="I2011" t="str">
            <v>270</v>
          </cell>
          <cell r="J2011">
            <v>97</v>
          </cell>
          <cell r="K2011">
            <v>0</v>
          </cell>
          <cell r="L2011">
            <v>0</v>
          </cell>
          <cell r="M2011">
            <v>15.505000000000001</v>
          </cell>
          <cell r="N2011">
            <v>0</v>
          </cell>
          <cell r="O2011">
            <v>8412.07</v>
          </cell>
          <cell r="P2011">
            <v>54.25</v>
          </cell>
          <cell r="Q2011">
            <v>1514.17</v>
          </cell>
          <cell r="R2011">
            <v>58.27</v>
          </cell>
        </row>
        <row r="2012">
          <cell r="A2012" t="str">
            <v>0301Huancabamba261</v>
          </cell>
          <cell r="B2012" t="str">
            <v>03</v>
          </cell>
          <cell r="C2012" t="str">
            <v>01</v>
          </cell>
          <cell r="D2012" t="str">
            <v>ELNO</v>
          </cell>
          <cell r="E2012" t="str">
            <v>Huancabamba</v>
          </cell>
          <cell r="F2012" t="str">
            <v/>
          </cell>
          <cell r="G2012">
            <v>0</v>
          </cell>
          <cell r="H2012">
            <v>0</v>
          </cell>
          <cell r="I2012" t="str">
            <v>261</v>
          </cell>
          <cell r="J2012">
            <v>804</v>
          </cell>
          <cell r="K2012">
            <v>0</v>
          </cell>
          <cell r="L2012">
            <v>0</v>
          </cell>
          <cell r="M2012">
            <v>11.522</v>
          </cell>
          <cell r="N2012">
            <v>0</v>
          </cell>
          <cell r="O2012">
            <v>4926.57</v>
          </cell>
          <cell r="P2012">
            <v>42.76</v>
          </cell>
          <cell r="Q2012">
            <v>886.78</v>
          </cell>
          <cell r="R2012">
            <v>475.1</v>
          </cell>
        </row>
        <row r="2013">
          <cell r="A2013" t="str">
            <v>0301Huancabamba262</v>
          </cell>
          <cell r="B2013" t="str">
            <v>03</v>
          </cell>
          <cell r="C2013" t="str">
            <v>01</v>
          </cell>
          <cell r="D2013" t="str">
            <v>ELNO</v>
          </cell>
          <cell r="E2013" t="str">
            <v>Huancabamba</v>
          </cell>
          <cell r="F2013" t="str">
            <v/>
          </cell>
          <cell r="G2013">
            <v>0</v>
          </cell>
          <cell r="H2013">
            <v>0</v>
          </cell>
          <cell r="I2013" t="str">
            <v>262</v>
          </cell>
          <cell r="J2013">
            <v>529</v>
          </cell>
          <cell r="K2013">
            <v>0</v>
          </cell>
          <cell r="L2013">
            <v>0</v>
          </cell>
          <cell r="M2013">
            <v>28.702999999999999</v>
          </cell>
          <cell r="N2013">
            <v>0</v>
          </cell>
          <cell r="O2013">
            <v>13327.35</v>
          </cell>
          <cell r="P2013">
            <v>46.43</v>
          </cell>
          <cell r="Q2013">
            <v>2398.92</v>
          </cell>
          <cell r="R2013">
            <v>312.45</v>
          </cell>
        </row>
        <row r="2014">
          <cell r="A2014" t="str">
            <v>0301Huancabamba263</v>
          </cell>
          <cell r="B2014" t="str">
            <v>03</v>
          </cell>
          <cell r="C2014" t="str">
            <v>01</v>
          </cell>
          <cell r="D2014" t="str">
            <v>ELNO</v>
          </cell>
          <cell r="E2014" t="str">
            <v>Huancabamba</v>
          </cell>
          <cell r="F2014" t="str">
            <v/>
          </cell>
          <cell r="G2014">
            <v>0</v>
          </cell>
          <cell r="H2014">
            <v>0</v>
          </cell>
          <cell r="I2014" t="str">
            <v>263</v>
          </cell>
          <cell r="J2014">
            <v>58</v>
          </cell>
          <cell r="K2014">
            <v>0</v>
          </cell>
          <cell r="L2014">
            <v>0</v>
          </cell>
          <cell r="M2014">
            <v>6.8979999999999997</v>
          </cell>
          <cell r="N2014">
            <v>0</v>
          </cell>
          <cell r="O2014">
            <v>4207.2299999999996</v>
          </cell>
          <cell r="P2014">
            <v>60.99</v>
          </cell>
          <cell r="Q2014">
            <v>757.3</v>
          </cell>
          <cell r="R2014">
            <v>34.22</v>
          </cell>
        </row>
        <row r="2015">
          <cell r="A2015" t="str">
            <v>0301Huancabamba264</v>
          </cell>
          <cell r="B2015" t="str">
            <v>03</v>
          </cell>
          <cell r="C2015" t="str">
            <v>01</v>
          </cell>
          <cell r="D2015" t="str">
            <v>ELNO</v>
          </cell>
          <cell r="E2015" t="str">
            <v>Huancabamba</v>
          </cell>
          <cell r="F2015" t="str">
            <v/>
          </cell>
          <cell r="G2015">
            <v>0</v>
          </cell>
          <cell r="H2015">
            <v>0</v>
          </cell>
          <cell r="I2015" t="str">
            <v>264</v>
          </cell>
          <cell r="J2015">
            <v>28</v>
          </cell>
          <cell r="K2015">
            <v>0</v>
          </cell>
          <cell r="L2015">
            <v>0</v>
          </cell>
          <cell r="M2015">
            <v>5.2590000000000003</v>
          </cell>
          <cell r="N2015">
            <v>0</v>
          </cell>
          <cell r="O2015">
            <v>3177.27</v>
          </cell>
          <cell r="P2015">
            <v>60.42</v>
          </cell>
          <cell r="Q2015">
            <v>571.91</v>
          </cell>
          <cell r="R2015">
            <v>16.98</v>
          </cell>
        </row>
        <row r="2016">
          <cell r="A2016" t="str">
            <v>0301Huancabamba265</v>
          </cell>
          <cell r="B2016" t="str">
            <v>03</v>
          </cell>
          <cell r="C2016" t="str">
            <v>01</v>
          </cell>
          <cell r="D2016" t="str">
            <v>ELNO</v>
          </cell>
          <cell r="E2016" t="str">
            <v>Huancabamba</v>
          </cell>
          <cell r="F2016" t="str">
            <v/>
          </cell>
          <cell r="G2016">
            <v>0</v>
          </cell>
          <cell r="H2016">
            <v>0</v>
          </cell>
          <cell r="I2016" t="str">
            <v>265</v>
          </cell>
          <cell r="J2016">
            <v>5</v>
          </cell>
          <cell r="K2016">
            <v>0</v>
          </cell>
          <cell r="L2016">
            <v>0</v>
          </cell>
          <cell r="M2016">
            <v>2.0089999999999999</v>
          </cell>
          <cell r="N2016">
            <v>0</v>
          </cell>
          <cell r="O2016">
            <v>1203.0899999999999</v>
          </cell>
          <cell r="P2016">
            <v>59.89</v>
          </cell>
          <cell r="Q2016">
            <v>216.56</v>
          </cell>
          <cell r="R2016">
            <v>2.95</v>
          </cell>
        </row>
        <row r="2017">
          <cell r="A2017" t="str">
            <v>0301Huancabamba266</v>
          </cell>
          <cell r="B2017" t="str">
            <v>03</v>
          </cell>
          <cell r="C2017" t="str">
            <v>01</v>
          </cell>
          <cell r="D2017" t="str">
            <v>ELNO</v>
          </cell>
          <cell r="E2017" t="str">
            <v>Huancabamba</v>
          </cell>
          <cell r="F2017" t="str">
            <v/>
          </cell>
          <cell r="G2017">
            <v>0</v>
          </cell>
          <cell r="H2017">
            <v>0</v>
          </cell>
          <cell r="I2017" t="str">
            <v>266</v>
          </cell>
          <cell r="J2017">
            <v>1</v>
          </cell>
          <cell r="K2017">
            <v>0</v>
          </cell>
          <cell r="L2017">
            <v>0</v>
          </cell>
          <cell r="M2017">
            <v>0.57499999999999996</v>
          </cell>
          <cell r="N2017">
            <v>0</v>
          </cell>
          <cell r="O2017">
            <v>343.53</v>
          </cell>
          <cell r="P2017">
            <v>59.74</v>
          </cell>
          <cell r="Q2017">
            <v>61.84</v>
          </cell>
          <cell r="R2017">
            <v>0.59</v>
          </cell>
        </row>
        <row r="2018">
          <cell r="A2018" t="str">
            <v>0301Huancabamba100</v>
          </cell>
          <cell r="B2018" t="str">
            <v>03</v>
          </cell>
          <cell r="C2018" t="str">
            <v>01</v>
          </cell>
          <cell r="D2018" t="str">
            <v>ELNO</v>
          </cell>
          <cell r="E2018" t="str">
            <v>Huancabamba</v>
          </cell>
          <cell r="F2018" t="str">
            <v/>
          </cell>
          <cell r="G2018">
            <v>0</v>
          </cell>
          <cell r="H2018">
            <v>0</v>
          </cell>
          <cell r="I2018" t="str">
            <v>100</v>
          </cell>
          <cell r="J2018">
            <v>1</v>
          </cell>
          <cell r="K2018">
            <v>0.16800000000000001</v>
          </cell>
          <cell r="L2018">
            <v>0.54100000000000004</v>
          </cell>
          <cell r="M2018">
            <v>0.70899999999999996</v>
          </cell>
          <cell r="N2018">
            <v>2.1000000000000001E-2</v>
          </cell>
          <cell r="O2018">
            <v>387.59</v>
          </cell>
          <cell r="P2018">
            <v>54.67</v>
          </cell>
          <cell r="Q2018">
            <v>69.77</v>
          </cell>
          <cell r="R2018">
            <v>16.04</v>
          </cell>
        </row>
        <row r="2019">
          <cell r="A2019" t="str">
            <v>0301Huancabamba240</v>
          </cell>
          <cell r="B2019" t="str">
            <v>03</v>
          </cell>
          <cell r="C2019" t="str">
            <v>01</v>
          </cell>
          <cell r="D2019" t="str">
            <v>ELNO</v>
          </cell>
          <cell r="E2019" t="str">
            <v>Huancabamba</v>
          </cell>
          <cell r="F2019" t="str">
            <v/>
          </cell>
          <cell r="G2019">
            <v>0</v>
          </cell>
          <cell r="H2019">
            <v>0</v>
          </cell>
          <cell r="I2019" t="str">
            <v>240</v>
          </cell>
          <cell r="J2019">
            <v>0</v>
          </cell>
          <cell r="K2019">
            <v>0</v>
          </cell>
          <cell r="L2019">
            <v>0</v>
          </cell>
          <cell r="M2019">
            <v>25.077000000000002</v>
          </cell>
          <cell r="N2019">
            <v>0</v>
          </cell>
          <cell r="O2019">
            <v>3397.29</v>
          </cell>
          <cell r="P2019">
            <v>13.55</v>
          </cell>
          <cell r="Q2019">
            <v>0</v>
          </cell>
          <cell r="R2019">
            <v>0</v>
          </cell>
        </row>
        <row r="2020">
          <cell r="A2020" t="str">
            <v>0301Santo Domingo231</v>
          </cell>
          <cell r="B2020" t="str">
            <v>03</v>
          </cell>
          <cell r="C2020" t="str">
            <v>01</v>
          </cell>
          <cell r="D2020" t="str">
            <v>ELNO</v>
          </cell>
          <cell r="E2020" t="str">
            <v>Santo Domingo</v>
          </cell>
          <cell r="F2020" t="str">
            <v/>
          </cell>
          <cell r="G2020">
            <v>0</v>
          </cell>
          <cell r="H2020">
            <v>0</v>
          </cell>
          <cell r="I2020" t="str">
            <v>231</v>
          </cell>
          <cell r="J2020">
            <v>1</v>
          </cell>
          <cell r="K2020">
            <v>0</v>
          </cell>
          <cell r="L2020">
            <v>0</v>
          </cell>
          <cell r="M2020">
            <v>0.35699999999999998</v>
          </cell>
          <cell r="N2020">
            <v>2E-3</v>
          </cell>
          <cell r="O2020">
            <v>276.06</v>
          </cell>
          <cell r="P2020">
            <v>77.33</v>
          </cell>
          <cell r="Q2020">
            <v>49.69</v>
          </cell>
          <cell r="R2020">
            <v>2.11</v>
          </cell>
        </row>
        <row r="2021">
          <cell r="A2021" t="str">
            <v>0301Santo Domingo270</v>
          </cell>
          <cell r="B2021" t="str">
            <v>03</v>
          </cell>
          <cell r="C2021" t="str">
            <v>01</v>
          </cell>
          <cell r="D2021" t="str">
            <v>ELNO</v>
          </cell>
          <cell r="E2021" t="str">
            <v>Santo Domingo</v>
          </cell>
          <cell r="F2021" t="str">
            <v/>
          </cell>
          <cell r="G2021">
            <v>0</v>
          </cell>
          <cell r="H2021">
            <v>0</v>
          </cell>
          <cell r="I2021" t="str">
            <v>270</v>
          </cell>
          <cell r="J2021">
            <v>22</v>
          </cell>
          <cell r="K2021">
            <v>0</v>
          </cell>
          <cell r="L2021">
            <v>0</v>
          </cell>
          <cell r="M2021">
            <v>1.865</v>
          </cell>
          <cell r="N2021">
            <v>0</v>
          </cell>
          <cell r="O2021">
            <v>799.26</v>
          </cell>
          <cell r="P2021">
            <v>42.86</v>
          </cell>
          <cell r="Q2021">
            <v>143.87</v>
          </cell>
          <cell r="R2021">
            <v>12.57</v>
          </cell>
        </row>
        <row r="2022">
          <cell r="A2022" t="str">
            <v>0301Santo Domingo261</v>
          </cell>
          <cell r="B2022" t="str">
            <v>03</v>
          </cell>
          <cell r="C2022" t="str">
            <v>01</v>
          </cell>
          <cell r="D2022" t="str">
            <v>ELNO</v>
          </cell>
          <cell r="E2022" t="str">
            <v>Santo Domingo</v>
          </cell>
          <cell r="F2022" t="str">
            <v/>
          </cell>
          <cell r="G2022">
            <v>0</v>
          </cell>
          <cell r="H2022">
            <v>0</v>
          </cell>
          <cell r="I2022" t="str">
            <v>261</v>
          </cell>
          <cell r="J2022">
            <v>192</v>
          </cell>
          <cell r="K2022">
            <v>0</v>
          </cell>
          <cell r="L2022">
            <v>0</v>
          </cell>
          <cell r="M2022">
            <v>2.133</v>
          </cell>
          <cell r="N2022">
            <v>0</v>
          </cell>
          <cell r="O2022">
            <v>992.78</v>
          </cell>
          <cell r="P2022">
            <v>46.54</v>
          </cell>
          <cell r="Q2022">
            <v>178.7</v>
          </cell>
          <cell r="R2022">
            <v>113.28</v>
          </cell>
        </row>
        <row r="2023">
          <cell r="A2023" t="str">
            <v>0301Santo Domingo262</v>
          </cell>
          <cell r="B2023" t="str">
            <v>03</v>
          </cell>
          <cell r="C2023" t="str">
            <v>01</v>
          </cell>
          <cell r="D2023" t="str">
            <v>ELNO</v>
          </cell>
          <cell r="E2023" t="str">
            <v>Santo Domingo</v>
          </cell>
          <cell r="F2023" t="str">
            <v/>
          </cell>
          <cell r="G2023">
            <v>0</v>
          </cell>
          <cell r="H2023">
            <v>0</v>
          </cell>
          <cell r="I2023" t="str">
            <v>262</v>
          </cell>
          <cell r="J2023">
            <v>56</v>
          </cell>
          <cell r="K2023">
            <v>0</v>
          </cell>
          <cell r="L2023">
            <v>0</v>
          </cell>
          <cell r="M2023">
            <v>2.5139999999999998</v>
          </cell>
          <cell r="N2023">
            <v>0</v>
          </cell>
          <cell r="O2023">
            <v>1099.1600000000001</v>
          </cell>
          <cell r="P2023">
            <v>43.72</v>
          </cell>
          <cell r="Q2023">
            <v>197.85</v>
          </cell>
          <cell r="R2023">
            <v>33.04</v>
          </cell>
        </row>
        <row r="2024">
          <cell r="A2024" t="str">
            <v>0301Santo Domingo263</v>
          </cell>
          <cell r="B2024" t="str">
            <v>03</v>
          </cell>
          <cell r="C2024" t="str">
            <v>01</v>
          </cell>
          <cell r="D2024" t="str">
            <v>ELNO</v>
          </cell>
          <cell r="E2024" t="str">
            <v>Santo Domingo</v>
          </cell>
          <cell r="F2024" t="str">
            <v/>
          </cell>
          <cell r="G2024">
            <v>0</v>
          </cell>
          <cell r="H2024">
            <v>0</v>
          </cell>
          <cell r="I2024" t="str">
            <v>263</v>
          </cell>
          <cell r="J2024">
            <v>6</v>
          </cell>
          <cell r="K2024">
            <v>0</v>
          </cell>
          <cell r="L2024">
            <v>0</v>
          </cell>
          <cell r="M2024">
            <v>0.71399999999999997</v>
          </cell>
          <cell r="N2024">
            <v>0</v>
          </cell>
          <cell r="O2024">
            <v>435.49</v>
          </cell>
          <cell r="P2024">
            <v>60.99</v>
          </cell>
          <cell r="Q2024">
            <v>78.39</v>
          </cell>
          <cell r="R2024">
            <v>3.54</v>
          </cell>
        </row>
        <row r="2025">
          <cell r="A2025" t="str">
            <v>0301Santo Domingo240</v>
          </cell>
          <cell r="B2025" t="str">
            <v>03</v>
          </cell>
          <cell r="C2025" t="str">
            <v>01</v>
          </cell>
          <cell r="D2025" t="str">
            <v>ELNO</v>
          </cell>
          <cell r="E2025" t="str">
            <v>Santo Domingo</v>
          </cell>
          <cell r="F2025" t="str">
            <v/>
          </cell>
          <cell r="G2025">
            <v>0</v>
          </cell>
          <cell r="H2025">
            <v>0</v>
          </cell>
          <cell r="I2025" t="str">
            <v>240</v>
          </cell>
          <cell r="J2025">
            <v>0</v>
          </cell>
          <cell r="K2025">
            <v>0</v>
          </cell>
          <cell r="L2025">
            <v>0</v>
          </cell>
          <cell r="M2025">
            <v>4.9630000000000001</v>
          </cell>
          <cell r="N2025">
            <v>0</v>
          </cell>
          <cell r="O2025">
            <v>429.66</v>
          </cell>
          <cell r="P2025">
            <v>8.66</v>
          </cell>
          <cell r="Q2025">
            <v>0</v>
          </cell>
          <cell r="R2025">
            <v>0</v>
          </cell>
        </row>
        <row r="2026">
          <cell r="A2026" t="str">
            <v>0301Tumbes Rural270</v>
          </cell>
          <cell r="B2026" t="str">
            <v>03</v>
          </cell>
          <cell r="C2026" t="str">
            <v>01</v>
          </cell>
          <cell r="D2026" t="str">
            <v>ELNO</v>
          </cell>
          <cell r="E2026" t="str">
            <v>Tumbes Rural</v>
          </cell>
          <cell r="F2026" t="str">
            <v/>
          </cell>
          <cell r="G2026">
            <v>0</v>
          </cell>
          <cell r="H2026">
            <v>0</v>
          </cell>
          <cell r="I2026" t="str">
            <v>270</v>
          </cell>
          <cell r="J2026">
            <v>174</v>
          </cell>
          <cell r="K2026">
            <v>0</v>
          </cell>
          <cell r="L2026">
            <v>0</v>
          </cell>
          <cell r="M2026">
            <v>24.013999999999999</v>
          </cell>
          <cell r="N2026">
            <v>0</v>
          </cell>
          <cell r="O2026">
            <v>10225.43</v>
          </cell>
          <cell r="P2026">
            <v>42.58</v>
          </cell>
          <cell r="Q2026">
            <v>1840.58</v>
          </cell>
          <cell r="R2026">
            <v>105.44</v>
          </cell>
        </row>
        <row r="2027">
          <cell r="A2027" t="str">
            <v>0301Tumbes Rural261</v>
          </cell>
          <cell r="B2027" t="str">
            <v>03</v>
          </cell>
          <cell r="C2027" t="str">
            <v>01</v>
          </cell>
          <cell r="D2027" t="str">
            <v>ELNO</v>
          </cell>
          <cell r="E2027" t="str">
            <v>Tumbes Rural</v>
          </cell>
          <cell r="F2027" t="str">
            <v/>
          </cell>
          <cell r="G2027">
            <v>0</v>
          </cell>
          <cell r="H2027">
            <v>0</v>
          </cell>
          <cell r="I2027" t="str">
            <v>261</v>
          </cell>
          <cell r="J2027">
            <v>1215</v>
          </cell>
          <cell r="K2027">
            <v>0</v>
          </cell>
          <cell r="L2027">
            <v>0</v>
          </cell>
          <cell r="M2027">
            <v>18.210999999999999</v>
          </cell>
          <cell r="N2027">
            <v>0</v>
          </cell>
          <cell r="O2027">
            <v>7786.26</v>
          </cell>
          <cell r="P2027">
            <v>42.76</v>
          </cell>
          <cell r="Q2027">
            <v>1401.53</v>
          </cell>
          <cell r="R2027">
            <v>721.53</v>
          </cell>
        </row>
        <row r="2028">
          <cell r="A2028" t="str">
            <v>0301Tumbes Rural262</v>
          </cell>
          <cell r="B2028" t="str">
            <v>03</v>
          </cell>
          <cell r="C2028" t="str">
            <v>01</v>
          </cell>
          <cell r="D2028" t="str">
            <v>ELNO</v>
          </cell>
          <cell r="E2028" t="str">
            <v>Tumbes Rural</v>
          </cell>
          <cell r="F2028" t="str">
            <v/>
          </cell>
          <cell r="G2028">
            <v>0</v>
          </cell>
          <cell r="H2028">
            <v>0</v>
          </cell>
          <cell r="I2028" t="str">
            <v>262</v>
          </cell>
          <cell r="J2028">
            <v>930</v>
          </cell>
          <cell r="K2028">
            <v>0</v>
          </cell>
          <cell r="L2028">
            <v>0</v>
          </cell>
          <cell r="M2028">
            <v>54.814999999999998</v>
          </cell>
          <cell r="N2028">
            <v>0</v>
          </cell>
          <cell r="O2028">
            <v>21054.36</v>
          </cell>
          <cell r="P2028">
            <v>38.409999999999997</v>
          </cell>
          <cell r="Q2028">
            <v>3789.78</v>
          </cell>
          <cell r="R2028">
            <v>553.38</v>
          </cell>
        </row>
        <row r="2029">
          <cell r="A2029" t="str">
            <v>0301Tumbes Rural263</v>
          </cell>
          <cell r="B2029" t="str">
            <v>03</v>
          </cell>
          <cell r="C2029" t="str">
            <v>01</v>
          </cell>
          <cell r="D2029" t="str">
            <v>ELNO</v>
          </cell>
          <cell r="E2029" t="str">
            <v>Tumbes Rural</v>
          </cell>
          <cell r="F2029" t="str">
            <v/>
          </cell>
          <cell r="G2029">
            <v>0</v>
          </cell>
          <cell r="H2029">
            <v>0</v>
          </cell>
          <cell r="I2029" t="str">
            <v>263</v>
          </cell>
          <cell r="J2029">
            <v>159</v>
          </cell>
          <cell r="K2029">
            <v>0</v>
          </cell>
          <cell r="L2029">
            <v>0</v>
          </cell>
          <cell r="M2029">
            <v>18.748000000000001</v>
          </cell>
          <cell r="N2029">
            <v>0</v>
          </cell>
          <cell r="O2029">
            <v>8087.75</v>
          </cell>
          <cell r="P2029">
            <v>43.14</v>
          </cell>
          <cell r="Q2029">
            <v>1455.8</v>
          </cell>
          <cell r="R2029">
            <v>95.07</v>
          </cell>
        </row>
        <row r="2030">
          <cell r="A2030" t="str">
            <v>0301Tumbes Rural264</v>
          </cell>
          <cell r="B2030" t="str">
            <v>03</v>
          </cell>
          <cell r="C2030" t="str">
            <v>01</v>
          </cell>
          <cell r="D2030" t="str">
            <v>ELNO</v>
          </cell>
          <cell r="E2030" t="str">
            <v>Tumbes Rural</v>
          </cell>
          <cell r="F2030" t="str">
            <v/>
          </cell>
          <cell r="G2030">
            <v>0</v>
          </cell>
          <cell r="H2030">
            <v>0</v>
          </cell>
          <cell r="I2030" t="str">
            <v>264</v>
          </cell>
          <cell r="J2030">
            <v>77</v>
          </cell>
          <cell r="K2030">
            <v>0</v>
          </cell>
          <cell r="L2030">
            <v>0</v>
          </cell>
          <cell r="M2030">
            <v>15.125</v>
          </cell>
          <cell r="N2030">
            <v>0</v>
          </cell>
          <cell r="O2030">
            <v>6426.28</v>
          </cell>
          <cell r="P2030">
            <v>42.49</v>
          </cell>
          <cell r="Q2030">
            <v>1156.73</v>
          </cell>
          <cell r="R2030">
            <v>45.97</v>
          </cell>
        </row>
        <row r="2031">
          <cell r="A2031" t="str">
            <v>0301Tumbes Rural265</v>
          </cell>
          <cell r="B2031" t="str">
            <v>03</v>
          </cell>
          <cell r="C2031" t="str">
            <v>01</v>
          </cell>
          <cell r="D2031" t="str">
            <v>ELNO</v>
          </cell>
          <cell r="E2031" t="str">
            <v>Tumbes Rural</v>
          </cell>
          <cell r="F2031" t="str">
            <v/>
          </cell>
          <cell r="G2031">
            <v>0</v>
          </cell>
          <cell r="H2031">
            <v>0</v>
          </cell>
          <cell r="I2031" t="str">
            <v>265</v>
          </cell>
          <cell r="J2031">
            <v>13</v>
          </cell>
          <cell r="K2031">
            <v>0</v>
          </cell>
          <cell r="L2031">
            <v>0</v>
          </cell>
          <cell r="M2031">
            <v>5.0140000000000002</v>
          </cell>
          <cell r="N2031">
            <v>0</v>
          </cell>
          <cell r="O2031">
            <v>2106.2800000000002</v>
          </cell>
          <cell r="P2031">
            <v>42.01</v>
          </cell>
          <cell r="Q2031">
            <v>379.13</v>
          </cell>
          <cell r="R2031">
            <v>7.85</v>
          </cell>
        </row>
        <row r="2032">
          <cell r="A2032" t="str">
            <v>0301Tumbes Rural266</v>
          </cell>
          <cell r="B2032" t="str">
            <v>03</v>
          </cell>
          <cell r="C2032" t="str">
            <v>01</v>
          </cell>
          <cell r="D2032" t="str">
            <v>ELNO</v>
          </cell>
          <cell r="E2032" t="str">
            <v>Tumbes Rural</v>
          </cell>
          <cell r="F2032" t="str">
            <v/>
          </cell>
          <cell r="G2032">
            <v>0</v>
          </cell>
          <cell r="H2032">
            <v>0</v>
          </cell>
          <cell r="I2032" t="str">
            <v>266</v>
          </cell>
          <cell r="J2032">
            <v>4</v>
          </cell>
          <cell r="K2032">
            <v>0</v>
          </cell>
          <cell r="L2032">
            <v>0</v>
          </cell>
          <cell r="M2032">
            <v>2.3039999999999998</v>
          </cell>
          <cell r="N2032">
            <v>0</v>
          </cell>
          <cell r="O2032">
            <v>964.08</v>
          </cell>
          <cell r="P2032">
            <v>41.84</v>
          </cell>
          <cell r="Q2032">
            <v>173.53</v>
          </cell>
          <cell r="R2032">
            <v>2.54</v>
          </cell>
        </row>
        <row r="2033">
          <cell r="A2033" t="str">
            <v>0301Tumbes Rural267</v>
          </cell>
          <cell r="B2033" t="str">
            <v>03</v>
          </cell>
          <cell r="C2033" t="str">
            <v>01</v>
          </cell>
          <cell r="D2033" t="str">
            <v>ELNO</v>
          </cell>
          <cell r="E2033" t="str">
            <v>Tumbes Rural</v>
          </cell>
          <cell r="F2033" t="str">
            <v/>
          </cell>
          <cell r="G2033">
            <v>0</v>
          </cell>
          <cell r="H2033">
            <v>0</v>
          </cell>
          <cell r="I2033" t="str">
            <v>267</v>
          </cell>
          <cell r="J2033">
            <v>2</v>
          </cell>
          <cell r="K2033">
            <v>0</v>
          </cell>
          <cell r="L2033">
            <v>0</v>
          </cell>
          <cell r="M2033">
            <v>1.7130000000000001</v>
          </cell>
          <cell r="N2033">
            <v>0</v>
          </cell>
          <cell r="O2033">
            <v>714.91</v>
          </cell>
          <cell r="P2033">
            <v>41.73</v>
          </cell>
          <cell r="Q2033">
            <v>128.68</v>
          </cell>
          <cell r="R2033">
            <v>1.18</v>
          </cell>
        </row>
        <row r="2034">
          <cell r="A2034" t="str">
            <v>0301Tumbes Rural268</v>
          </cell>
          <cell r="B2034" t="str">
            <v>03</v>
          </cell>
          <cell r="C2034" t="str">
            <v>01</v>
          </cell>
          <cell r="D2034" t="str">
            <v>ELNO</v>
          </cell>
          <cell r="E2034" t="str">
            <v>Tumbes Rural</v>
          </cell>
          <cell r="F2034" t="str">
            <v/>
          </cell>
          <cell r="G2034">
            <v>0</v>
          </cell>
          <cell r="H2034">
            <v>0</v>
          </cell>
          <cell r="I2034" t="str">
            <v>268</v>
          </cell>
          <cell r="J2034">
            <v>2</v>
          </cell>
          <cell r="K2034">
            <v>0</v>
          </cell>
          <cell r="L2034">
            <v>0</v>
          </cell>
          <cell r="M2034">
            <v>4.2949999999999999</v>
          </cell>
          <cell r="N2034">
            <v>0</v>
          </cell>
          <cell r="O2034">
            <v>1632.69</v>
          </cell>
          <cell r="P2034">
            <v>38.01</v>
          </cell>
          <cell r="Q2034">
            <v>293.88</v>
          </cell>
          <cell r="R2034">
            <v>1.54</v>
          </cell>
        </row>
        <row r="2035">
          <cell r="A2035" t="str">
            <v>0301Tumbes Rural282</v>
          </cell>
          <cell r="B2035" t="str">
            <v>03</v>
          </cell>
          <cell r="C2035" t="str">
            <v>01</v>
          </cell>
          <cell r="D2035" t="str">
            <v>ELNO</v>
          </cell>
          <cell r="E2035" t="str">
            <v>Tumbes Rural</v>
          </cell>
          <cell r="F2035" t="str">
            <v/>
          </cell>
          <cell r="G2035">
            <v>0</v>
          </cell>
          <cell r="H2035">
            <v>0</v>
          </cell>
          <cell r="I2035" t="str">
            <v>282</v>
          </cell>
          <cell r="J2035">
            <v>5</v>
          </cell>
          <cell r="K2035">
            <v>0</v>
          </cell>
          <cell r="L2035">
            <v>0</v>
          </cell>
          <cell r="M2035">
            <v>0.51200000000000001</v>
          </cell>
          <cell r="N2035">
            <v>1.6</v>
          </cell>
          <cell r="O2035">
            <v>208.95</v>
          </cell>
          <cell r="P2035">
            <v>40.81</v>
          </cell>
          <cell r="Q2035">
            <v>37.61</v>
          </cell>
          <cell r="R2035">
            <v>2.95</v>
          </cell>
        </row>
        <row r="2036">
          <cell r="A2036" t="str">
            <v>0301Tumbes Rural100</v>
          </cell>
          <cell r="B2036" t="str">
            <v>03</v>
          </cell>
          <cell r="C2036" t="str">
            <v>01</v>
          </cell>
          <cell r="D2036" t="str">
            <v>ELNO</v>
          </cell>
          <cell r="E2036" t="str">
            <v>Tumbes Rural</v>
          </cell>
          <cell r="F2036" t="str">
            <v/>
          </cell>
          <cell r="G2036">
            <v>0</v>
          </cell>
          <cell r="H2036">
            <v>0</v>
          </cell>
          <cell r="I2036" t="str">
            <v>100</v>
          </cell>
          <cell r="J2036">
            <v>2</v>
          </cell>
          <cell r="K2036">
            <v>4.9029999999999996</v>
          </cell>
          <cell r="L2036">
            <v>38.081000000000003</v>
          </cell>
          <cell r="M2036">
            <v>42.984000000000002</v>
          </cell>
          <cell r="N2036">
            <v>0.57999999999999996</v>
          </cell>
          <cell r="O2036">
            <v>7871.92</v>
          </cell>
          <cell r="P2036">
            <v>18.309999999999999</v>
          </cell>
          <cell r="Q2036">
            <v>1416.95</v>
          </cell>
          <cell r="R2036">
            <v>32.08</v>
          </cell>
        </row>
        <row r="2037">
          <cell r="A2037" t="str">
            <v>0301Tumbes Rural122</v>
          </cell>
          <cell r="B2037" t="str">
            <v>03</v>
          </cell>
          <cell r="C2037" t="str">
            <v>01</v>
          </cell>
          <cell r="D2037" t="str">
            <v>ELNO</v>
          </cell>
          <cell r="E2037" t="str">
            <v>Tumbes Rural</v>
          </cell>
          <cell r="F2037" t="str">
            <v/>
          </cell>
          <cell r="G2037">
            <v>0</v>
          </cell>
          <cell r="H2037">
            <v>0</v>
          </cell>
          <cell r="I2037" t="str">
            <v>122</v>
          </cell>
          <cell r="J2037">
            <v>3</v>
          </cell>
          <cell r="K2037">
            <v>10.407999999999999</v>
          </cell>
          <cell r="L2037">
            <v>85.662000000000006</v>
          </cell>
          <cell r="M2037">
            <v>96.07</v>
          </cell>
          <cell r="N2037">
            <v>0.47499999999999998</v>
          </cell>
          <cell r="O2037">
            <v>18903.98</v>
          </cell>
          <cell r="P2037">
            <v>19.68</v>
          </cell>
          <cell r="Q2037">
            <v>3402.72</v>
          </cell>
          <cell r="R2037">
            <v>48.12</v>
          </cell>
        </row>
        <row r="2038">
          <cell r="A2038" t="str">
            <v>0301Tumbes Rural121</v>
          </cell>
          <cell r="B2038" t="str">
            <v>03</v>
          </cell>
          <cell r="C2038" t="str">
            <v>01</v>
          </cell>
          <cell r="D2038" t="str">
            <v>ELNO</v>
          </cell>
          <cell r="E2038" t="str">
            <v>Tumbes Rural</v>
          </cell>
          <cell r="F2038" t="str">
            <v/>
          </cell>
          <cell r="G2038">
            <v>0</v>
          </cell>
          <cell r="H2038">
            <v>0</v>
          </cell>
          <cell r="I2038" t="str">
            <v>121</v>
          </cell>
          <cell r="J2038">
            <v>2</v>
          </cell>
          <cell r="K2038">
            <v>4.3760000000000003</v>
          </cell>
          <cell r="L2038">
            <v>11.994</v>
          </cell>
          <cell r="M2038">
            <v>16.37</v>
          </cell>
          <cell r="N2038">
            <v>0.13</v>
          </cell>
          <cell r="O2038">
            <v>3723.52</v>
          </cell>
          <cell r="P2038">
            <v>22.75</v>
          </cell>
          <cell r="Q2038">
            <v>670.23</v>
          </cell>
          <cell r="R2038">
            <v>32.08</v>
          </cell>
        </row>
        <row r="2039">
          <cell r="A2039" t="str">
            <v>0301Tumbes Rural132</v>
          </cell>
          <cell r="B2039" t="str">
            <v>03</v>
          </cell>
          <cell r="C2039" t="str">
            <v>01</v>
          </cell>
          <cell r="D2039" t="str">
            <v>ELNO</v>
          </cell>
          <cell r="E2039" t="str">
            <v>Tumbes Rural</v>
          </cell>
          <cell r="F2039" t="str">
            <v/>
          </cell>
          <cell r="G2039">
            <v>0</v>
          </cell>
          <cell r="H2039">
            <v>0</v>
          </cell>
          <cell r="I2039" t="str">
            <v>132</v>
          </cell>
          <cell r="J2039">
            <v>5</v>
          </cell>
          <cell r="K2039">
            <v>0</v>
          </cell>
          <cell r="L2039">
            <v>0</v>
          </cell>
          <cell r="M2039">
            <v>8.7590000000000003</v>
          </cell>
          <cell r="N2039">
            <v>9.2999999999999999E-2</v>
          </cell>
          <cell r="O2039">
            <v>2839.47</v>
          </cell>
          <cell r="P2039">
            <v>32.42</v>
          </cell>
          <cell r="Q2039">
            <v>511.1</v>
          </cell>
          <cell r="R2039">
            <v>75</v>
          </cell>
        </row>
        <row r="2040">
          <cell r="A2040" t="str">
            <v>0301Tumbes Rural131</v>
          </cell>
          <cell r="B2040" t="str">
            <v>03</v>
          </cell>
          <cell r="C2040" t="str">
            <v>01</v>
          </cell>
          <cell r="D2040" t="str">
            <v>ELNO</v>
          </cell>
          <cell r="E2040" t="str">
            <v>Tumbes Rural</v>
          </cell>
          <cell r="F2040" t="str">
            <v/>
          </cell>
          <cell r="G2040">
            <v>0</v>
          </cell>
          <cell r="H2040">
            <v>0</v>
          </cell>
          <cell r="I2040" t="str">
            <v>131</v>
          </cell>
          <cell r="J2040">
            <v>5</v>
          </cell>
          <cell r="K2040">
            <v>0</v>
          </cell>
          <cell r="L2040">
            <v>0</v>
          </cell>
          <cell r="M2040">
            <v>20.463999999999999</v>
          </cell>
          <cell r="N2040">
            <v>8.3000000000000004E-2</v>
          </cell>
          <cell r="O2040">
            <v>4506.7299999999996</v>
          </cell>
          <cell r="P2040">
            <v>22.02</v>
          </cell>
          <cell r="Q2040">
            <v>811.21</v>
          </cell>
          <cell r="R2040">
            <v>75</v>
          </cell>
        </row>
        <row r="2041">
          <cell r="A2041" t="str">
            <v>0301Tumbes Rural240</v>
          </cell>
          <cell r="B2041" t="str">
            <v>03</v>
          </cell>
          <cell r="C2041" t="str">
            <v>01</v>
          </cell>
          <cell r="D2041" t="str">
            <v>ELNO</v>
          </cell>
          <cell r="E2041" t="str">
            <v>Tumbes Rural</v>
          </cell>
          <cell r="F2041" t="str">
            <v/>
          </cell>
          <cell r="G2041">
            <v>0</v>
          </cell>
          <cell r="H2041">
            <v>0</v>
          </cell>
          <cell r="I2041" t="str">
            <v>240</v>
          </cell>
          <cell r="J2041">
            <v>0</v>
          </cell>
          <cell r="K2041">
            <v>0</v>
          </cell>
          <cell r="L2041">
            <v>0</v>
          </cell>
          <cell r="M2041">
            <v>25.507999999999999</v>
          </cell>
          <cell r="N2041">
            <v>0</v>
          </cell>
          <cell r="O2041">
            <v>8331.8700000000008</v>
          </cell>
          <cell r="P2041">
            <v>32.659999999999997</v>
          </cell>
          <cell r="Q2041">
            <v>0</v>
          </cell>
          <cell r="R2041">
            <v>0</v>
          </cell>
        </row>
        <row r="2042">
          <cell r="A2042" t="str">
            <v>0302Piura210</v>
          </cell>
          <cell r="B2042" t="str">
            <v>03</v>
          </cell>
          <cell r="C2042" t="str">
            <v>02</v>
          </cell>
          <cell r="D2042" t="str">
            <v>ELNO</v>
          </cell>
          <cell r="E2042" t="str">
            <v>Piura</v>
          </cell>
          <cell r="F2042" t="str">
            <v/>
          </cell>
          <cell r="G2042">
            <v>7</v>
          </cell>
          <cell r="H2042">
            <v>60</v>
          </cell>
          <cell r="I2042" t="str">
            <v>210</v>
          </cell>
          <cell r="J2042">
            <v>1</v>
          </cell>
          <cell r="K2042">
            <v>3.2000000000000001E-2</v>
          </cell>
          <cell r="L2042">
            <v>0.71</v>
          </cell>
          <cell r="M2042">
            <v>0.74199999999999999</v>
          </cell>
          <cell r="N2042">
            <v>2.5999999999999999E-2</v>
          </cell>
          <cell r="O2042">
            <v>1124.6199999999999</v>
          </cell>
          <cell r="P2042">
            <v>151.57</v>
          </cell>
          <cell r="Q2042">
            <v>202.43</v>
          </cell>
          <cell r="R2042">
            <v>3.19</v>
          </cell>
        </row>
        <row r="2043">
          <cell r="A2043" t="str">
            <v>0302Piura222</v>
          </cell>
          <cell r="B2043" t="str">
            <v>03</v>
          </cell>
          <cell r="C2043" t="str">
            <v>02</v>
          </cell>
          <cell r="D2043" t="str">
            <v>ELNO</v>
          </cell>
          <cell r="E2043" t="str">
            <v>Piura</v>
          </cell>
          <cell r="F2043" t="str">
            <v/>
          </cell>
          <cell r="G2043">
            <v>7</v>
          </cell>
          <cell r="H2043">
            <v>60</v>
          </cell>
          <cell r="I2043" t="str">
            <v>222</v>
          </cell>
          <cell r="J2043">
            <v>4</v>
          </cell>
          <cell r="K2043">
            <v>3.0289999999999999</v>
          </cell>
          <cell r="L2043">
            <v>12.340999999999999</v>
          </cell>
          <cell r="M2043">
            <v>15.37</v>
          </cell>
          <cell r="N2043">
            <v>0.20499999999999999</v>
          </cell>
          <cell r="O2043">
            <v>7589.43</v>
          </cell>
          <cell r="P2043">
            <v>49.38</v>
          </cell>
          <cell r="Q2043">
            <v>1366.1</v>
          </cell>
          <cell r="R2043">
            <v>16.78</v>
          </cell>
        </row>
        <row r="2044">
          <cell r="A2044" t="str">
            <v>0302Piura221</v>
          </cell>
          <cell r="B2044" t="str">
            <v>03</v>
          </cell>
          <cell r="C2044" t="str">
            <v>02</v>
          </cell>
          <cell r="D2044" t="str">
            <v>ELNO</v>
          </cell>
          <cell r="E2044" t="str">
            <v>Piura</v>
          </cell>
          <cell r="F2044" t="str">
            <v/>
          </cell>
          <cell r="G2044">
            <v>7</v>
          </cell>
          <cell r="H2044">
            <v>60</v>
          </cell>
          <cell r="I2044" t="str">
            <v>221</v>
          </cell>
          <cell r="J2044">
            <v>9</v>
          </cell>
          <cell r="K2044">
            <v>30.24</v>
          </cell>
          <cell r="L2044">
            <v>85.010999999999996</v>
          </cell>
          <cell r="M2044">
            <v>115.251</v>
          </cell>
          <cell r="N2044">
            <v>0.53300000000000003</v>
          </cell>
          <cell r="O2044">
            <v>38006.69</v>
          </cell>
          <cell r="P2044">
            <v>32.979999999999997</v>
          </cell>
          <cell r="Q2044">
            <v>6841.2</v>
          </cell>
          <cell r="R2044">
            <v>38.76</v>
          </cell>
        </row>
        <row r="2045">
          <cell r="A2045" t="str">
            <v>0302Piura232</v>
          </cell>
          <cell r="B2045" t="str">
            <v>03</v>
          </cell>
          <cell r="C2045" t="str">
            <v>02</v>
          </cell>
          <cell r="D2045" t="str">
            <v>ELNO</v>
          </cell>
          <cell r="E2045" t="str">
            <v>Piura</v>
          </cell>
          <cell r="F2045" t="str">
            <v/>
          </cell>
          <cell r="G2045">
            <v>7</v>
          </cell>
          <cell r="H2045">
            <v>60</v>
          </cell>
          <cell r="I2045" t="str">
            <v>232</v>
          </cell>
          <cell r="J2045">
            <v>8</v>
          </cell>
          <cell r="K2045">
            <v>0</v>
          </cell>
          <cell r="L2045">
            <v>0</v>
          </cell>
          <cell r="M2045">
            <v>38.948</v>
          </cell>
          <cell r="N2045">
            <v>0.27</v>
          </cell>
          <cell r="O2045">
            <v>15011.9</v>
          </cell>
          <cell r="P2045">
            <v>38.54</v>
          </cell>
          <cell r="Q2045">
            <v>2702.14</v>
          </cell>
          <cell r="R2045">
            <v>19.11</v>
          </cell>
        </row>
        <row r="2046">
          <cell r="A2046" t="str">
            <v>0302Piura231</v>
          </cell>
          <cell r="B2046" t="str">
            <v>03</v>
          </cell>
          <cell r="C2046" t="str">
            <v>02</v>
          </cell>
          <cell r="D2046" t="str">
            <v>ELNO</v>
          </cell>
          <cell r="E2046" t="str">
            <v>Piura</v>
          </cell>
          <cell r="F2046" t="str">
            <v/>
          </cell>
          <cell r="G2046">
            <v>7</v>
          </cell>
          <cell r="H2046">
            <v>60</v>
          </cell>
          <cell r="I2046" t="str">
            <v>231</v>
          </cell>
          <cell r="J2046">
            <v>16</v>
          </cell>
          <cell r="K2046">
            <v>0</v>
          </cell>
          <cell r="L2046">
            <v>0</v>
          </cell>
          <cell r="M2046">
            <v>79.816999999999993</v>
          </cell>
          <cell r="N2046">
            <v>0.27</v>
          </cell>
          <cell r="O2046">
            <v>24558.74</v>
          </cell>
          <cell r="P2046">
            <v>30.77</v>
          </cell>
          <cell r="Q2046">
            <v>4420.57</v>
          </cell>
          <cell r="R2046">
            <v>37.93</v>
          </cell>
        </row>
        <row r="2047">
          <cell r="A2047" t="str">
            <v>0302Piura270</v>
          </cell>
          <cell r="B2047" t="str">
            <v>03</v>
          </cell>
          <cell r="C2047" t="str">
            <v>02</v>
          </cell>
          <cell r="D2047" t="str">
            <v>ELNO</v>
          </cell>
          <cell r="E2047" t="str">
            <v>Piura</v>
          </cell>
          <cell r="F2047" t="str">
            <v/>
          </cell>
          <cell r="G2047">
            <v>7</v>
          </cell>
          <cell r="H2047">
            <v>60</v>
          </cell>
          <cell r="I2047" t="str">
            <v>270</v>
          </cell>
          <cell r="J2047">
            <v>3166</v>
          </cell>
          <cell r="K2047">
            <v>0</v>
          </cell>
          <cell r="L2047">
            <v>0</v>
          </cell>
          <cell r="M2047">
            <v>1214.5239999999999</v>
          </cell>
          <cell r="N2047">
            <v>0</v>
          </cell>
          <cell r="O2047">
            <v>434762.54</v>
          </cell>
          <cell r="P2047">
            <v>35.799999999999997</v>
          </cell>
          <cell r="Q2047">
            <v>78257.259999999995</v>
          </cell>
          <cell r="R2047">
            <v>2021.81</v>
          </cell>
        </row>
        <row r="2048">
          <cell r="A2048" t="str">
            <v>0302Piura261</v>
          </cell>
          <cell r="B2048" t="str">
            <v>03</v>
          </cell>
          <cell r="C2048" t="str">
            <v>02</v>
          </cell>
          <cell r="D2048" t="str">
            <v>ELNO</v>
          </cell>
          <cell r="E2048" t="str">
            <v>Piura</v>
          </cell>
          <cell r="F2048" t="str">
            <v/>
          </cell>
          <cell r="G2048">
            <v>7</v>
          </cell>
          <cell r="H2048">
            <v>60</v>
          </cell>
          <cell r="I2048" t="str">
            <v>261</v>
          </cell>
          <cell r="J2048">
            <v>26280</v>
          </cell>
          <cell r="K2048">
            <v>0</v>
          </cell>
          <cell r="L2048">
            <v>0</v>
          </cell>
          <cell r="M2048">
            <v>397.21100000000001</v>
          </cell>
          <cell r="N2048">
            <v>0</v>
          </cell>
          <cell r="O2048">
            <v>152479.72</v>
          </cell>
          <cell r="P2048">
            <v>38.39</v>
          </cell>
          <cell r="Q2048">
            <v>27446.35</v>
          </cell>
          <cell r="R2048">
            <v>15563.41</v>
          </cell>
        </row>
        <row r="2049">
          <cell r="A2049" t="str">
            <v>0302Piura262</v>
          </cell>
          <cell r="B2049" t="str">
            <v>03</v>
          </cell>
          <cell r="C2049" t="str">
            <v>02</v>
          </cell>
          <cell r="D2049" t="str">
            <v>ELNO</v>
          </cell>
          <cell r="E2049" t="str">
            <v>Piura</v>
          </cell>
          <cell r="F2049" t="str">
            <v/>
          </cell>
          <cell r="G2049">
            <v>7</v>
          </cell>
          <cell r="H2049">
            <v>60</v>
          </cell>
          <cell r="I2049" t="str">
            <v>262</v>
          </cell>
          <cell r="J2049">
            <v>24763</v>
          </cell>
          <cell r="K2049">
            <v>0</v>
          </cell>
          <cell r="L2049">
            <v>0</v>
          </cell>
          <cell r="M2049">
            <v>1511.3019999999999</v>
          </cell>
          <cell r="N2049">
            <v>0</v>
          </cell>
          <cell r="O2049">
            <v>512666.04</v>
          </cell>
          <cell r="P2049">
            <v>33.92</v>
          </cell>
          <cell r="Q2049">
            <v>92279.89</v>
          </cell>
          <cell r="R2049">
            <v>14687.26</v>
          </cell>
        </row>
        <row r="2050">
          <cell r="A2050" t="str">
            <v>0302Piura263</v>
          </cell>
          <cell r="B2050" t="str">
            <v>03</v>
          </cell>
          <cell r="C2050" t="str">
            <v>02</v>
          </cell>
          <cell r="D2050" t="str">
            <v>ELNO</v>
          </cell>
          <cell r="E2050" t="str">
            <v>Piura</v>
          </cell>
          <cell r="F2050" t="str">
            <v/>
          </cell>
          <cell r="G2050">
            <v>7</v>
          </cell>
          <cell r="H2050">
            <v>60</v>
          </cell>
          <cell r="I2050" t="str">
            <v>263</v>
          </cell>
          <cell r="J2050">
            <v>9863</v>
          </cell>
          <cell r="K2050">
            <v>0</v>
          </cell>
          <cell r="L2050">
            <v>0</v>
          </cell>
          <cell r="M2050">
            <v>1204.8140000000001</v>
          </cell>
          <cell r="N2050">
            <v>0</v>
          </cell>
          <cell r="O2050">
            <v>457108.11</v>
          </cell>
          <cell r="P2050">
            <v>37.94</v>
          </cell>
          <cell r="Q2050">
            <v>82279.460000000006</v>
          </cell>
          <cell r="R2050">
            <v>5873.73</v>
          </cell>
        </row>
        <row r="2051">
          <cell r="A2051" t="str">
            <v>0302Piura264</v>
          </cell>
          <cell r="B2051" t="str">
            <v>03</v>
          </cell>
          <cell r="C2051" t="str">
            <v>02</v>
          </cell>
          <cell r="D2051" t="str">
            <v>ELNO</v>
          </cell>
          <cell r="E2051" t="str">
            <v>Piura</v>
          </cell>
          <cell r="F2051" t="str">
            <v/>
          </cell>
          <cell r="G2051">
            <v>7</v>
          </cell>
          <cell r="H2051">
            <v>60</v>
          </cell>
          <cell r="I2051" t="str">
            <v>264</v>
          </cell>
          <cell r="J2051">
            <v>6543</v>
          </cell>
          <cell r="K2051">
            <v>0</v>
          </cell>
          <cell r="L2051">
            <v>0</v>
          </cell>
          <cell r="M2051">
            <v>1308.5940000000001</v>
          </cell>
          <cell r="N2051">
            <v>0</v>
          </cell>
          <cell r="O2051">
            <v>488592.26</v>
          </cell>
          <cell r="P2051">
            <v>37.340000000000003</v>
          </cell>
          <cell r="Q2051">
            <v>87946.61</v>
          </cell>
          <cell r="R2051">
            <v>3921.93</v>
          </cell>
        </row>
        <row r="2052">
          <cell r="A2052" t="str">
            <v>0302Piura265</v>
          </cell>
          <cell r="B2052" t="str">
            <v>03</v>
          </cell>
          <cell r="C2052" t="str">
            <v>02</v>
          </cell>
          <cell r="D2052" t="str">
            <v>ELNO</v>
          </cell>
          <cell r="E2052" t="str">
            <v>Piura</v>
          </cell>
          <cell r="F2052" t="str">
            <v/>
          </cell>
          <cell r="G2052">
            <v>7</v>
          </cell>
          <cell r="H2052">
            <v>60</v>
          </cell>
          <cell r="I2052" t="str">
            <v>265</v>
          </cell>
          <cell r="J2052">
            <v>1141</v>
          </cell>
          <cell r="K2052">
            <v>0</v>
          </cell>
          <cell r="L2052">
            <v>0</v>
          </cell>
          <cell r="M2052">
            <v>425.27300000000002</v>
          </cell>
          <cell r="N2052">
            <v>0</v>
          </cell>
          <cell r="O2052">
            <v>156596.73000000001</v>
          </cell>
          <cell r="P2052">
            <v>36.82</v>
          </cell>
          <cell r="Q2052">
            <v>28187.41</v>
          </cell>
          <cell r="R2052">
            <v>699.4</v>
          </cell>
        </row>
        <row r="2053">
          <cell r="A2053" t="str">
            <v>0302Piura266</v>
          </cell>
          <cell r="B2053" t="str">
            <v>03</v>
          </cell>
          <cell r="C2053" t="str">
            <v>02</v>
          </cell>
          <cell r="D2053" t="str">
            <v>ELNO</v>
          </cell>
          <cell r="E2053" t="str">
            <v>Piura</v>
          </cell>
          <cell r="F2053" t="str">
            <v/>
          </cell>
          <cell r="G2053">
            <v>7</v>
          </cell>
          <cell r="H2053">
            <v>60</v>
          </cell>
          <cell r="I2053" t="str">
            <v>266</v>
          </cell>
          <cell r="J2053">
            <v>265</v>
          </cell>
          <cell r="K2053">
            <v>0</v>
          </cell>
          <cell r="L2053">
            <v>0</v>
          </cell>
          <cell r="M2053">
            <v>158.119</v>
          </cell>
          <cell r="N2053">
            <v>0</v>
          </cell>
          <cell r="O2053">
            <v>57538.17</v>
          </cell>
          <cell r="P2053">
            <v>36.39</v>
          </cell>
          <cell r="Q2053">
            <v>10356.870000000001</v>
          </cell>
          <cell r="R2053">
            <v>168.45</v>
          </cell>
        </row>
        <row r="2054">
          <cell r="A2054" t="str">
            <v>0302Piura267</v>
          </cell>
          <cell r="B2054" t="str">
            <v>03</v>
          </cell>
          <cell r="C2054" t="str">
            <v>02</v>
          </cell>
          <cell r="D2054" t="str">
            <v>ELNO</v>
          </cell>
          <cell r="E2054" t="str">
            <v>Piura</v>
          </cell>
          <cell r="F2054" t="str">
            <v/>
          </cell>
          <cell r="G2054">
            <v>7</v>
          </cell>
          <cell r="H2054">
            <v>60</v>
          </cell>
          <cell r="I2054" t="str">
            <v>267</v>
          </cell>
          <cell r="J2054">
            <v>88</v>
          </cell>
          <cell r="K2054">
            <v>0</v>
          </cell>
          <cell r="L2054">
            <v>0</v>
          </cell>
          <cell r="M2054">
            <v>76.156000000000006</v>
          </cell>
          <cell r="N2054">
            <v>0</v>
          </cell>
          <cell r="O2054">
            <v>27534.75</v>
          </cell>
          <cell r="P2054">
            <v>36.159999999999997</v>
          </cell>
          <cell r="Q2054">
            <v>4956.26</v>
          </cell>
          <cell r="R2054">
            <v>57.79</v>
          </cell>
        </row>
        <row r="2055">
          <cell r="A2055" t="str">
            <v>0302Piura268</v>
          </cell>
          <cell r="B2055" t="str">
            <v>03</v>
          </cell>
          <cell r="C2055" t="str">
            <v>02</v>
          </cell>
          <cell r="D2055" t="str">
            <v>ELNO</v>
          </cell>
          <cell r="E2055" t="str">
            <v>Piura</v>
          </cell>
          <cell r="F2055" t="str">
            <v/>
          </cell>
          <cell r="G2055">
            <v>7</v>
          </cell>
          <cell r="H2055">
            <v>60</v>
          </cell>
          <cell r="I2055" t="str">
            <v>268</v>
          </cell>
          <cell r="J2055">
            <v>91</v>
          </cell>
          <cell r="K2055">
            <v>0</v>
          </cell>
          <cell r="L2055">
            <v>0</v>
          </cell>
          <cell r="M2055">
            <v>142.10499999999999</v>
          </cell>
          <cell r="N2055">
            <v>0</v>
          </cell>
          <cell r="O2055">
            <v>51211.040000000001</v>
          </cell>
          <cell r="P2055">
            <v>36.04</v>
          </cell>
          <cell r="Q2055">
            <v>9217.99</v>
          </cell>
          <cell r="R2055">
            <v>62.49</v>
          </cell>
        </row>
        <row r="2056">
          <cell r="A2056" t="str">
            <v>0302Piura282</v>
          </cell>
          <cell r="B2056" t="str">
            <v>03</v>
          </cell>
          <cell r="C2056" t="str">
            <v>02</v>
          </cell>
          <cell r="D2056" t="str">
            <v>ELNO</v>
          </cell>
          <cell r="E2056" t="str">
            <v>Piura</v>
          </cell>
          <cell r="F2056" t="str">
            <v/>
          </cell>
          <cell r="G2056">
            <v>7</v>
          </cell>
          <cell r="H2056">
            <v>60</v>
          </cell>
          <cell r="I2056" t="str">
            <v>282</v>
          </cell>
          <cell r="J2056">
            <v>95</v>
          </cell>
          <cell r="K2056">
            <v>0</v>
          </cell>
          <cell r="L2056">
            <v>0</v>
          </cell>
          <cell r="M2056">
            <v>27.619</v>
          </cell>
          <cell r="N2056">
            <v>73.016000000000005</v>
          </cell>
          <cell r="O2056">
            <v>8952.26</v>
          </cell>
          <cell r="P2056">
            <v>32.409999999999997</v>
          </cell>
          <cell r="Q2056">
            <v>1611.41</v>
          </cell>
          <cell r="R2056">
            <v>56.29</v>
          </cell>
        </row>
        <row r="2057">
          <cell r="A2057" t="str">
            <v>0302Piura100</v>
          </cell>
          <cell r="B2057" t="str">
            <v>03</v>
          </cell>
          <cell r="C2057" t="str">
            <v>02</v>
          </cell>
          <cell r="D2057" t="str">
            <v>ELNO</v>
          </cell>
          <cell r="E2057" t="str">
            <v>Piura</v>
          </cell>
          <cell r="F2057" t="str">
            <v/>
          </cell>
          <cell r="G2057">
            <v>7</v>
          </cell>
          <cell r="H2057">
            <v>60</v>
          </cell>
          <cell r="I2057" t="str">
            <v>100</v>
          </cell>
          <cell r="J2057">
            <v>35</v>
          </cell>
          <cell r="K2057">
            <v>27.152000000000001</v>
          </cell>
          <cell r="L2057">
            <v>703.97400000000005</v>
          </cell>
          <cell r="M2057">
            <v>731.12599999999998</v>
          </cell>
          <cell r="N2057">
            <v>5.1369999999999996</v>
          </cell>
          <cell r="O2057">
            <v>123921.37</v>
          </cell>
          <cell r="P2057">
            <v>16.95</v>
          </cell>
          <cell r="Q2057">
            <v>22305.85</v>
          </cell>
          <cell r="R2057">
            <v>560.70000000000005</v>
          </cell>
        </row>
        <row r="2058">
          <cell r="A2058" t="str">
            <v>0302Piura122</v>
          </cell>
          <cell r="B2058" t="str">
            <v>03</v>
          </cell>
          <cell r="C2058" t="str">
            <v>02</v>
          </cell>
          <cell r="D2058" t="str">
            <v>ELNO</v>
          </cell>
          <cell r="E2058" t="str">
            <v>Piura</v>
          </cell>
          <cell r="F2058" t="str">
            <v/>
          </cell>
          <cell r="G2058">
            <v>7</v>
          </cell>
          <cell r="H2058">
            <v>60</v>
          </cell>
          <cell r="I2058" t="str">
            <v>122</v>
          </cell>
          <cell r="J2058">
            <v>64</v>
          </cell>
          <cell r="K2058">
            <v>186.37100000000001</v>
          </cell>
          <cell r="L2058">
            <v>1069.0219999999999</v>
          </cell>
          <cell r="M2058">
            <v>1255.393</v>
          </cell>
          <cell r="N2058">
            <v>5.2539999999999996</v>
          </cell>
          <cell r="O2058">
            <v>265986.05</v>
          </cell>
          <cell r="P2058">
            <v>21.19</v>
          </cell>
          <cell r="Q2058">
            <v>47877.49</v>
          </cell>
          <cell r="R2058">
            <v>1026.99</v>
          </cell>
        </row>
        <row r="2059">
          <cell r="A2059" t="str">
            <v>0302Piura121</v>
          </cell>
          <cell r="B2059" t="str">
            <v>03</v>
          </cell>
          <cell r="C2059" t="str">
            <v>02</v>
          </cell>
          <cell r="D2059" t="str">
            <v>ELNO</v>
          </cell>
          <cell r="E2059" t="str">
            <v>Piura</v>
          </cell>
          <cell r="F2059" t="str">
            <v/>
          </cell>
          <cell r="G2059">
            <v>7</v>
          </cell>
          <cell r="H2059">
            <v>60</v>
          </cell>
          <cell r="I2059" t="str">
            <v>121</v>
          </cell>
          <cell r="J2059">
            <v>34</v>
          </cell>
          <cell r="K2059">
            <v>160.48400000000001</v>
          </cell>
          <cell r="L2059">
            <v>600.697</v>
          </cell>
          <cell r="M2059">
            <v>761.18100000000004</v>
          </cell>
          <cell r="N2059">
            <v>2.3519999999999999</v>
          </cell>
          <cell r="O2059">
            <v>150859.35999999999</v>
          </cell>
          <cell r="P2059">
            <v>19.82</v>
          </cell>
          <cell r="Q2059">
            <v>27154.68</v>
          </cell>
          <cell r="R2059">
            <v>548.1</v>
          </cell>
        </row>
        <row r="2060">
          <cell r="A2060" t="str">
            <v>0302Piura132</v>
          </cell>
          <cell r="B2060" t="str">
            <v>03</v>
          </cell>
          <cell r="C2060" t="str">
            <v>02</v>
          </cell>
          <cell r="D2060" t="str">
            <v>ELNO</v>
          </cell>
          <cell r="E2060" t="str">
            <v>Piura</v>
          </cell>
          <cell r="F2060" t="str">
            <v/>
          </cell>
          <cell r="G2060">
            <v>7</v>
          </cell>
          <cell r="H2060">
            <v>60</v>
          </cell>
          <cell r="I2060" t="str">
            <v>132</v>
          </cell>
          <cell r="J2060">
            <v>28</v>
          </cell>
          <cell r="K2060">
            <v>0</v>
          </cell>
          <cell r="L2060">
            <v>0</v>
          </cell>
          <cell r="M2060">
            <v>314.12</v>
          </cell>
          <cell r="N2060">
            <v>1.5620000000000001</v>
          </cell>
          <cell r="O2060">
            <v>76898.539999999994</v>
          </cell>
          <cell r="P2060">
            <v>24.48</v>
          </cell>
          <cell r="Q2060">
            <v>13841.74</v>
          </cell>
          <cell r="R2060">
            <v>419.44</v>
          </cell>
        </row>
        <row r="2061">
          <cell r="A2061" t="str">
            <v>0302Piura131</v>
          </cell>
          <cell r="B2061" t="str">
            <v>03</v>
          </cell>
          <cell r="C2061" t="str">
            <v>02</v>
          </cell>
          <cell r="D2061" t="str">
            <v>ELNO</v>
          </cell>
          <cell r="E2061" t="str">
            <v>Piura</v>
          </cell>
          <cell r="F2061" t="str">
            <v/>
          </cell>
          <cell r="G2061">
            <v>7</v>
          </cell>
          <cell r="H2061">
            <v>60</v>
          </cell>
          <cell r="I2061" t="str">
            <v>131</v>
          </cell>
          <cell r="J2061">
            <v>40</v>
          </cell>
          <cell r="K2061">
            <v>0</v>
          </cell>
          <cell r="L2061">
            <v>0</v>
          </cell>
          <cell r="M2061">
            <v>356.654</v>
          </cell>
          <cell r="N2061">
            <v>1.4259999999999999</v>
          </cell>
          <cell r="O2061">
            <v>78358.490000000005</v>
          </cell>
          <cell r="P2061">
            <v>21.97</v>
          </cell>
          <cell r="Q2061">
            <v>14104.53</v>
          </cell>
          <cell r="R2061">
            <v>601.16</v>
          </cell>
        </row>
        <row r="2062">
          <cell r="A2062" t="str">
            <v>0302Piura240</v>
          </cell>
          <cell r="B2062" t="str">
            <v>03</v>
          </cell>
          <cell r="C2062" t="str">
            <v>02</v>
          </cell>
          <cell r="D2062" t="str">
            <v>ELNO</v>
          </cell>
          <cell r="E2062" t="str">
            <v>Piura</v>
          </cell>
          <cell r="F2062" t="str">
            <v/>
          </cell>
          <cell r="G2062">
            <v>7</v>
          </cell>
          <cell r="H2062">
            <v>60</v>
          </cell>
          <cell r="I2062" t="str">
            <v>240</v>
          </cell>
          <cell r="J2062">
            <v>0</v>
          </cell>
          <cell r="K2062">
            <v>0</v>
          </cell>
          <cell r="L2062">
            <v>0</v>
          </cell>
          <cell r="M2062">
            <v>814.90200000000004</v>
          </cell>
          <cell r="N2062">
            <v>0</v>
          </cell>
          <cell r="O2062">
            <v>321126.3</v>
          </cell>
          <cell r="P2062">
            <v>39.409999999999997</v>
          </cell>
          <cell r="Q2062">
            <v>0</v>
          </cell>
          <cell r="R2062">
            <v>0</v>
          </cell>
        </row>
        <row r="2063">
          <cell r="A2063" t="str">
            <v>0302Sullana-Paita222</v>
          </cell>
          <cell r="B2063" t="str">
            <v>03</v>
          </cell>
          <cell r="C2063" t="str">
            <v>02</v>
          </cell>
          <cell r="D2063" t="str">
            <v>ELNO</v>
          </cell>
          <cell r="E2063" t="str">
            <v>Sullana-Paita</v>
          </cell>
          <cell r="F2063" t="str">
            <v/>
          </cell>
          <cell r="G2063">
            <v>76.44</v>
          </cell>
          <cell r="H2063">
            <v>60</v>
          </cell>
          <cell r="I2063" t="str">
            <v>222</v>
          </cell>
          <cell r="J2063">
            <v>2</v>
          </cell>
          <cell r="K2063">
            <v>2.0569999999999999</v>
          </cell>
          <cell r="L2063">
            <v>8.1679999999999993</v>
          </cell>
          <cell r="M2063">
            <v>10.225</v>
          </cell>
          <cell r="N2063">
            <v>4.3999999999999997E-2</v>
          </cell>
          <cell r="O2063">
            <v>3668.32</v>
          </cell>
          <cell r="P2063">
            <v>35.880000000000003</v>
          </cell>
          <cell r="Q2063">
            <v>660.3</v>
          </cell>
          <cell r="R2063">
            <v>6.72</v>
          </cell>
        </row>
        <row r="2064">
          <cell r="A2064" t="str">
            <v>0302Sullana-Paita221</v>
          </cell>
          <cell r="B2064" t="str">
            <v>03</v>
          </cell>
          <cell r="C2064" t="str">
            <v>02</v>
          </cell>
          <cell r="D2064" t="str">
            <v>ELNO</v>
          </cell>
          <cell r="E2064" t="str">
            <v>Sullana-Paita</v>
          </cell>
          <cell r="F2064" t="str">
            <v/>
          </cell>
          <cell r="G2064">
            <v>76.44</v>
          </cell>
          <cell r="H2064">
            <v>60</v>
          </cell>
          <cell r="I2064" t="str">
            <v>221</v>
          </cell>
          <cell r="J2064">
            <v>1</v>
          </cell>
          <cell r="K2064">
            <v>0.83499999999999996</v>
          </cell>
          <cell r="L2064">
            <v>2.968</v>
          </cell>
          <cell r="M2064">
            <v>3.8029999999999999</v>
          </cell>
          <cell r="N2064">
            <v>8.0000000000000002E-3</v>
          </cell>
          <cell r="O2064">
            <v>1010.07</v>
          </cell>
          <cell r="P2064">
            <v>26.56</v>
          </cell>
          <cell r="Q2064">
            <v>181.81</v>
          </cell>
          <cell r="R2064">
            <v>3.19</v>
          </cell>
        </row>
        <row r="2065">
          <cell r="A2065" t="str">
            <v>0302Sullana-Paita232</v>
          </cell>
          <cell r="B2065" t="str">
            <v>03</v>
          </cell>
          <cell r="C2065" t="str">
            <v>02</v>
          </cell>
          <cell r="D2065" t="str">
            <v>ELNO</v>
          </cell>
          <cell r="E2065" t="str">
            <v>Sullana-Paita</v>
          </cell>
          <cell r="F2065" t="str">
            <v/>
          </cell>
          <cell r="G2065">
            <v>76.44</v>
          </cell>
          <cell r="H2065">
            <v>60</v>
          </cell>
          <cell r="I2065" t="str">
            <v>232</v>
          </cell>
          <cell r="J2065">
            <v>2</v>
          </cell>
          <cell r="K2065">
            <v>0</v>
          </cell>
          <cell r="L2065">
            <v>0</v>
          </cell>
          <cell r="M2065">
            <v>1.752</v>
          </cell>
          <cell r="N2065">
            <v>4.3999999999999997E-2</v>
          </cell>
          <cell r="O2065">
            <v>1113.17</v>
          </cell>
          <cell r="P2065">
            <v>63.54</v>
          </cell>
          <cell r="Q2065">
            <v>200.37</v>
          </cell>
          <cell r="R2065">
            <v>4.8</v>
          </cell>
        </row>
        <row r="2066">
          <cell r="A2066" t="str">
            <v>0302Sullana-Paita231</v>
          </cell>
          <cell r="B2066" t="str">
            <v>03</v>
          </cell>
          <cell r="C2066" t="str">
            <v>02</v>
          </cell>
          <cell r="D2066" t="str">
            <v>ELNO</v>
          </cell>
          <cell r="E2066" t="str">
            <v>Sullana-Paita</v>
          </cell>
          <cell r="F2066" t="str">
            <v/>
          </cell>
          <cell r="G2066">
            <v>76.44</v>
          </cell>
          <cell r="H2066">
            <v>60</v>
          </cell>
          <cell r="I2066" t="str">
            <v>231</v>
          </cell>
          <cell r="J2066">
            <v>3</v>
          </cell>
          <cell r="K2066">
            <v>0</v>
          </cell>
          <cell r="L2066">
            <v>0</v>
          </cell>
          <cell r="M2066">
            <v>15.042</v>
          </cell>
          <cell r="N2066">
            <v>4.4999999999999998E-2</v>
          </cell>
          <cell r="O2066">
            <v>3910.63</v>
          </cell>
          <cell r="P2066">
            <v>26</v>
          </cell>
          <cell r="Q2066">
            <v>703.91</v>
          </cell>
          <cell r="R2066">
            <v>6.6</v>
          </cell>
        </row>
        <row r="2067">
          <cell r="A2067" t="str">
            <v>0302Sullana-Paita270</v>
          </cell>
          <cell r="B2067" t="str">
            <v>03</v>
          </cell>
          <cell r="C2067" t="str">
            <v>02</v>
          </cell>
          <cell r="D2067" t="str">
            <v>ELNO</v>
          </cell>
          <cell r="E2067" t="str">
            <v>Sullana-Paita</v>
          </cell>
          <cell r="F2067" t="str">
            <v/>
          </cell>
          <cell r="G2067">
            <v>76.44</v>
          </cell>
          <cell r="H2067">
            <v>60</v>
          </cell>
          <cell r="I2067" t="str">
            <v>270</v>
          </cell>
          <cell r="J2067">
            <v>2073</v>
          </cell>
          <cell r="K2067">
            <v>0</v>
          </cell>
          <cell r="L2067">
            <v>0</v>
          </cell>
          <cell r="M2067">
            <v>502.99</v>
          </cell>
          <cell r="N2067">
            <v>0</v>
          </cell>
          <cell r="O2067">
            <v>181983.5</v>
          </cell>
          <cell r="P2067">
            <v>36.18</v>
          </cell>
          <cell r="Q2067">
            <v>32757.03</v>
          </cell>
          <cell r="R2067">
            <v>1272.55</v>
          </cell>
        </row>
        <row r="2068">
          <cell r="A2068" t="str">
            <v>0302Sullana-Paita261</v>
          </cell>
          <cell r="B2068" t="str">
            <v>03</v>
          </cell>
          <cell r="C2068" t="str">
            <v>02</v>
          </cell>
          <cell r="D2068" t="str">
            <v>ELNO</v>
          </cell>
          <cell r="E2068" t="str">
            <v>Sullana-Paita</v>
          </cell>
          <cell r="F2068" t="str">
            <v/>
          </cell>
          <cell r="G2068">
            <v>76.44</v>
          </cell>
          <cell r="H2068">
            <v>60</v>
          </cell>
          <cell r="I2068" t="str">
            <v>261</v>
          </cell>
          <cell r="J2068">
            <v>23728</v>
          </cell>
          <cell r="K2068">
            <v>0</v>
          </cell>
          <cell r="L2068">
            <v>0</v>
          </cell>
          <cell r="M2068">
            <v>361.22399999999999</v>
          </cell>
          <cell r="N2068">
            <v>0</v>
          </cell>
          <cell r="O2068">
            <v>138309.47</v>
          </cell>
          <cell r="P2068">
            <v>38.29</v>
          </cell>
          <cell r="Q2068">
            <v>24895.7</v>
          </cell>
          <cell r="R2068">
            <v>14015.65</v>
          </cell>
        </row>
        <row r="2069">
          <cell r="A2069" t="str">
            <v>0302Sullana-Paita262</v>
          </cell>
          <cell r="B2069" t="str">
            <v>03</v>
          </cell>
          <cell r="C2069" t="str">
            <v>02</v>
          </cell>
          <cell r="D2069" t="str">
            <v>ELNO</v>
          </cell>
          <cell r="E2069" t="str">
            <v>Sullana-Paita</v>
          </cell>
          <cell r="F2069" t="str">
            <v/>
          </cell>
          <cell r="G2069">
            <v>76.44</v>
          </cell>
          <cell r="H2069">
            <v>60</v>
          </cell>
          <cell r="I2069" t="str">
            <v>262</v>
          </cell>
          <cell r="J2069">
            <v>17438</v>
          </cell>
          <cell r="K2069">
            <v>0</v>
          </cell>
          <cell r="L2069">
            <v>0</v>
          </cell>
          <cell r="M2069">
            <v>1032.777</v>
          </cell>
          <cell r="N2069">
            <v>0</v>
          </cell>
          <cell r="O2069">
            <v>350062.98</v>
          </cell>
          <cell r="P2069">
            <v>33.9</v>
          </cell>
          <cell r="Q2069">
            <v>63011.34</v>
          </cell>
          <cell r="R2069">
            <v>10304.18</v>
          </cell>
        </row>
        <row r="2070">
          <cell r="A2070" t="str">
            <v>0302Sullana-Paita263</v>
          </cell>
          <cell r="B2070" t="str">
            <v>03</v>
          </cell>
          <cell r="C2070" t="str">
            <v>02</v>
          </cell>
          <cell r="D2070" t="str">
            <v>ELNO</v>
          </cell>
          <cell r="E2070" t="str">
            <v>Sullana-Paita</v>
          </cell>
          <cell r="F2070" t="str">
            <v/>
          </cell>
          <cell r="G2070">
            <v>76.44</v>
          </cell>
          <cell r="H2070">
            <v>60</v>
          </cell>
          <cell r="I2070" t="str">
            <v>263</v>
          </cell>
          <cell r="J2070">
            <v>4561</v>
          </cell>
          <cell r="K2070">
            <v>0</v>
          </cell>
          <cell r="L2070">
            <v>0</v>
          </cell>
          <cell r="M2070">
            <v>551.37800000000004</v>
          </cell>
          <cell r="N2070">
            <v>0</v>
          </cell>
          <cell r="O2070">
            <v>209289.29</v>
          </cell>
          <cell r="P2070">
            <v>37.96</v>
          </cell>
          <cell r="Q2070">
            <v>37672.07</v>
          </cell>
          <cell r="R2070">
            <v>2697.42</v>
          </cell>
        </row>
        <row r="2071">
          <cell r="A2071" t="str">
            <v>0302Sullana-Paita264</v>
          </cell>
          <cell r="B2071" t="str">
            <v>03</v>
          </cell>
          <cell r="C2071" t="str">
            <v>02</v>
          </cell>
          <cell r="D2071" t="str">
            <v>ELNO</v>
          </cell>
          <cell r="E2071" t="str">
            <v>Sullana-Paita</v>
          </cell>
          <cell r="F2071" t="str">
            <v/>
          </cell>
          <cell r="G2071">
            <v>76.44</v>
          </cell>
          <cell r="H2071">
            <v>60</v>
          </cell>
          <cell r="I2071" t="str">
            <v>264</v>
          </cell>
          <cell r="J2071">
            <v>2102</v>
          </cell>
          <cell r="K2071">
            <v>0</v>
          </cell>
          <cell r="L2071">
            <v>0</v>
          </cell>
          <cell r="M2071">
            <v>410.56</v>
          </cell>
          <cell r="N2071">
            <v>0</v>
          </cell>
          <cell r="O2071">
            <v>153308.72</v>
          </cell>
          <cell r="P2071">
            <v>37.340000000000003</v>
          </cell>
          <cell r="Q2071">
            <v>27595.57</v>
          </cell>
          <cell r="R2071">
            <v>1246.6199999999999</v>
          </cell>
        </row>
        <row r="2072">
          <cell r="A2072" t="str">
            <v>0302Sullana-Paita265</v>
          </cell>
          <cell r="B2072" t="str">
            <v>03</v>
          </cell>
          <cell r="C2072" t="str">
            <v>02</v>
          </cell>
          <cell r="D2072" t="str">
            <v>ELNO</v>
          </cell>
          <cell r="E2072" t="str">
            <v>Sullana-Paita</v>
          </cell>
          <cell r="F2072" t="str">
            <v/>
          </cell>
          <cell r="G2072">
            <v>76.44</v>
          </cell>
          <cell r="H2072">
            <v>60</v>
          </cell>
          <cell r="I2072" t="str">
            <v>265</v>
          </cell>
          <cell r="J2072">
            <v>296</v>
          </cell>
          <cell r="K2072">
            <v>0</v>
          </cell>
          <cell r="L2072">
            <v>0</v>
          </cell>
          <cell r="M2072">
            <v>109.922</v>
          </cell>
          <cell r="N2072">
            <v>0</v>
          </cell>
          <cell r="O2072">
            <v>40271.629999999997</v>
          </cell>
          <cell r="P2072">
            <v>36.64</v>
          </cell>
          <cell r="Q2072">
            <v>7248.89</v>
          </cell>
          <cell r="R2072">
            <v>177.62</v>
          </cell>
        </row>
        <row r="2073">
          <cell r="A2073" t="str">
            <v>0302Sullana-Paita266</v>
          </cell>
          <cell r="B2073" t="str">
            <v>03</v>
          </cell>
          <cell r="C2073" t="str">
            <v>02</v>
          </cell>
          <cell r="D2073" t="str">
            <v>ELNO</v>
          </cell>
          <cell r="E2073" t="str">
            <v>Sullana-Paita</v>
          </cell>
          <cell r="F2073" t="str">
            <v/>
          </cell>
          <cell r="G2073">
            <v>76.44</v>
          </cell>
          <cell r="H2073">
            <v>60</v>
          </cell>
          <cell r="I2073" t="str">
            <v>266</v>
          </cell>
          <cell r="J2073">
            <v>76</v>
          </cell>
          <cell r="K2073">
            <v>0</v>
          </cell>
          <cell r="L2073">
            <v>0</v>
          </cell>
          <cell r="M2073">
            <v>46.048999999999999</v>
          </cell>
          <cell r="N2073">
            <v>0</v>
          </cell>
          <cell r="O2073">
            <v>16653.95</v>
          </cell>
          <cell r="P2073">
            <v>36.17</v>
          </cell>
          <cell r="Q2073">
            <v>2997.71</v>
          </cell>
          <cell r="R2073">
            <v>45.56</v>
          </cell>
        </row>
        <row r="2074">
          <cell r="A2074" t="str">
            <v>0302Sullana-Paita267</v>
          </cell>
          <cell r="B2074" t="str">
            <v>03</v>
          </cell>
          <cell r="C2074" t="str">
            <v>02</v>
          </cell>
          <cell r="D2074" t="str">
            <v>ELNO</v>
          </cell>
          <cell r="E2074" t="str">
            <v>Sullana-Paita</v>
          </cell>
          <cell r="F2074" t="str">
            <v/>
          </cell>
          <cell r="G2074">
            <v>76.44</v>
          </cell>
          <cell r="H2074">
            <v>60</v>
          </cell>
          <cell r="I2074" t="str">
            <v>267</v>
          </cell>
          <cell r="J2074">
            <v>20</v>
          </cell>
          <cell r="K2074">
            <v>0</v>
          </cell>
          <cell r="L2074">
            <v>0</v>
          </cell>
          <cell r="M2074">
            <v>17.356000000000002</v>
          </cell>
          <cell r="N2074">
            <v>0</v>
          </cell>
          <cell r="O2074">
            <v>6269.38</v>
          </cell>
          <cell r="P2074">
            <v>36.119999999999997</v>
          </cell>
          <cell r="Q2074">
            <v>1128.49</v>
          </cell>
          <cell r="R2074">
            <v>12.34</v>
          </cell>
        </row>
        <row r="2075">
          <cell r="A2075" t="str">
            <v>0302Sullana-Paita268</v>
          </cell>
          <cell r="B2075" t="str">
            <v>03</v>
          </cell>
          <cell r="C2075" t="str">
            <v>02</v>
          </cell>
          <cell r="D2075" t="str">
            <v>ELNO</v>
          </cell>
          <cell r="E2075" t="str">
            <v>Sullana-Paita</v>
          </cell>
          <cell r="F2075" t="str">
            <v/>
          </cell>
          <cell r="G2075">
            <v>76.44</v>
          </cell>
          <cell r="H2075">
            <v>60</v>
          </cell>
          <cell r="I2075" t="str">
            <v>268</v>
          </cell>
          <cell r="J2075">
            <v>26</v>
          </cell>
          <cell r="K2075">
            <v>0</v>
          </cell>
          <cell r="L2075">
            <v>0</v>
          </cell>
          <cell r="M2075">
            <v>49.1</v>
          </cell>
          <cell r="N2075">
            <v>0</v>
          </cell>
          <cell r="O2075">
            <v>17694.759999999998</v>
          </cell>
          <cell r="P2075">
            <v>36.04</v>
          </cell>
          <cell r="Q2075">
            <v>3185.06</v>
          </cell>
          <cell r="R2075">
            <v>17.14</v>
          </cell>
        </row>
        <row r="2076">
          <cell r="A2076" t="str">
            <v>0302Sullana-Paita282</v>
          </cell>
          <cell r="B2076" t="str">
            <v>03</v>
          </cell>
          <cell r="C2076" t="str">
            <v>02</v>
          </cell>
          <cell r="D2076" t="str">
            <v>ELNO</v>
          </cell>
          <cell r="E2076" t="str">
            <v>Sullana-Paita</v>
          </cell>
          <cell r="F2076" t="str">
            <v/>
          </cell>
          <cell r="G2076">
            <v>76.44</v>
          </cell>
          <cell r="H2076">
            <v>60</v>
          </cell>
          <cell r="I2076" t="str">
            <v>282</v>
          </cell>
          <cell r="J2076">
            <v>22</v>
          </cell>
          <cell r="K2076">
            <v>0</v>
          </cell>
          <cell r="L2076">
            <v>0</v>
          </cell>
          <cell r="M2076">
            <v>1.4219999999999999</v>
          </cell>
          <cell r="N2076">
            <v>4.4450000000000003</v>
          </cell>
          <cell r="O2076">
            <v>574.95000000000005</v>
          </cell>
          <cell r="P2076">
            <v>40.43</v>
          </cell>
          <cell r="Q2076">
            <v>103.49</v>
          </cell>
          <cell r="R2076">
            <v>13</v>
          </cell>
        </row>
        <row r="2077">
          <cell r="A2077" t="str">
            <v>0302Sullana-Paita100</v>
          </cell>
          <cell r="B2077" t="str">
            <v>03</v>
          </cell>
          <cell r="C2077" t="str">
            <v>02</v>
          </cell>
          <cell r="D2077" t="str">
            <v>ELNO</v>
          </cell>
          <cell r="E2077" t="str">
            <v>Sullana-Paita</v>
          </cell>
          <cell r="F2077" t="str">
            <v/>
          </cell>
          <cell r="G2077">
            <v>76.44</v>
          </cell>
          <cell r="H2077">
            <v>60</v>
          </cell>
          <cell r="I2077" t="str">
            <v>100</v>
          </cell>
          <cell r="J2077">
            <v>39</v>
          </cell>
          <cell r="K2077">
            <v>32.079000000000001</v>
          </cell>
          <cell r="L2077">
            <v>446.46</v>
          </cell>
          <cell r="M2077">
            <v>478.53899999999999</v>
          </cell>
          <cell r="N2077">
            <v>5.4340000000000002</v>
          </cell>
          <cell r="O2077">
            <v>95380.31</v>
          </cell>
          <cell r="P2077">
            <v>19.93</v>
          </cell>
          <cell r="Q2077">
            <v>17168.46</v>
          </cell>
          <cell r="R2077">
            <v>624.78</v>
          </cell>
        </row>
        <row r="2078">
          <cell r="A2078" t="str">
            <v>0302Sullana-Paita122</v>
          </cell>
          <cell r="B2078" t="str">
            <v>03</v>
          </cell>
          <cell r="C2078" t="str">
            <v>02</v>
          </cell>
          <cell r="D2078" t="str">
            <v>ELNO</v>
          </cell>
          <cell r="E2078" t="str">
            <v>Sullana-Paita</v>
          </cell>
          <cell r="F2078" t="str">
            <v/>
          </cell>
          <cell r="G2078">
            <v>76.44</v>
          </cell>
          <cell r="H2078">
            <v>60</v>
          </cell>
          <cell r="I2078" t="str">
            <v>122</v>
          </cell>
          <cell r="J2078">
            <v>53</v>
          </cell>
          <cell r="K2078">
            <v>359.53699999999998</v>
          </cell>
          <cell r="L2078">
            <v>2020.144</v>
          </cell>
          <cell r="M2078">
            <v>2379.681</v>
          </cell>
          <cell r="N2078">
            <v>11.547000000000001</v>
          </cell>
          <cell r="O2078">
            <v>498751.02</v>
          </cell>
          <cell r="P2078">
            <v>20.96</v>
          </cell>
          <cell r="Q2078">
            <v>89775.18</v>
          </cell>
          <cell r="R2078">
            <v>849.06</v>
          </cell>
        </row>
        <row r="2079">
          <cell r="A2079" t="str">
            <v>0302Sullana-Paita121</v>
          </cell>
          <cell r="B2079" t="str">
            <v>03</v>
          </cell>
          <cell r="C2079" t="str">
            <v>02</v>
          </cell>
          <cell r="D2079" t="str">
            <v>ELNO</v>
          </cell>
          <cell r="E2079" t="str">
            <v>Sullana-Paita</v>
          </cell>
          <cell r="F2079" t="str">
            <v/>
          </cell>
          <cell r="G2079">
            <v>76.44</v>
          </cell>
          <cell r="H2079">
            <v>60</v>
          </cell>
          <cell r="I2079" t="str">
            <v>121</v>
          </cell>
          <cell r="J2079">
            <v>36</v>
          </cell>
          <cell r="K2079">
            <v>1027.7349999999999</v>
          </cell>
          <cell r="L2079">
            <v>3771.5810000000001</v>
          </cell>
          <cell r="M2079">
            <v>4799.3159999999998</v>
          </cell>
          <cell r="N2079">
            <v>14.943</v>
          </cell>
          <cell r="O2079">
            <v>929280.88</v>
          </cell>
          <cell r="P2079">
            <v>19.36</v>
          </cell>
          <cell r="Q2079">
            <v>167270.56</v>
          </cell>
          <cell r="R2079">
            <v>576.72</v>
          </cell>
        </row>
        <row r="2080">
          <cell r="A2080" t="str">
            <v>0302Sullana-Paita132</v>
          </cell>
          <cell r="B2080" t="str">
            <v>03</v>
          </cell>
          <cell r="C2080" t="str">
            <v>02</v>
          </cell>
          <cell r="D2080" t="str">
            <v>ELNO</v>
          </cell>
          <cell r="E2080" t="str">
            <v>Sullana-Paita</v>
          </cell>
          <cell r="F2080" t="str">
            <v/>
          </cell>
          <cell r="G2080">
            <v>76.44</v>
          </cell>
          <cell r="H2080">
            <v>60</v>
          </cell>
          <cell r="I2080" t="str">
            <v>132</v>
          </cell>
          <cell r="J2080">
            <v>38</v>
          </cell>
          <cell r="K2080">
            <v>0</v>
          </cell>
          <cell r="L2080">
            <v>0</v>
          </cell>
          <cell r="M2080">
            <v>408.67700000000002</v>
          </cell>
          <cell r="N2080">
            <v>2.0230000000000001</v>
          </cell>
          <cell r="O2080">
            <v>97828.69</v>
          </cell>
          <cell r="P2080">
            <v>23.94</v>
          </cell>
          <cell r="Q2080">
            <v>17609.16</v>
          </cell>
          <cell r="R2080">
            <v>569.24</v>
          </cell>
        </row>
        <row r="2081">
          <cell r="A2081" t="str">
            <v>0302Sullana-Paita131</v>
          </cell>
          <cell r="B2081" t="str">
            <v>03</v>
          </cell>
          <cell r="C2081" t="str">
            <v>02</v>
          </cell>
          <cell r="D2081" t="str">
            <v>ELNO</v>
          </cell>
          <cell r="E2081" t="str">
            <v>Sullana-Paita</v>
          </cell>
          <cell r="F2081" t="str">
            <v/>
          </cell>
          <cell r="G2081">
            <v>76.44</v>
          </cell>
          <cell r="H2081">
            <v>60</v>
          </cell>
          <cell r="I2081" t="str">
            <v>131</v>
          </cell>
          <cell r="J2081">
            <v>24</v>
          </cell>
          <cell r="K2081">
            <v>0</v>
          </cell>
          <cell r="L2081">
            <v>0</v>
          </cell>
          <cell r="M2081">
            <v>313.27999999999997</v>
          </cell>
          <cell r="N2081">
            <v>1.7609999999999999</v>
          </cell>
          <cell r="O2081">
            <v>84392.28</v>
          </cell>
          <cell r="P2081">
            <v>26.94</v>
          </cell>
          <cell r="Q2081">
            <v>15190.61</v>
          </cell>
          <cell r="R2081">
            <v>359.52</v>
          </cell>
        </row>
        <row r="2082">
          <cell r="A2082" t="str">
            <v>0302Sullana-Paita240</v>
          </cell>
          <cell r="B2082" t="str">
            <v>03</v>
          </cell>
          <cell r="C2082" t="str">
            <v>02</v>
          </cell>
          <cell r="D2082" t="str">
            <v>ELNO</v>
          </cell>
          <cell r="E2082" t="str">
            <v>Sullana-Paita</v>
          </cell>
          <cell r="F2082" t="str">
            <v/>
          </cell>
          <cell r="G2082">
            <v>76.44</v>
          </cell>
          <cell r="H2082">
            <v>60</v>
          </cell>
          <cell r="I2082" t="str">
            <v>240</v>
          </cell>
          <cell r="J2082">
            <v>0</v>
          </cell>
          <cell r="K2082">
            <v>0</v>
          </cell>
          <cell r="L2082">
            <v>0</v>
          </cell>
          <cell r="M2082">
            <v>395.85700000000003</v>
          </cell>
          <cell r="N2082">
            <v>0</v>
          </cell>
          <cell r="O2082">
            <v>171880.83</v>
          </cell>
          <cell r="P2082">
            <v>43.42</v>
          </cell>
          <cell r="Q2082">
            <v>0</v>
          </cell>
          <cell r="R2082">
            <v>0</v>
          </cell>
        </row>
        <row r="2083">
          <cell r="A2083" t="str">
            <v>0302Chulucanas210</v>
          </cell>
          <cell r="B2083" t="str">
            <v>03</v>
          </cell>
          <cell r="C2083" t="str">
            <v>02</v>
          </cell>
          <cell r="D2083" t="str">
            <v>ELNO</v>
          </cell>
          <cell r="E2083" t="str">
            <v>Chulucanas</v>
          </cell>
          <cell r="F2083" t="str">
            <v/>
          </cell>
          <cell r="G2083">
            <v>0</v>
          </cell>
          <cell r="H2083">
            <v>0</v>
          </cell>
          <cell r="I2083" t="str">
            <v>210</v>
          </cell>
          <cell r="J2083">
            <v>2</v>
          </cell>
          <cell r="K2083">
            <v>2.1000000000000001E-2</v>
          </cell>
          <cell r="L2083">
            <v>3</v>
          </cell>
          <cell r="M2083">
            <v>3.0209999999999999</v>
          </cell>
          <cell r="N2083">
            <v>4.9000000000000002E-2</v>
          </cell>
          <cell r="O2083">
            <v>1484.71</v>
          </cell>
          <cell r="P2083">
            <v>49.15</v>
          </cell>
          <cell r="Q2083">
            <v>267.25</v>
          </cell>
          <cell r="R2083">
            <v>6.38</v>
          </cell>
        </row>
        <row r="2084">
          <cell r="A2084" t="str">
            <v>0302Chulucanas221</v>
          </cell>
          <cell r="B2084" t="str">
            <v>03</v>
          </cell>
          <cell r="C2084" t="str">
            <v>02</v>
          </cell>
          <cell r="D2084" t="str">
            <v>ELNO</v>
          </cell>
          <cell r="E2084" t="str">
            <v>Chulucanas</v>
          </cell>
          <cell r="F2084" t="str">
            <v/>
          </cell>
          <cell r="G2084">
            <v>0</v>
          </cell>
          <cell r="H2084">
            <v>0</v>
          </cell>
          <cell r="I2084" t="str">
            <v>221</v>
          </cell>
          <cell r="J2084">
            <v>1</v>
          </cell>
          <cell r="K2084">
            <v>0.42799999999999999</v>
          </cell>
          <cell r="L2084">
            <v>0.93400000000000005</v>
          </cell>
          <cell r="M2084">
            <v>1.3620000000000001</v>
          </cell>
          <cell r="N2084">
            <v>2.5000000000000001E-2</v>
          </cell>
          <cell r="O2084">
            <v>599.15</v>
          </cell>
          <cell r="P2084">
            <v>43.99</v>
          </cell>
          <cell r="Q2084">
            <v>107.85</v>
          </cell>
          <cell r="R2084">
            <v>3.19</v>
          </cell>
        </row>
        <row r="2085">
          <cell r="A2085" t="str">
            <v>0302Chulucanas231</v>
          </cell>
          <cell r="B2085" t="str">
            <v>03</v>
          </cell>
          <cell r="C2085" t="str">
            <v>02</v>
          </cell>
          <cell r="D2085" t="str">
            <v>ELNO</v>
          </cell>
          <cell r="E2085" t="str">
            <v>Chulucanas</v>
          </cell>
          <cell r="F2085" t="str">
            <v/>
          </cell>
          <cell r="G2085">
            <v>0</v>
          </cell>
          <cell r="H2085">
            <v>0</v>
          </cell>
          <cell r="I2085" t="str">
            <v>231</v>
          </cell>
          <cell r="J2085">
            <v>4</v>
          </cell>
          <cell r="K2085">
            <v>0</v>
          </cell>
          <cell r="L2085">
            <v>0</v>
          </cell>
          <cell r="M2085">
            <v>1.879</v>
          </cell>
          <cell r="N2085">
            <v>0.01</v>
          </cell>
          <cell r="O2085">
            <v>1063.3</v>
          </cell>
          <cell r="P2085">
            <v>56.59</v>
          </cell>
          <cell r="Q2085">
            <v>191.39</v>
          </cell>
          <cell r="R2085">
            <v>8.4</v>
          </cell>
        </row>
        <row r="2086">
          <cell r="A2086" t="str">
            <v>0302Chulucanas270</v>
          </cell>
          <cell r="B2086" t="str">
            <v>03</v>
          </cell>
          <cell r="C2086" t="str">
            <v>02</v>
          </cell>
          <cell r="D2086" t="str">
            <v>ELNO</v>
          </cell>
          <cell r="E2086" t="str">
            <v>Chulucanas</v>
          </cell>
          <cell r="F2086" t="str">
            <v/>
          </cell>
          <cell r="G2086">
            <v>0</v>
          </cell>
          <cell r="H2086">
            <v>0</v>
          </cell>
          <cell r="I2086" t="str">
            <v>270</v>
          </cell>
          <cell r="J2086">
            <v>1038</v>
          </cell>
          <cell r="K2086">
            <v>0</v>
          </cell>
          <cell r="L2086">
            <v>0</v>
          </cell>
          <cell r="M2086">
            <v>152.096</v>
          </cell>
          <cell r="N2086">
            <v>0</v>
          </cell>
          <cell r="O2086">
            <v>53961.58</v>
          </cell>
          <cell r="P2086">
            <v>35.479999999999997</v>
          </cell>
          <cell r="Q2086">
            <v>9713.08</v>
          </cell>
          <cell r="R2086">
            <v>623.34</v>
          </cell>
        </row>
        <row r="2087">
          <cell r="A2087" t="str">
            <v>0302Chulucanas261</v>
          </cell>
          <cell r="B2087" t="str">
            <v>03</v>
          </cell>
          <cell r="C2087" t="str">
            <v>02</v>
          </cell>
          <cell r="D2087" t="str">
            <v>ELNO</v>
          </cell>
          <cell r="E2087" t="str">
            <v>Chulucanas</v>
          </cell>
          <cell r="F2087" t="str">
            <v/>
          </cell>
          <cell r="G2087">
            <v>0</v>
          </cell>
          <cell r="H2087">
            <v>0</v>
          </cell>
          <cell r="I2087" t="str">
            <v>261</v>
          </cell>
          <cell r="J2087">
            <v>17144</v>
          </cell>
          <cell r="K2087">
            <v>0</v>
          </cell>
          <cell r="L2087">
            <v>0</v>
          </cell>
          <cell r="M2087">
            <v>210.56200000000001</v>
          </cell>
          <cell r="N2087">
            <v>0</v>
          </cell>
          <cell r="O2087">
            <v>99728.83</v>
          </cell>
          <cell r="P2087">
            <v>47.36</v>
          </cell>
          <cell r="Q2087">
            <v>17951.189999999999</v>
          </cell>
          <cell r="R2087">
            <v>10126.18</v>
          </cell>
        </row>
        <row r="2088">
          <cell r="A2088" t="str">
            <v>0302Chulucanas262</v>
          </cell>
          <cell r="B2088" t="str">
            <v>03</v>
          </cell>
          <cell r="C2088" t="str">
            <v>02</v>
          </cell>
          <cell r="D2088" t="str">
            <v>ELNO</v>
          </cell>
          <cell r="E2088" t="str">
            <v>Chulucanas</v>
          </cell>
          <cell r="F2088" t="str">
            <v/>
          </cell>
          <cell r="G2088">
            <v>0</v>
          </cell>
          <cell r="H2088">
            <v>0</v>
          </cell>
          <cell r="I2088" t="str">
            <v>262</v>
          </cell>
          <cell r="J2088">
            <v>5222</v>
          </cell>
          <cell r="K2088">
            <v>0</v>
          </cell>
          <cell r="L2088">
            <v>0</v>
          </cell>
          <cell r="M2088">
            <v>284.5</v>
          </cell>
          <cell r="N2088">
            <v>0</v>
          </cell>
          <cell r="O2088">
            <v>106656.73</v>
          </cell>
          <cell r="P2088">
            <v>37.49</v>
          </cell>
          <cell r="Q2088">
            <v>19198.21</v>
          </cell>
          <cell r="R2088">
            <v>3085.99</v>
          </cell>
        </row>
        <row r="2089">
          <cell r="A2089" t="str">
            <v>0302Chulucanas263</v>
          </cell>
          <cell r="B2089" t="str">
            <v>03</v>
          </cell>
          <cell r="C2089" t="str">
            <v>02</v>
          </cell>
          <cell r="D2089" t="str">
            <v>ELNO</v>
          </cell>
          <cell r="E2089" t="str">
            <v>Chulucanas</v>
          </cell>
          <cell r="F2089" t="str">
            <v/>
          </cell>
          <cell r="G2089">
            <v>0</v>
          </cell>
          <cell r="H2089">
            <v>0</v>
          </cell>
          <cell r="I2089" t="str">
            <v>263</v>
          </cell>
          <cell r="J2089">
            <v>607</v>
          </cell>
          <cell r="K2089">
            <v>0</v>
          </cell>
          <cell r="L2089">
            <v>0</v>
          </cell>
          <cell r="M2089">
            <v>72.542000000000002</v>
          </cell>
          <cell r="N2089">
            <v>0</v>
          </cell>
          <cell r="O2089">
            <v>30458.34</v>
          </cell>
          <cell r="P2089">
            <v>41.99</v>
          </cell>
          <cell r="Q2089">
            <v>5482.5</v>
          </cell>
          <cell r="R2089">
            <v>359.05</v>
          </cell>
        </row>
        <row r="2090">
          <cell r="A2090" t="str">
            <v>0302Chulucanas264</v>
          </cell>
          <cell r="B2090" t="str">
            <v>03</v>
          </cell>
          <cell r="C2090" t="str">
            <v>02</v>
          </cell>
          <cell r="D2090" t="str">
            <v>ELNO</v>
          </cell>
          <cell r="E2090" t="str">
            <v>Chulucanas</v>
          </cell>
          <cell r="F2090" t="str">
            <v/>
          </cell>
          <cell r="G2090">
            <v>0</v>
          </cell>
          <cell r="H2090">
            <v>0</v>
          </cell>
          <cell r="I2090" t="str">
            <v>264</v>
          </cell>
          <cell r="J2090">
            <v>201</v>
          </cell>
          <cell r="K2090">
            <v>0</v>
          </cell>
          <cell r="L2090">
            <v>0</v>
          </cell>
          <cell r="M2090">
            <v>39.293999999999997</v>
          </cell>
          <cell r="N2090">
            <v>0</v>
          </cell>
          <cell r="O2090">
            <v>16190.02</v>
          </cell>
          <cell r="P2090">
            <v>41.2</v>
          </cell>
          <cell r="Q2090">
            <v>2914.2</v>
          </cell>
          <cell r="R2090">
            <v>118.77</v>
          </cell>
        </row>
        <row r="2091">
          <cell r="A2091" t="str">
            <v>0302Chulucanas265</v>
          </cell>
          <cell r="B2091" t="str">
            <v>03</v>
          </cell>
          <cell r="C2091" t="str">
            <v>02</v>
          </cell>
          <cell r="D2091" t="str">
            <v>ELNO</v>
          </cell>
          <cell r="E2091" t="str">
            <v>Chulucanas</v>
          </cell>
          <cell r="F2091" t="str">
            <v/>
          </cell>
          <cell r="G2091">
            <v>0</v>
          </cell>
          <cell r="H2091">
            <v>0</v>
          </cell>
          <cell r="I2091" t="str">
            <v>265</v>
          </cell>
          <cell r="J2091">
            <v>38</v>
          </cell>
          <cell r="K2091">
            <v>0</v>
          </cell>
          <cell r="L2091">
            <v>0</v>
          </cell>
          <cell r="M2091">
            <v>14.736000000000001</v>
          </cell>
          <cell r="N2091">
            <v>0</v>
          </cell>
          <cell r="O2091">
            <v>6006.06</v>
          </cell>
          <cell r="P2091">
            <v>40.76</v>
          </cell>
          <cell r="Q2091">
            <v>1081.0899999999999</v>
          </cell>
          <cell r="R2091">
            <v>23.14</v>
          </cell>
        </row>
        <row r="2092">
          <cell r="A2092" t="str">
            <v>0302Chulucanas266</v>
          </cell>
          <cell r="B2092" t="str">
            <v>03</v>
          </cell>
          <cell r="C2092" t="str">
            <v>02</v>
          </cell>
          <cell r="D2092" t="str">
            <v>ELNO</v>
          </cell>
          <cell r="E2092" t="str">
            <v>Chulucanas</v>
          </cell>
          <cell r="F2092" t="str">
            <v/>
          </cell>
          <cell r="G2092">
            <v>0</v>
          </cell>
          <cell r="H2092">
            <v>0</v>
          </cell>
          <cell r="I2092" t="str">
            <v>266</v>
          </cell>
          <cell r="J2092">
            <v>7</v>
          </cell>
          <cell r="K2092">
            <v>0</v>
          </cell>
          <cell r="L2092">
            <v>0</v>
          </cell>
          <cell r="M2092">
            <v>4.1929999999999996</v>
          </cell>
          <cell r="N2092">
            <v>0</v>
          </cell>
          <cell r="O2092">
            <v>1701.62</v>
          </cell>
          <cell r="P2092">
            <v>40.58</v>
          </cell>
          <cell r="Q2092">
            <v>306.29000000000002</v>
          </cell>
          <cell r="R2092">
            <v>4.3099999999999996</v>
          </cell>
        </row>
        <row r="2093">
          <cell r="A2093" t="str">
            <v>0302Chulucanas267</v>
          </cell>
          <cell r="B2093" t="str">
            <v>03</v>
          </cell>
          <cell r="C2093" t="str">
            <v>02</v>
          </cell>
          <cell r="D2093" t="str">
            <v>ELNO</v>
          </cell>
          <cell r="E2093" t="str">
            <v>Chulucanas</v>
          </cell>
          <cell r="F2093" t="str">
            <v/>
          </cell>
          <cell r="G2093">
            <v>0</v>
          </cell>
          <cell r="H2093">
            <v>0</v>
          </cell>
          <cell r="I2093" t="str">
            <v>267</v>
          </cell>
          <cell r="J2093">
            <v>3</v>
          </cell>
          <cell r="K2093">
            <v>0</v>
          </cell>
          <cell r="L2093">
            <v>0</v>
          </cell>
          <cell r="M2093">
            <v>2.4039999999999999</v>
          </cell>
          <cell r="N2093">
            <v>0</v>
          </cell>
          <cell r="O2093">
            <v>973.64</v>
          </cell>
          <cell r="P2093">
            <v>40.5</v>
          </cell>
          <cell r="Q2093">
            <v>175.26</v>
          </cell>
          <cell r="R2093">
            <v>1.77</v>
          </cell>
        </row>
        <row r="2094">
          <cell r="A2094" t="str">
            <v>0302Chulucanas268</v>
          </cell>
          <cell r="B2094" t="str">
            <v>03</v>
          </cell>
          <cell r="C2094" t="str">
            <v>02</v>
          </cell>
          <cell r="D2094" t="str">
            <v>ELNO</v>
          </cell>
          <cell r="E2094" t="str">
            <v>Chulucanas</v>
          </cell>
          <cell r="F2094" t="str">
            <v/>
          </cell>
          <cell r="G2094">
            <v>0</v>
          </cell>
          <cell r="H2094">
            <v>0</v>
          </cell>
          <cell r="I2094" t="str">
            <v>268</v>
          </cell>
          <cell r="J2094">
            <v>5</v>
          </cell>
          <cell r="K2094">
            <v>0</v>
          </cell>
          <cell r="L2094">
            <v>0</v>
          </cell>
          <cell r="M2094">
            <v>20.280999999999999</v>
          </cell>
          <cell r="N2094">
            <v>0</v>
          </cell>
          <cell r="O2094">
            <v>6884.07</v>
          </cell>
          <cell r="P2094">
            <v>33.94</v>
          </cell>
          <cell r="Q2094">
            <v>1239.1300000000001</v>
          </cell>
          <cell r="R2094">
            <v>3.67</v>
          </cell>
        </row>
        <row r="2095">
          <cell r="A2095" t="str">
            <v>0302Chulucanas282</v>
          </cell>
          <cell r="B2095" t="str">
            <v>03</v>
          </cell>
          <cell r="C2095" t="str">
            <v>02</v>
          </cell>
          <cell r="D2095" t="str">
            <v>ELNO</v>
          </cell>
          <cell r="E2095" t="str">
            <v>Chulucanas</v>
          </cell>
          <cell r="F2095" t="str">
            <v/>
          </cell>
          <cell r="G2095">
            <v>0</v>
          </cell>
          <cell r="H2095">
            <v>0</v>
          </cell>
          <cell r="I2095" t="str">
            <v>282</v>
          </cell>
          <cell r="J2095">
            <v>3</v>
          </cell>
          <cell r="K2095">
            <v>0</v>
          </cell>
          <cell r="L2095">
            <v>0</v>
          </cell>
          <cell r="M2095">
            <v>0.14399999999999999</v>
          </cell>
          <cell r="N2095">
            <v>0.45</v>
          </cell>
          <cell r="O2095">
            <v>60.12</v>
          </cell>
          <cell r="P2095">
            <v>41.75</v>
          </cell>
          <cell r="Q2095">
            <v>10.82</v>
          </cell>
          <cell r="R2095">
            <v>1.77</v>
          </cell>
        </row>
        <row r="2096">
          <cell r="A2096" t="str">
            <v>0302Chulucanas100</v>
          </cell>
          <cell r="B2096" t="str">
            <v>03</v>
          </cell>
          <cell r="C2096" t="str">
            <v>02</v>
          </cell>
          <cell r="D2096" t="str">
            <v>ELNO</v>
          </cell>
          <cell r="E2096" t="str">
            <v>Chulucanas</v>
          </cell>
          <cell r="F2096" t="str">
            <v/>
          </cell>
          <cell r="G2096">
            <v>0</v>
          </cell>
          <cell r="H2096">
            <v>0</v>
          </cell>
          <cell r="I2096" t="str">
            <v>100</v>
          </cell>
          <cell r="J2096">
            <v>17</v>
          </cell>
          <cell r="K2096">
            <v>2.1280000000000001</v>
          </cell>
          <cell r="L2096">
            <v>233.47499999999999</v>
          </cell>
          <cell r="M2096">
            <v>235.60300000000001</v>
          </cell>
          <cell r="N2096">
            <v>1.393</v>
          </cell>
          <cell r="O2096">
            <v>44537</v>
          </cell>
          <cell r="P2096">
            <v>18.899999999999999</v>
          </cell>
          <cell r="Q2096">
            <v>8016.66</v>
          </cell>
          <cell r="R2096">
            <v>272.33999999999997</v>
          </cell>
        </row>
        <row r="2097">
          <cell r="A2097" t="str">
            <v>0302Chulucanas122</v>
          </cell>
          <cell r="B2097" t="str">
            <v>03</v>
          </cell>
          <cell r="C2097" t="str">
            <v>02</v>
          </cell>
          <cell r="D2097" t="str">
            <v>ELNO</v>
          </cell>
          <cell r="E2097" t="str">
            <v>Chulucanas</v>
          </cell>
          <cell r="F2097" t="str">
            <v/>
          </cell>
          <cell r="G2097">
            <v>0</v>
          </cell>
          <cell r="H2097">
            <v>0</v>
          </cell>
          <cell r="I2097" t="str">
            <v>122</v>
          </cell>
          <cell r="J2097">
            <v>10</v>
          </cell>
          <cell r="K2097">
            <v>12.446999999999999</v>
          </cell>
          <cell r="L2097">
            <v>74.156000000000006</v>
          </cell>
          <cell r="M2097">
            <v>86.602999999999994</v>
          </cell>
          <cell r="N2097">
            <v>0.58799999999999997</v>
          </cell>
          <cell r="O2097">
            <v>18620.16</v>
          </cell>
          <cell r="P2097">
            <v>21.5</v>
          </cell>
          <cell r="Q2097">
            <v>3351.63</v>
          </cell>
          <cell r="R2097">
            <v>160.19999999999999</v>
          </cell>
        </row>
        <row r="2098">
          <cell r="A2098" t="str">
            <v>0302Chulucanas121</v>
          </cell>
          <cell r="B2098" t="str">
            <v>03</v>
          </cell>
          <cell r="C2098" t="str">
            <v>02</v>
          </cell>
          <cell r="D2098" t="str">
            <v>ELNO</v>
          </cell>
          <cell r="E2098" t="str">
            <v>Chulucanas</v>
          </cell>
          <cell r="F2098" t="str">
            <v/>
          </cell>
          <cell r="G2098">
            <v>0</v>
          </cell>
          <cell r="H2098">
            <v>0</v>
          </cell>
          <cell r="I2098" t="str">
            <v>121</v>
          </cell>
          <cell r="J2098">
            <v>6</v>
          </cell>
          <cell r="K2098">
            <v>35.061</v>
          </cell>
          <cell r="L2098">
            <v>120.22</v>
          </cell>
          <cell r="M2098">
            <v>155.28100000000001</v>
          </cell>
          <cell r="N2098">
            <v>0.434</v>
          </cell>
          <cell r="O2098">
            <v>34914.17</v>
          </cell>
          <cell r="P2098">
            <v>22.48</v>
          </cell>
          <cell r="Q2098">
            <v>6284.55</v>
          </cell>
          <cell r="R2098">
            <v>96.12</v>
          </cell>
        </row>
        <row r="2099">
          <cell r="A2099" t="str">
            <v>0302Chulucanas132</v>
          </cell>
          <cell r="B2099" t="str">
            <v>03</v>
          </cell>
          <cell r="C2099" t="str">
            <v>02</v>
          </cell>
          <cell r="D2099" t="str">
            <v>ELNO</v>
          </cell>
          <cell r="E2099" t="str">
            <v>Chulucanas</v>
          </cell>
          <cell r="F2099" t="str">
            <v/>
          </cell>
          <cell r="G2099">
            <v>0</v>
          </cell>
          <cell r="H2099">
            <v>0</v>
          </cell>
          <cell r="I2099" t="str">
            <v>132</v>
          </cell>
          <cell r="J2099">
            <v>10</v>
          </cell>
          <cell r="K2099">
            <v>0</v>
          </cell>
          <cell r="L2099">
            <v>0</v>
          </cell>
          <cell r="M2099">
            <v>13.119</v>
          </cell>
          <cell r="N2099">
            <v>0.157</v>
          </cell>
          <cell r="O2099">
            <v>3515.49</v>
          </cell>
          <cell r="P2099">
            <v>26.8</v>
          </cell>
          <cell r="Q2099">
            <v>632.79</v>
          </cell>
          <cell r="R2099">
            <v>149.80000000000001</v>
          </cell>
        </row>
        <row r="2100">
          <cell r="A2100" t="str">
            <v>0302Chulucanas131</v>
          </cell>
          <cell r="B2100" t="str">
            <v>03</v>
          </cell>
          <cell r="C2100" t="str">
            <v>02</v>
          </cell>
          <cell r="D2100" t="str">
            <v>ELNO</v>
          </cell>
          <cell r="E2100" t="str">
            <v>Chulucanas</v>
          </cell>
          <cell r="F2100" t="str">
            <v/>
          </cell>
          <cell r="G2100">
            <v>0</v>
          </cell>
          <cell r="H2100">
            <v>0</v>
          </cell>
          <cell r="I2100" t="str">
            <v>131</v>
          </cell>
          <cell r="J2100">
            <v>18</v>
          </cell>
          <cell r="K2100">
            <v>0</v>
          </cell>
          <cell r="L2100">
            <v>0</v>
          </cell>
          <cell r="M2100">
            <v>52.965000000000003</v>
          </cell>
          <cell r="N2100">
            <v>0.36099999999999999</v>
          </cell>
          <cell r="O2100">
            <v>14728.89</v>
          </cell>
          <cell r="P2100">
            <v>27.81</v>
          </cell>
          <cell r="Q2100">
            <v>2651.2</v>
          </cell>
          <cell r="R2100">
            <v>269.64</v>
          </cell>
        </row>
        <row r="2101">
          <cell r="A2101" t="str">
            <v>0302Chulucanas240</v>
          </cell>
          <cell r="B2101" t="str">
            <v>03</v>
          </cell>
          <cell r="C2101" t="str">
            <v>02</v>
          </cell>
          <cell r="D2101" t="str">
            <v>ELNO</v>
          </cell>
          <cell r="E2101" t="str">
            <v>Chulucanas</v>
          </cell>
          <cell r="F2101" t="str">
            <v/>
          </cell>
          <cell r="G2101">
            <v>0</v>
          </cell>
          <cell r="H2101">
            <v>0</v>
          </cell>
          <cell r="I2101" t="str">
            <v>240</v>
          </cell>
          <cell r="J2101">
            <v>0</v>
          </cell>
          <cell r="K2101">
            <v>0</v>
          </cell>
          <cell r="L2101">
            <v>0</v>
          </cell>
          <cell r="M2101">
            <v>182.922</v>
          </cell>
          <cell r="N2101">
            <v>0</v>
          </cell>
          <cell r="O2101">
            <v>47372.49</v>
          </cell>
          <cell r="P2101">
            <v>25.9</v>
          </cell>
          <cell r="Q2101">
            <v>0</v>
          </cell>
          <cell r="R2101">
            <v>0</v>
          </cell>
        </row>
        <row r="2102">
          <cell r="A2102" t="str">
            <v>0302Talara222</v>
          </cell>
          <cell r="B2102" t="str">
            <v>03</v>
          </cell>
          <cell r="C2102" t="str">
            <v>02</v>
          </cell>
          <cell r="D2102" t="str">
            <v>ELNO</v>
          </cell>
          <cell r="E2102" t="str">
            <v>Talara</v>
          </cell>
          <cell r="F2102" t="str">
            <v/>
          </cell>
          <cell r="G2102">
            <v>0</v>
          </cell>
          <cell r="H2102">
            <v>0</v>
          </cell>
          <cell r="I2102" t="str">
            <v>222</v>
          </cell>
          <cell r="J2102">
            <v>11</v>
          </cell>
          <cell r="K2102">
            <v>11.523</v>
          </cell>
          <cell r="L2102">
            <v>74.548000000000002</v>
          </cell>
          <cell r="M2102">
            <v>86.070999999999998</v>
          </cell>
          <cell r="N2102">
            <v>0.51800000000000002</v>
          </cell>
          <cell r="O2102">
            <v>38235.65</v>
          </cell>
          <cell r="P2102">
            <v>44.42</v>
          </cell>
          <cell r="Q2102">
            <v>6882.42</v>
          </cell>
          <cell r="R2102">
            <v>43.13</v>
          </cell>
        </row>
        <row r="2103">
          <cell r="A2103" t="str">
            <v>0302Talara232</v>
          </cell>
          <cell r="B2103" t="str">
            <v>03</v>
          </cell>
          <cell r="C2103" t="str">
            <v>02</v>
          </cell>
          <cell r="D2103" t="str">
            <v>ELNO</v>
          </cell>
          <cell r="E2103" t="str">
            <v>Talara</v>
          </cell>
          <cell r="F2103" t="str">
            <v/>
          </cell>
          <cell r="G2103">
            <v>0</v>
          </cell>
          <cell r="H2103">
            <v>0</v>
          </cell>
          <cell r="I2103" t="str">
            <v>232</v>
          </cell>
          <cell r="J2103">
            <v>13</v>
          </cell>
          <cell r="K2103">
            <v>0</v>
          </cell>
          <cell r="L2103">
            <v>0</v>
          </cell>
          <cell r="M2103">
            <v>74.658000000000001</v>
          </cell>
          <cell r="N2103">
            <v>0.67</v>
          </cell>
          <cell r="O2103">
            <v>33059.919999999998</v>
          </cell>
          <cell r="P2103">
            <v>44.28</v>
          </cell>
          <cell r="Q2103">
            <v>5950.79</v>
          </cell>
          <cell r="R2103">
            <v>45.39</v>
          </cell>
        </row>
        <row r="2104">
          <cell r="A2104" t="str">
            <v>0302Talara231</v>
          </cell>
          <cell r="B2104" t="str">
            <v>03</v>
          </cell>
          <cell r="C2104" t="str">
            <v>02</v>
          </cell>
          <cell r="D2104" t="str">
            <v>ELNO</v>
          </cell>
          <cell r="E2104" t="str">
            <v>Talara</v>
          </cell>
          <cell r="F2104" t="str">
            <v/>
          </cell>
          <cell r="G2104">
            <v>0</v>
          </cell>
          <cell r="H2104">
            <v>0</v>
          </cell>
          <cell r="I2104" t="str">
            <v>231</v>
          </cell>
          <cell r="J2104">
            <v>10</v>
          </cell>
          <cell r="K2104">
            <v>0</v>
          </cell>
          <cell r="L2104">
            <v>0</v>
          </cell>
          <cell r="M2104">
            <v>23.541</v>
          </cell>
          <cell r="N2104">
            <v>0.125</v>
          </cell>
          <cell r="O2104">
            <v>9196.81</v>
          </cell>
          <cell r="P2104">
            <v>39.07</v>
          </cell>
          <cell r="Q2104">
            <v>1655.43</v>
          </cell>
          <cell r="R2104">
            <v>22.32</v>
          </cell>
        </row>
        <row r="2105">
          <cell r="A2105" t="str">
            <v>0302Talara270</v>
          </cell>
          <cell r="B2105" t="str">
            <v>03</v>
          </cell>
          <cell r="C2105" t="str">
            <v>02</v>
          </cell>
          <cell r="D2105" t="str">
            <v>ELNO</v>
          </cell>
          <cell r="E2105" t="str">
            <v>Talara</v>
          </cell>
          <cell r="F2105" t="str">
            <v/>
          </cell>
          <cell r="G2105">
            <v>0</v>
          </cell>
          <cell r="H2105">
            <v>0</v>
          </cell>
          <cell r="I2105" t="str">
            <v>270</v>
          </cell>
          <cell r="J2105">
            <v>1494</v>
          </cell>
          <cell r="K2105">
            <v>0</v>
          </cell>
          <cell r="L2105">
            <v>0</v>
          </cell>
          <cell r="M2105">
            <v>360.13799999999998</v>
          </cell>
          <cell r="N2105">
            <v>0</v>
          </cell>
          <cell r="O2105">
            <v>134524.1</v>
          </cell>
          <cell r="P2105">
            <v>37.35</v>
          </cell>
          <cell r="Q2105">
            <v>24214.34</v>
          </cell>
          <cell r="R2105">
            <v>914.35</v>
          </cell>
        </row>
        <row r="2106">
          <cell r="A2106" t="str">
            <v>0302Talara261</v>
          </cell>
          <cell r="B2106" t="str">
            <v>03</v>
          </cell>
          <cell r="C2106" t="str">
            <v>02</v>
          </cell>
          <cell r="D2106" t="str">
            <v>ELNO</v>
          </cell>
          <cell r="E2106" t="str">
            <v>Talara</v>
          </cell>
          <cell r="F2106" t="str">
            <v/>
          </cell>
          <cell r="G2106">
            <v>0</v>
          </cell>
          <cell r="H2106">
            <v>0</v>
          </cell>
          <cell r="I2106" t="str">
            <v>261</v>
          </cell>
          <cell r="J2106">
            <v>7791</v>
          </cell>
          <cell r="K2106">
            <v>0</v>
          </cell>
          <cell r="L2106">
            <v>0</v>
          </cell>
          <cell r="M2106">
            <v>122.426</v>
          </cell>
          <cell r="N2106">
            <v>0</v>
          </cell>
          <cell r="O2106">
            <v>47343.59</v>
          </cell>
          <cell r="P2106">
            <v>38.67</v>
          </cell>
          <cell r="Q2106">
            <v>8521.85</v>
          </cell>
          <cell r="R2106">
            <v>4597.33</v>
          </cell>
        </row>
        <row r="2107">
          <cell r="A2107" t="str">
            <v>0302Talara262</v>
          </cell>
          <cell r="B2107" t="str">
            <v>03</v>
          </cell>
          <cell r="C2107" t="str">
            <v>02</v>
          </cell>
          <cell r="D2107" t="str">
            <v>ELNO</v>
          </cell>
          <cell r="E2107" t="str">
            <v>Talara</v>
          </cell>
          <cell r="F2107" t="str">
            <v/>
          </cell>
          <cell r="G2107">
            <v>0</v>
          </cell>
          <cell r="H2107">
            <v>0</v>
          </cell>
          <cell r="I2107" t="str">
            <v>262</v>
          </cell>
          <cell r="J2107">
            <v>8355</v>
          </cell>
          <cell r="K2107">
            <v>0</v>
          </cell>
          <cell r="L2107">
            <v>0</v>
          </cell>
          <cell r="M2107">
            <v>502.99400000000003</v>
          </cell>
          <cell r="N2107">
            <v>0</v>
          </cell>
          <cell r="O2107">
            <v>174975.11</v>
          </cell>
          <cell r="P2107">
            <v>34.79</v>
          </cell>
          <cell r="Q2107">
            <v>31495.52</v>
          </cell>
          <cell r="R2107">
            <v>4931.33</v>
          </cell>
        </row>
        <row r="2108">
          <cell r="A2108" t="str">
            <v>0302Talara263</v>
          </cell>
          <cell r="B2108" t="str">
            <v>03</v>
          </cell>
          <cell r="C2108" t="str">
            <v>02</v>
          </cell>
          <cell r="D2108" t="str">
            <v>ELNO</v>
          </cell>
          <cell r="E2108" t="str">
            <v>Talara</v>
          </cell>
          <cell r="F2108" t="str">
            <v/>
          </cell>
          <cell r="G2108">
            <v>0</v>
          </cell>
          <cell r="H2108">
            <v>0</v>
          </cell>
          <cell r="I2108" t="str">
            <v>263</v>
          </cell>
          <cell r="J2108">
            <v>2639</v>
          </cell>
          <cell r="K2108">
            <v>0</v>
          </cell>
          <cell r="L2108">
            <v>0</v>
          </cell>
          <cell r="M2108">
            <v>321.29599999999999</v>
          </cell>
          <cell r="N2108">
            <v>0</v>
          </cell>
          <cell r="O2108">
            <v>125093.85</v>
          </cell>
          <cell r="P2108">
            <v>38.93</v>
          </cell>
          <cell r="Q2108">
            <v>22516.89</v>
          </cell>
          <cell r="R2108">
            <v>1558.29</v>
          </cell>
        </row>
        <row r="2109">
          <cell r="A2109" t="str">
            <v>0302Talara264</v>
          </cell>
          <cell r="B2109" t="str">
            <v>03</v>
          </cell>
          <cell r="C2109" t="str">
            <v>02</v>
          </cell>
          <cell r="D2109" t="str">
            <v>ELNO</v>
          </cell>
          <cell r="E2109" t="str">
            <v>Talara</v>
          </cell>
          <cell r="F2109" t="str">
            <v/>
          </cell>
          <cell r="G2109">
            <v>0</v>
          </cell>
          <cell r="H2109">
            <v>0</v>
          </cell>
          <cell r="I2109" t="str">
            <v>264</v>
          </cell>
          <cell r="J2109">
            <v>1376</v>
          </cell>
          <cell r="K2109">
            <v>0</v>
          </cell>
          <cell r="L2109">
            <v>0</v>
          </cell>
          <cell r="M2109">
            <v>271.28500000000003</v>
          </cell>
          <cell r="N2109">
            <v>0</v>
          </cell>
          <cell r="O2109">
            <v>103955.44</v>
          </cell>
          <cell r="P2109">
            <v>38.32</v>
          </cell>
          <cell r="Q2109">
            <v>18711.98</v>
          </cell>
          <cell r="R2109">
            <v>812.4</v>
          </cell>
        </row>
        <row r="2110">
          <cell r="A2110" t="str">
            <v>0302Talara265</v>
          </cell>
          <cell r="B2110" t="str">
            <v>03</v>
          </cell>
          <cell r="C2110" t="str">
            <v>02</v>
          </cell>
          <cell r="D2110" t="str">
            <v>ELNO</v>
          </cell>
          <cell r="E2110" t="str">
            <v>Talara</v>
          </cell>
          <cell r="F2110" t="str">
            <v/>
          </cell>
          <cell r="G2110">
            <v>0</v>
          </cell>
          <cell r="H2110">
            <v>0</v>
          </cell>
          <cell r="I2110" t="str">
            <v>265</v>
          </cell>
          <cell r="J2110">
            <v>200</v>
          </cell>
          <cell r="K2110">
            <v>0</v>
          </cell>
          <cell r="L2110">
            <v>0</v>
          </cell>
          <cell r="M2110">
            <v>73.488</v>
          </cell>
          <cell r="N2110">
            <v>0</v>
          </cell>
          <cell r="O2110">
            <v>27864.98</v>
          </cell>
          <cell r="P2110">
            <v>37.92</v>
          </cell>
          <cell r="Q2110">
            <v>5015.7</v>
          </cell>
          <cell r="R2110">
            <v>119.1</v>
          </cell>
        </row>
        <row r="2111">
          <cell r="A2111" t="str">
            <v>0302Talara266</v>
          </cell>
          <cell r="B2111" t="str">
            <v>03</v>
          </cell>
          <cell r="C2111" t="str">
            <v>02</v>
          </cell>
          <cell r="D2111" t="str">
            <v>ELNO</v>
          </cell>
          <cell r="E2111" t="str">
            <v>Talara</v>
          </cell>
          <cell r="F2111" t="str">
            <v/>
          </cell>
          <cell r="G2111">
            <v>0</v>
          </cell>
          <cell r="H2111">
            <v>0</v>
          </cell>
          <cell r="I2111" t="str">
            <v>266</v>
          </cell>
          <cell r="J2111">
            <v>49</v>
          </cell>
          <cell r="K2111">
            <v>0</v>
          </cell>
          <cell r="L2111">
            <v>0</v>
          </cell>
          <cell r="M2111">
            <v>29.324999999999999</v>
          </cell>
          <cell r="N2111">
            <v>0</v>
          </cell>
          <cell r="O2111">
            <v>10979.07</v>
          </cell>
          <cell r="P2111">
            <v>37.44</v>
          </cell>
          <cell r="Q2111">
            <v>1976.23</v>
          </cell>
          <cell r="R2111">
            <v>29.11</v>
          </cell>
        </row>
        <row r="2112">
          <cell r="A2112" t="str">
            <v>0302Talara267</v>
          </cell>
          <cell r="B2112" t="str">
            <v>03</v>
          </cell>
          <cell r="C2112" t="str">
            <v>02</v>
          </cell>
          <cell r="D2112" t="str">
            <v>ELNO</v>
          </cell>
          <cell r="E2112" t="str">
            <v>Talara</v>
          </cell>
          <cell r="F2112" t="str">
            <v/>
          </cell>
          <cell r="G2112">
            <v>0</v>
          </cell>
          <cell r="H2112">
            <v>0</v>
          </cell>
          <cell r="I2112" t="str">
            <v>267</v>
          </cell>
          <cell r="J2112">
            <v>9</v>
          </cell>
          <cell r="K2112">
            <v>0</v>
          </cell>
          <cell r="L2112">
            <v>0</v>
          </cell>
          <cell r="M2112">
            <v>7.45</v>
          </cell>
          <cell r="N2112">
            <v>0</v>
          </cell>
          <cell r="O2112">
            <v>2761.04</v>
          </cell>
          <cell r="P2112">
            <v>37.06</v>
          </cell>
          <cell r="Q2112">
            <v>496.99</v>
          </cell>
          <cell r="R2112">
            <v>5.67</v>
          </cell>
        </row>
        <row r="2113">
          <cell r="A2113" t="str">
            <v>0302Talara268</v>
          </cell>
          <cell r="B2113" t="str">
            <v>03</v>
          </cell>
          <cell r="C2113" t="str">
            <v>02</v>
          </cell>
          <cell r="D2113" t="str">
            <v>ELNO</v>
          </cell>
          <cell r="E2113" t="str">
            <v>Talara</v>
          </cell>
          <cell r="F2113" t="str">
            <v/>
          </cell>
          <cell r="G2113">
            <v>0</v>
          </cell>
          <cell r="H2113">
            <v>0</v>
          </cell>
          <cell r="I2113" t="str">
            <v>268</v>
          </cell>
          <cell r="J2113">
            <v>7</v>
          </cell>
          <cell r="K2113">
            <v>0</v>
          </cell>
          <cell r="L2113">
            <v>0</v>
          </cell>
          <cell r="M2113">
            <v>12.194000000000001</v>
          </cell>
          <cell r="N2113">
            <v>0</v>
          </cell>
          <cell r="O2113">
            <v>4618.66</v>
          </cell>
          <cell r="P2113">
            <v>37.880000000000003</v>
          </cell>
          <cell r="Q2113">
            <v>831.36</v>
          </cell>
          <cell r="R2113">
            <v>4.49</v>
          </cell>
        </row>
        <row r="2114">
          <cell r="A2114" t="str">
            <v>0302Talara282</v>
          </cell>
          <cell r="B2114" t="str">
            <v>03</v>
          </cell>
          <cell r="C2114" t="str">
            <v>02</v>
          </cell>
          <cell r="D2114" t="str">
            <v>ELNO</v>
          </cell>
          <cell r="E2114" t="str">
            <v>Talara</v>
          </cell>
          <cell r="F2114" t="str">
            <v/>
          </cell>
          <cell r="G2114">
            <v>0</v>
          </cell>
          <cell r="H2114">
            <v>0</v>
          </cell>
          <cell r="I2114" t="str">
            <v>282</v>
          </cell>
          <cell r="J2114">
            <v>21</v>
          </cell>
          <cell r="K2114">
            <v>0</v>
          </cell>
          <cell r="L2114">
            <v>0</v>
          </cell>
          <cell r="M2114">
            <v>1.835</v>
          </cell>
          <cell r="N2114">
            <v>5.7350000000000003</v>
          </cell>
          <cell r="O2114">
            <v>745.69</v>
          </cell>
          <cell r="P2114">
            <v>40.64</v>
          </cell>
          <cell r="Q2114">
            <v>134.22</v>
          </cell>
          <cell r="R2114">
            <v>12.39</v>
          </cell>
        </row>
        <row r="2115">
          <cell r="A2115" t="str">
            <v>0302Talara281</v>
          </cell>
          <cell r="B2115" t="str">
            <v>03</v>
          </cell>
          <cell r="C2115" t="str">
            <v>02</v>
          </cell>
          <cell r="D2115" t="str">
            <v>ELNO</v>
          </cell>
          <cell r="E2115" t="str">
            <v>Talara</v>
          </cell>
          <cell r="F2115" t="str">
            <v/>
          </cell>
          <cell r="G2115">
            <v>0</v>
          </cell>
          <cell r="H2115">
            <v>0</v>
          </cell>
          <cell r="I2115" t="str">
            <v>281</v>
          </cell>
          <cell r="J2115">
            <v>1</v>
          </cell>
          <cell r="K2115">
            <v>0</v>
          </cell>
          <cell r="L2115">
            <v>0</v>
          </cell>
          <cell r="M2115">
            <v>9.6000000000000002E-2</v>
          </cell>
          <cell r="N2115">
            <v>0.3</v>
          </cell>
          <cell r="O2115">
            <v>39.68</v>
          </cell>
          <cell r="P2115">
            <v>41.33</v>
          </cell>
          <cell r="Q2115">
            <v>7.14</v>
          </cell>
          <cell r="R2115">
            <v>0.59</v>
          </cell>
        </row>
        <row r="2116">
          <cell r="A2116" t="str">
            <v>0302Talara122</v>
          </cell>
          <cell r="B2116" t="str">
            <v>03</v>
          </cell>
          <cell r="C2116" t="str">
            <v>02</v>
          </cell>
          <cell r="D2116" t="str">
            <v>ELNO</v>
          </cell>
          <cell r="E2116" t="str">
            <v>Talara</v>
          </cell>
          <cell r="F2116" t="str">
            <v/>
          </cell>
          <cell r="G2116">
            <v>0</v>
          </cell>
          <cell r="H2116">
            <v>0</v>
          </cell>
          <cell r="I2116" t="str">
            <v>122</v>
          </cell>
          <cell r="J2116">
            <v>12</v>
          </cell>
          <cell r="K2116">
            <v>20.803000000000001</v>
          </cell>
          <cell r="L2116">
            <v>90.457999999999998</v>
          </cell>
          <cell r="M2116">
            <v>111.261</v>
          </cell>
          <cell r="N2116">
            <v>0.68500000000000005</v>
          </cell>
          <cell r="O2116">
            <v>28848.15</v>
          </cell>
          <cell r="P2116">
            <v>25.93</v>
          </cell>
          <cell r="Q2116">
            <v>5192.67</v>
          </cell>
          <cell r="R2116">
            <v>192.24</v>
          </cell>
        </row>
        <row r="2117">
          <cell r="A2117" t="str">
            <v>0302Talara121</v>
          </cell>
          <cell r="B2117" t="str">
            <v>03</v>
          </cell>
          <cell r="C2117" t="str">
            <v>02</v>
          </cell>
          <cell r="D2117" t="str">
            <v>ELNO</v>
          </cell>
          <cell r="E2117" t="str">
            <v>Talara</v>
          </cell>
          <cell r="F2117" t="str">
            <v/>
          </cell>
          <cell r="G2117">
            <v>0</v>
          </cell>
          <cell r="H2117">
            <v>0</v>
          </cell>
          <cell r="I2117" t="str">
            <v>121</v>
          </cell>
          <cell r="J2117">
            <v>7</v>
          </cell>
          <cell r="K2117">
            <v>29.390999999999998</v>
          </cell>
          <cell r="L2117">
            <v>128.10499999999999</v>
          </cell>
          <cell r="M2117">
            <v>157.49600000000001</v>
          </cell>
          <cell r="N2117">
            <v>0.57299999999999995</v>
          </cell>
          <cell r="O2117">
            <v>31734.11</v>
          </cell>
          <cell r="P2117">
            <v>20.149999999999999</v>
          </cell>
          <cell r="Q2117">
            <v>5712.14</v>
          </cell>
          <cell r="R2117">
            <v>112.14</v>
          </cell>
        </row>
        <row r="2118">
          <cell r="A2118" t="str">
            <v>0302Talara132</v>
          </cell>
          <cell r="B2118" t="str">
            <v>03</v>
          </cell>
          <cell r="C2118" t="str">
            <v>02</v>
          </cell>
          <cell r="D2118" t="str">
            <v>ELNO</v>
          </cell>
          <cell r="E2118" t="str">
            <v>Talara</v>
          </cell>
          <cell r="F2118" t="str">
            <v/>
          </cell>
          <cell r="G2118">
            <v>0</v>
          </cell>
          <cell r="H2118">
            <v>0</v>
          </cell>
          <cell r="I2118" t="str">
            <v>132</v>
          </cell>
          <cell r="J2118">
            <v>13</v>
          </cell>
          <cell r="K2118">
            <v>0</v>
          </cell>
          <cell r="L2118">
            <v>0</v>
          </cell>
          <cell r="M2118">
            <v>83.444999999999993</v>
          </cell>
          <cell r="N2118">
            <v>0.56399999999999995</v>
          </cell>
          <cell r="O2118">
            <v>22182.12</v>
          </cell>
          <cell r="P2118">
            <v>26.58</v>
          </cell>
          <cell r="Q2118">
            <v>3992.78</v>
          </cell>
          <cell r="R2118">
            <v>196.7</v>
          </cell>
        </row>
        <row r="2119">
          <cell r="A2119" t="str">
            <v>0302Talara131</v>
          </cell>
          <cell r="B2119" t="str">
            <v>03</v>
          </cell>
          <cell r="C2119" t="str">
            <v>02</v>
          </cell>
          <cell r="D2119" t="str">
            <v>ELNO</v>
          </cell>
          <cell r="E2119" t="str">
            <v>Talara</v>
          </cell>
          <cell r="F2119" t="str">
            <v/>
          </cell>
          <cell r="G2119">
            <v>0</v>
          </cell>
          <cell r="H2119">
            <v>0</v>
          </cell>
          <cell r="I2119" t="str">
            <v>131</v>
          </cell>
          <cell r="J2119">
            <v>11</v>
          </cell>
          <cell r="K2119">
            <v>0</v>
          </cell>
          <cell r="L2119">
            <v>0</v>
          </cell>
          <cell r="M2119">
            <v>158.77799999999999</v>
          </cell>
          <cell r="N2119">
            <v>0.72799999999999998</v>
          </cell>
          <cell r="O2119">
            <v>38452.99</v>
          </cell>
          <cell r="P2119">
            <v>24.22</v>
          </cell>
          <cell r="Q2119">
            <v>6921.54</v>
          </cell>
          <cell r="R2119">
            <v>164.78</v>
          </cell>
        </row>
        <row r="2120">
          <cell r="A2120" t="str">
            <v>0302Talara240</v>
          </cell>
          <cell r="B2120" t="str">
            <v>03</v>
          </cell>
          <cell r="C2120" t="str">
            <v>02</v>
          </cell>
          <cell r="D2120" t="str">
            <v>ELNO</v>
          </cell>
          <cell r="E2120" t="str">
            <v>Talara</v>
          </cell>
          <cell r="F2120" t="str">
            <v/>
          </cell>
          <cell r="G2120">
            <v>0</v>
          </cell>
          <cell r="H2120">
            <v>0</v>
          </cell>
          <cell r="I2120" t="str">
            <v>240</v>
          </cell>
          <cell r="J2120">
            <v>0</v>
          </cell>
          <cell r="K2120">
            <v>0</v>
          </cell>
          <cell r="L2120">
            <v>0</v>
          </cell>
          <cell r="M2120">
            <v>267.38299999999998</v>
          </cell>
          <cell r="N2120">
            <v>0</v>
          </cell>
          <cell r="O2120">
            <v>87530.85</v>
          </cell>
          <cell r="P2120">
            <v>32.74</v>
          </cell>
          <cell r="Q2120">
            <v>0</v>
          </cell>
          <cell r="R2120">
            <v>0</v>
          </cell>
        </row>
        <row r="2121">
          <cell r="A2121" t="str">
            <v>0302Bajo Piura222</v>
          </cell>
          <cell r="B2121" t="str">
            <v>03</v>
          </cell>
          <cell r="C2121" t="str">
            <v>02</v>
          </cell>
          <cell r="D2121" t="str">
            <v>ELNO</v>
          </cell>
          <cell r="E2121" t="str">
            <v>Bajo Piura</v>
          </cell>
          <cell r="F2121" t="str">
            <v/>
          </cell>
          <cell r="G2121">
            <v>0</v>
          </cell>
          <cell r="H2121">
            <v>60</v>
          </cell>
          <cell r="I2121" t="str">
            <v>222</v>
          </cell>
          <cell r="J2121">
            <v>1</v>
          </cell>
          <cell r="K2121">
            <v>9.6000000000000002E-2</v>
          </cell>
          <cell r="L2121">
            <v>0.122</v>
          </cell>
          <cell r="M2121">
            <v>0.218</v>
          </cell>
          <cell r="N2121">
            <v>0.02</v>
          </cell>
          <cell r="O2121">
            <v>1016.07</v>
          </cell>
          <cell r="P2121">
            <v>466.09</v>
          </cell>
          <cell r="Q2121">
            <v>182.89</v>
          </cell>
          <cell r="R2121">
            <v>3.19</v>
          </cell>
        </row>
        <row r="2122">
          <cell r="A2122" t="str">
            <v>0302Bajo Piura231</v>
          </cell>
          <cell r="B2122" t="str">
            <v>03</v>
          </cell>
          <cell r="C2122" t="str">
            <v>02</v>
          </cell>
          <cell r="D2122" t="str">
            <v>ELNO</v>
          </cell>
          <cell r="E2122" t="str">
            <v>Bajo Piura</v>
          </cell>
          <cell r="F2122" t="str">
            <v/>
          </cell>
          <cell r="G2122">
            <v>0</v>
          </cell>
          <cell r="H2122">
            <v>60</v>
          </cell>
          <cell r="I2122" t="str">
            <v>231</v>
          </cell>
          <cell r="J2122">
            <v>1</v>
          </cell>
          <cell r="K2122">
            <v>0</v>
          </cell>
          <cell r="L2122">
            <v>0</v>
          </cell>
          <cell r="M2122">
            <v>0.59199999999999997</v>
          </cell>
          <cell r="N2122">
            <v>3.0000000000000001E-3</v>
          </cell>
          <cell r="O2122">
            <v>331.08</v>
          </cell>
          <cell r="P2122">
            <v>55.93</v>
          </cell>
          <cell r="Q2122">
            <v>59.59</v>
          </cell>
          <cell r="R2122">
            <v>2.1</v>
          </cell>
        </row>
        <row r="2123">
          <cell r="A2123" t="str">
            <v>0302Bajo Piura270</v>
          </cell>
          <cell r="B2123" t="str">
            <v>03</v>
          </cell>
          <cell r="C2123" t="str">
            <v>02</v>
          </cell>
          <cell r="D2123" t="str">
            <v>ELNO</v>
          </cell>
          <cell r="E2123" t="str">
            <v>Bajo Piura</v>
          </cell>
          <cell r="F2123" t="str">
            <v/>
          </cell>
          <cell r="G2123">
            <v>0</v>
          </cell>
          <cell r="H2123">
            <v>60</v>
          </cell>
          <cell r="I2123" t="str">
            <v>270</v>
          </cell>
          <cell r="J2123">
            <v>423</v>
          </cell>
          <cell r="K2123">
            <v>0</v>
          </cell>
          <cell r="L2123">
            <v>0</v>
          </cell>
          <cell r="M2123">
            <v>59.484999999999999</v>
          </cell>
          <cell r="N2123">
            <v>0</v>
          </cell>
          <cell r="O2123">
            <v>24771.86</v>
          </cell>
          <cell r="P2123">
            <v>41.64</v>
          </cell>
          <cell r="Q2123">
            <v>4458.93</v>
          </cell>
          <cell r="R2123">
            <v>262.45</v>
          </cell>
        </row>
        <row r="2124">
          <cell r="A2124" t="str">
            <v>0302Bajo Piura261</v>
          </cell>
          <cell r="B2124" t="str">
            <v>03</v>
          </cell>
          <cell r="C2124" t="str">
            <v>02</v>
          </cell>
          <cell r="D2124" t="str">
            <v>ELNO</v>
          </cell>
          <cell r="E2124" t="str">
            <v>Bajo Piura</v>
          </cell>
          <cell r="F2124" t="str">
            <v/>
          </cell>
          <cell r="G2124">
            <v>0</v>
          </cell>
          <cell r="H2124">
            <v>60</v>
          </cell>
          <cell r="I2124" t="str">
            <v>261</v>
          </cell>
          <cell r="J2124">
            <v>7059</v>
          </cell>
          <cell r="K2124">
            <v>0</v>
          </cell>
          <cell r="L2124">
            <v>0</v>
          </cell>
          <cell r="M2124">
            <v>95.590999999999994</v>
          </cell>
          <cell r="N2124">
            <v>0</v>
          </cell>
          <cell r="O2124">
            <v>43859.16</v>
          </cell>
          <cell r="P2124">
            <v>45.88</v>
          </cell>
          <cell r="Q2124">
            <v>7894.65</v>
          </cell>
          <cell r="R2124">
            <v>4173.1099999999997</v>
          </cell>
        </row>
        <row r="2125">
          <cell r="A2125" t="str">
            <v>0302Bajo Piura262</v>
          </cell>
          <cell r="B2125" t="str">
            <v>03</v>
          </cell>
          <cell r="C2125" t="str">
            <v>02</v>
          </cell>
          <cell r="D2125" t="str">
            <v>ELNO</v>
          </cell>
          <cell r="E2125" t="str">
            <v>Bajo Piura</v>
          </cell>
          <cell r="F2125" t="str">
            <v/>
          </cell>
          <cell r="G2125">
            <v>0</v>
          </cell>
          <cell r="H2125">
            <v>60</v>
          </cell>
          <cell r="I2125" t="str">
            <v>262</v>
          </cell>
          <cell r="J2125">
            <v>3474</v>
          </cell>
          <cell r="K2125">
            <v>0</v>
          </cell>
          <cell r="L2125">
            <v>0</v>
          </cell>
          <cell r="M2125">
            <v>201.334</v>
          </cell>
          <cell r="N2125">
            <v>0</v>
          </cell>
          <cell r="O2125">
            <v>76348.009999999995</v>
          </cell>
          <cell r="P2125">
            <v>37.92</v>
          </cell>
          <cell r="Q2125">
            <v>13742.64</v>
          </cell>
          <cell r="R2125">
            <v>2053.52</v>
          </cell>
        </row>
        <row r="2126">
          <cell r="A2126" t="str">
            <v>0302Bajo Piura263</v>
          </cell>
          <cell r="B2126" t="str">
            <v>03</v>
          </cell>
          <cell r="C2126" t="str">
            <v>02</v>
          </cell>
          <cell r="D2126" t="str">
            <v>ELNO</v>
          </cell>
          <cell r="E2126" t="str">
            <v>Bajo Piura</v>
          </cell>
          <cell r="F2126" t="str">
            <v/>
          </cell>
          <cell r="G2126">
            <v>0</v>
          </cell>
          <cell r="H2126">
            <v>60</v>
          </cell>
          <cell r="I2126" t="str">
            <v>263</v>
          </cell>
          <cell r="J2126">
            <v>542</v>
          </cell>
          <cell r="K2126">
            <v>0</v>
          </cell>
          <cell r="L2126">
            <v>0</v>
          </cell>
          <cell r="M2126">
            <v>65.462999999999994</v>
          </cell>
          <cell r="N2126">
            <v>0</v>
          </cell>
          <cell r="O2126">
            <v>27494.22</v>
          </cell>
          <cell r="P2126">
            <v>42</v>
          </cell>
          <cell r="Q2126">
            <v>4948.96</v>
          </cell>
          <cell r="R2126">
            <v>321.60000000000002</v>
          </cell>
        </row>
        <row r="2127">
          <cell r="A2127" t="str">
            <v>0302Bajo Piura264</v>
          </cell>
          <cell r="B2127" t="str">
            <v>03</v>
          </cell>
          <cell r="C2127" t="str">
            <v>02</v>
          </cell>
          <cell r="D2127" t="str">
            <v>ELNO</v>
          </cell>
          <cell r="E2127" t="str">
            <v>Bajo Piura</v>
          </cell>
          <cell r="F2127" t="str">
            <v/>
          </cell>
          <cell r="G2127">
            <v>0</v>
          </cell>
          <cell r="H2127">
            <v>60</v>
          </cell>
          <cell r="I2127" t="str">
            <v>264</v>
          </cell>
          <cell r="J2127">
            <v>188</v>
          </cell>
          <cell r="K2127">
            <v>0</v>
          </cell>
          <cell r="L2127">
            <v>0</v>
          </cell>
          <cell r="M2127">
            <v>37.064</v>
          </cell>
          <cell r="N2127">
            <v>0</v>
          </cell>
          <cell r="O2127">
            <v>15299.42</v>
          </cell>
          <cell r="P2127">
            <v>41.28</v>
          </cell>
          <cell r="Q2127">
            <v>2753.9</v>
          </cell>
          <cell r="R2127">
            <v>113.31</v>
          </cell>
        </row>
        <row r="2128">
          <cell r="A2128" t="str">
            <v>0302Bajo Piura265</v>
          </cell>
          <cell r="B2128" t="str">
            <v>03</v>
          </cell>
          <cell r="C2128" t="str">
            <v>02</v>
          </cell>
          <cell r="D2128" t="str">
            <v>ELNO</v>
          </cell>
          <cell r="E2128" t="str">
            <v>Bajo Piura</v>
          </cell>
          <cell r="F2128" t="str">
            <v/>
          </cell>
          <cell r="G2128">
            <v>0</v>
          </cell>
          <cell r="H2128">
            <v>60</v>
          </cell>
          <cell r="I2128" t="str">
            <v>265</v>
          </cell>
          <cell r="J2128">
            <v>32</v>
          </cell>
          <cell r="K2128">
            <v>0</v>
          </cell>
          <cell r="L2128">
            <v>0</v>
          </cell>
          <cell r="M2128">
            <v>12.273999999999999</v>
          </cell>
          <cell r="N2128">
            <v>0</v>
          </cell>
          <cell r="O2128">
            <v>5008.05</v>
          </cell>
          <cell r="P2128">
            <v>40.799999999999997</v>
          </cell>
          <cell r="Q2128">
            <v>901.45</v>
          </cell>
          <cell r="R2128">
            <v>20.86</v>
          </cell>
        </row>
        <row r="2129">
          <cell r="A2129" t="str">
            <v>0302Bajo Piura266</v>
          </cell>
          <cell r="B2129" t="str">
            <v>03</v>
          </cell>
          <cell r="C2129" t="str">
            <v>02</v>
          </cell>
          <cell r="D2129" t="str">
            <v>ELNO</v>
          </cell>
          <cell r="E2129" t="str">
            <v>Bajo Piura</v>
          </cell>
          <cell r="F2129" t="str">
            <v/>
          </cell>
          <cell r="G2129">
            <v>0</v>
          </cell>
          <cell r="H2129">
            <v>60</v>
          </cell>
          <cell r="I2129" t="str">
            <v>266</v>
          </cell>
          <cell r="J2129">
            <v>7</v>
          </cell>
          <cell r="K2129">
            <v>0</v>
          </cell>
          <cell r="L2129">
            <v>0</v>
          </cell>
          <cell r="M2129">
            <v>4.516</v>
          </cell>
          <cell r="N2129">
            <v>0</v>
          </cell>
          <cell r="O2129">
            <v>1831.66</v>
          </cell>
          <cell r="P2129">
            <v>40.56</v>
          </cell>
          <cell r="Q2129">
            <v>329.7</v>
          </cell>
          <cell r="R2129">
            <v>4.67</v>
          </cell>
        </row>
        <row r="2130">
          <cell r="A2130" t="str">
            <v>0302Bajo Piura267</v>
          </cell>
          <cell r="B2130" t="str">
            <v>03</v>
          </cell>
          <cell r="C2130" t="str">
            <v>02</v>
          </cell>
          <cell r="D2130" t="str">
            <v>ELNO</v>
          </cell>
          <cell r="E2130" t="str">
            <v>Bajo Piura</v>
          </cell>
          <cell r="F2130" t="str">
            <v/>
          </cell>
          <cell r="G2130">
            <v>0</v>
          </cell>
          <cell r="H2130">
            <v>60</v>
          </cell>
          <cell r="I2130" t="str">
            <v>267</v>
          </cell>
          <cell r="J2130">
            <v>8</v>
          </cell>
          <cell r="K2130">
            <v>0</v>
          </cell>
          <cell r="L2130">
            <v>0</v>
          </cell>
          <cell r="M2130">
            <v>6.82</v>
          </cell>
          <cell r="N2130">
            <v>0</v>
          </cell>
          <cell r="O2130">
            <v>2769.78</v>
          </cell>
          <cell r="P2130">
            <v>40.61</v>
          </cell>
          <cell r="Q2130">
            <v>498.56</v>
          </cell>
          <cell r="R2130">
            <v>5.26</v>
          </cell>
        </row>
        <row r="2131">
          <cell r="A2131" t="str">
            <v>0302Bajo Piura268</v>
          </cell>
          <cell r="B2131" t="str">
            <v>03</v>
          </cell>
          <cell r="C2131" t="str">
            <v>02</v>
          </cell>
          <cell r="D2131" t="str">
            <v>ELNO</v>
          </cell>
          <cell r="E2131" t="str">
            <v>Bajo Piura</v>
          </cell>
          <cell r="F2131" t="str">
            <v/>
          </cell>
          <cell r="G2131">
            <v>0</v>
          </cell>
          <cell r="H2131">
            <v>60</v>
          </cell>
          <cell r="I2131" t="str">
            <v>268</v>
          </cell>
          <cell r="J2131">
            <v>10</v>
          </cell>
          <cell r="K2131">
            <v>0</v>
          </cell>
          <cell r="L2131">
            <v>0</v>
          </cell>
          <cell r="M2131">
            <v>19.704999999999998</v>
          </cell>
          <cell r="N2131">
            <v>0</v>
          </cell>
          <cell r="O2131">
            <v>7952.53</v>
          </cell>
          <cell r="P2131">
            <v>40.36</v>
          </cell>
          <cell r="Q2131">
            <v>1431.46</v>
          </cell>
          <cell r="R2131">
            <v>7.16</v>
          </cell>
        </row>
        <row r="2132">
          <cell r="A2132" t="str">
            <v>0302Bajo Piura282</v>
          </cell>
          <cell r="B2132" t="str">
            <v>03</v>
          </cell>
          <cell r="C2132" t="str">
            <v>02</v>
          </cell>
          <cell r="D2132" t="str">
            <v>ELNO</v>
          </cell>
          <cell r="E2132" t="str">
            <v>Bajo Piura</v>
          </cell>
          <cell r="F2132" t="str">
            <v/>
          </cell>
          <cell r="G2132">
            <v>0</v>
          </cell>
          <cell r="H2132">
            <v>60</v>
          </cell>
          <cell r="I2132" t="str">
            <v>282</v>
          </cell>
          <cell r="J2132">
            <v>2</v>
          </cell>
          <cell r="K2132">
            <v>0</v>
          </cell>
          <cell r="L2132">
            <v>0</v>
          </cell>
          <cell r="M2132">
            <v>6.4000000000000001E-2</v>
          </cell>
          <cell r="N2132">
            <v>0.2</v>
          </cell>
          <cell r="O2132">
            <v>28</v>
          </cell>
          <cell r="P2132">
            <v>43.75</v>
          </cell>
          <cell r="Q2132">
            <v>5.04</v>
          </cell>
          <cell r="R2132">
            <v>1.18</v>
          </cell>
        </row>
        <row r="2133">
          <cell r="A2133" t="str">
            <v>0302Bajo Piura100</v>
          </cell>
          <cell r="B2133" t="str">
            <v>03</v>
          </cell>
          <cell r="C2133" t="str">
            <v>02</v>
          </cell>
          <cell r="D2133" t="str">
            <v>ELNO</v>
          </cell>
          <cell r="E2133" t="str">
            <v>Bajo Piura</v>
          </cell>
          <cell r="F2133" t="str">
            <v/>
          </cell>
          <cell r="G2133">
            <v>0</v>
          </cell>
          <cell r="H2133">
            <v>60</v>
          </cell>
          <cell r="I2133" t="str">
            <v>100</v>
          </cell>
          <cell r="J2133">
            <v>20</v>
          </cell>
          <cell r="K2133">
            <v>7.4189999999999996</v>
          </cell>
          <cell r="L2133">
            <v>227.679</v>
          </cell>
          <cell r="M2133">
            <v>235.09800000000001</v>
          </cell>
          <cell r="N2133">
            <v>2.706</v>
          </cell>
          <cell r="O2133">
            <v>57716.05</v>
          </cell>
          <cell r="P2133">
            <v>24.55</v>
          </cell>
          <cell r="Q2133">
            <v>10388.89</v>
          </cell>
          <cell r="R2133">
            <v>320.39999999999998</v>
          </cell>
        </row>
        <row r="2134">
          <cell r="A2134" t="str">
            <v>0302Bajo Piura122</v>
          </cell>
          <cell r="B2134" t="str">
            <v>03</v>
          </cell>
          <cell r="C2134" t="str">
            <v>02</v>
          </cell>
          <cell r="D2134" t="str">
            <v>ELNO</v>
          </cell>
          <cell r="E2134" t="str">
            <v>Bajo Piura</v>
          </cell>
          <cell r="F2134" t="str">
            <v/>
          </cell>
          <cell r="G2134">
            <v>0</v>
          </cell>
          <cell r="H2134">
            <v>60</v>
          </cell>
          <cell r="I2134" t="str">
            <v>122</v>
          </cell>
          <cell r="J2134">
            <v>9</v>
          </cell>
          <cell r="K2134">
            <v>16.619</v>
          </cell>
          <cell r="L2134">
            <v>66.658000000000001</v>
          </cell>
          <cell r="M2134">
            <v>83.277000000000001</v>
          </cell>
          <cell r="N2134">
            <v>1.226</v>
          </cell>
          <cell r="O2134">
            <v>39792.6</v>
          </cell>
          <cell r="P2134">
            <v>47.78</v>
          </cell>
          <cell r="Q2134">
            <v>7162.67</v>
          </cell>
          <cell r="R2134">
            <v>144.18</v>
          </cell>
        </row>
        <row r="2135">
          <cell r="A2135" t="str">
            <v>0302Bajo Piura121</v>
          </cell>
          <cell r="B2135" t="str">
            <v>03</v>
          </cell>
          <cell r="C2135" t="str">
            <v>02</v>
          </cell>
          <cell r="D2135" t="str">
            <v>ELNO</v>
          </cell>
          <cell r="E2135" t="str">
            <v>Bajo Piura</v>
          </cell>
          <cell r="F2135" t="str">
            <v/>
          </cell>
          <cell r="G2135">
            <v>0</v>
          </cell>
          <cell r="H2135">
            <v>60</v>
          </cell>
          <cell r="I2135" t="str">
            <v>121</v>
          </cell>
          <cell r="J2135">
            <v>5</v>
          </cell>
          <cell r="K2135">
            <v>13.523999999999999</v>
          </cell>
          <cell r="L2135">
            <v>41.234000000000002</v>
          </cell>
          <cell r="M2135">
            <v>54.758000000000003</v>
          </cell>
          <cell r="N2135">
            <v>0.33</v>
          </cell>
          <cell r="O2135">
            <v>14505.36</v>
          </cell>
          <cell r="P2135">
            <v>26.49</v>
          </cell>
          <cell r="Q2135">
            <v>2610.96</v>
          </cell>
          <cell r="R2135">
            <v>80.099999999999994</v>
          </cell>
        </row>
        <row r="2136">
          <cell r="A2136" t="str">
            <v>0302Bajo Piura132</v>
          </cell>
          <cell r="B2136" t="str">
            <v>03</v>
          </cell>
          <cell r="C2136" t="str">
            <v>02</v>
          </cell>
          <cell r="D2136" t="str">
            <v>ELNO</v>
          </cell>
          <cell r="E2136" t="str">
            <v>Bajo Piura</v>
          </cell>
          <cell r="F2136" t="str">
            <v/>
          </cell>
          <cell r="G2136">
            <v>0</v>
          </cell>
          <cell r="H2136">
            <v>60</v>
          </cell>
          <cell r="I2136" t="str">
            <v>132</v>
          </cell>
          <cell r="J2136">
            <v>4</v>
          </cell>
          <cell r="K2136">
            <v>0</v>
          </cell>
          <cell r="L2136">
            <v>0</v>
          </cell>
          <cell r="M2136">
            <v>3.6779999999999999</v>
          </cell>
          <cell r="N2136">
            <v>7.8E-2</v>
          </cell>
          <cell r="O2136">
            <v>1340.63</v>
          </cell>
          <cell r="P2136">
            <v>36.450000000000003</v>
          </cell>
          <cell r="Q2136">
            <v>241.31</v>
          </cell>
          <cell r="R2136">
            <v>61.88</v>
          </cell>
        </row>
        <row r="2137">
          <cell r="A2137" t="str">
            <v>0302Bajo Piura131</v>
          </cell>
          <cell r="B2137" t="str">
            <v>03</v>
          </cell>
          <cell r="C2137" t="str">
            <v>02</v>
          </cell>
          <cell r="D2137" t="str">
            <v>ELNO</v>
          </cell>
          <cell r="E2137" t="str">
            <v>Bajo Piura</v>
          </cell>
          <cell r="F2137" t="str">
            <v/>
          </cell>
          <cell r="G2137">
            <v>0</v>
          </cell>
          <cell r="H2137">
            <v>60</v>
          </cell>
          <cell r="I2137" t="str">
            <v>131</v>
          </cell>
          <cell r="J2137">
            <v>13</v>
          </cell>
          <cell r="K2137">
            <v>0</v>
          </cell>
          <cell r="L2137">
            <v>0</v>
          </cell>
          <cell r="M2137">
            <v>27.928000000000001</v>
          </cell>
          <cell r="N2137">
            <v>0.10100000000000001</v>
          </cell>
          <cell r="O2137">
            <v>7854.15</v>
          </cell>
          <cell r="P2137">
            <v>28.12</v>
          </cell>
          <cell r="Q2137">
            <v>1413.75</v>
          </cell>
          <cell r="R2137">
            <v>194.74</v>
          </cell>
        </row>
        <row r="2138">
          <cell r="A2138" t="str">
            <v>0302Bajo Piura240</v>
          </cell>
          <cell r="B2138" t="str">
            <v>03</v>
          </cell>
          <cell r="C2138" t="str">
            <v>02</v>
          </cell>
          <cell r="D2138" t="str">
            <v>ELNO</v>
          </cell>
          <cell r="E2138" t="str">
            <v>Bajo Piura</v>
          </cell>
          <cell r="F2138" t="str">
            <v/>
          </cell>
          <cell r="G2138">
            <v>0</v>
          </cell>
          <cell r="H2138">
            <v>60</v>
          </cell>
          <cell r="I2138" t="str">
            <v>240</v>
          </cell>
          <cell r="J2138">
            <v>0</v>
          </cell>
          <cell r="K2138">
            <v>0</v>
          </cell>
          <cell r="L2138">
            <v>0</v>
          </cell>
          <cell r="M2138">
            <v>121.46899999999999</v>
          </cell>
          <cell r="N2138">
            <v>0</v>
          </cell>
          <cell r="O2138">
            <v>30697.919999999998</v>
          </cell>
          <cell r="P2138">
            <v>25.27</v>
          </cell>
          <cell r="Q2138">
            <v>0</v>
          </cell>
          <cell r="R2138">
            <v>0</v>
          </cell>
        </row>
        <row r="2139">
          <cell r="A2139" t="str">
            <v>0302Tumbes222</v>
          </cell>
          <cell r="B2139" t="str">
            <v>03</v>
          </cell>
          <cell r="C2139" t="str">
            <v>02</v>
          </cell>
          <cell r="D2139" t="str">
            <v>ELNO</v>
          </cell>
          <cell r="E2139" t="str">
            <v>Tumbes</v>
          </cell>
          <cell r="F2139" t="str">
            <v/>
          </cell>
          <cell r="G2139">
            <v>0</v>
          </cell>
          <cell r="H2139">
            <v>0</v>
          </cell>
          <cell r="I2139" t="str">
            <v>222</v>
          </cell>
          <cell r="J2139">
            <v>1</v>
          </cell>
          <cell r="K2139">
            <v>5.82</v>
          </cell>
          <cell r="L2139">
            <v>20.988</v>
          </cell>
          <cell r="M2139">
            <v>26.808</v>
          </cell>
          <cell r="N2139">
            <v>0.12</v>
          </cell>
          <cell r="O2139">
            <v>8851.16</v>
          </cell>
          <cell r="P2139">
            <v>33.020000000000003</v>
          </cell>
          <cell r="Q2139">
            <v>1593.21</v>
          </cell>
          <cell r="R2139">
            <v>5.2</v>
          </cell>
        </row>
        <row r="2140">
          <cell r="A2140" t="str">
            <v>0302Tumbes231</v>
          </cell>
          <cell r="B2140" t="str">
            <v>03</v>
          </cell>
          <cell r="C2140" t="str">
            <v>02</v>
          </cell>
          <cell r="D2140" t="str">
            <v>ELNO</v>
          </cell>
          <cell r="E2140" t="str">
            <v>Tumbes</v>
          </cell>
          <cell r="F2140" t="str">
            <v/>
          </cell>
          <cell r="G2140">
            <v>0</v>
          </cell>
          <cell r="H2140">
            <v>0</v>
          </cell>
          <cell r="I2140" t="str">
            <v>231</v>
          </cell>
          <cell r="J2140">
            <v>2</v>
          </cell>
          <cell r="K2140">
            <v>0</v>
          </cell>
          <cell r="L2140">
            <v>0</v>
          </cell>
          <cell r="M2140">
            <v>2.548</v>
          </cell>
          <cell r="N2140">
            <v>1.2E-2</v>
          </cell>
          <cell r="O2140">
            <v>1139.23</v>
          </cell>
          <cell r="P2140">
            <v>44.71</v>
          </cell>
          <cell r="Q2140">
            <v>205.06</v>
          </cell>
          <cell r="R2140">
            <v>4.2</v>
          </cell>
        </row>
        <row r="2141">
          <cell r="A2141" t="str">
            <v>0302Tumbes270</v>
          </cell>
          <cell r="B2141" t="str">
            <v>03</v>
          </cell>
          <cell r="C2141" t="str">
            <v>02</v>
          </cell>
          <cell r="D2141" t="str">
            <v>ELNO</v>
          </cell>
          <cell r="E2141" t="str">
            <v>Tumbes</v>
          </cell>
          <cell r="F2141" t="str">
            <v/>
          </cell>
          <cell r="G2141">
            <v>0</v>
          </cell>
          <cell r="H2141">
            <v>0</v>
          </cell>
          <cell r="I2141" t="str">
            <v>270</v>
          </cell>
          <cell r="J2141">
            <v>2021</v>
          </cell>
          <cell r="K2141">
            <v>0</v>
          </cell>
          <cell r="L2141">
            <v>0</v>
          </cell>
          <cell r="M2141">
            <v>461.30399999999997</v>
          </cell>
          <cell r="N2141">
            <v>0</v>
          </cell>
          <cell r="O2141">
            <v>177912.8</v>
          </cell>
          <cell r="P2141">
            <v>38.57</v>
          </cell>
          <cell r="Q2141">
            <v>32024.3</v>
          </cell>
          <cell r="R2141">
            <v>1219.28</v>
          </cell>
        </row>
        <row r="2142">
          <cell r="A2142" t="str">
            <v>0302Tumbes261</v>
          </cell>
          <cell r="B2142" t="str">
            <v>03</v>
          </cell>
          <cell r="C2142" t="str">
            <v>02</v>
          </cell>
          <cell r="D2142" t="str">
            <v>ELNO</v>
          </cell>
          <cell r="E2142" t="str">
            <v>Tumbes</v>
          </cell>
          <cell r="F2142" t="str">
            <v/>
          </cell>
          <cell r="G2142">
            <v>0</v>
          </cell>
          <cell r="H2142">
            <v>0</v>
          </cell>
          <cell r="I2142" t="str">
            <v>261</v>
          </cell>
          <cell r="J2142">
            <v>11528</v>
          </cell>
          <cell r="K2142">
            <v>0</v>
          </cell>
          <cell r="L2142">
            <v>0</v>
          </cell>
          <cell r="M2142">
            <v>176.31399999999999</v>
          </cell>
          <cell r="N2142">
            <v>0</v>
          </cell>
          <cell r="O2142">
            <v>73457.789999999994</v>
          </cell>
          <cell r="P2142">
            <v>41.66</v>
          </cell>
          <cell r="Q2142">
            <v>13222.4</v>
          </cell>
          <cell r="R2142">
            <v>6810.63</v>
          </cell>
        </row>
        <row r="2143">
          <cell r="A2143" t="str">
            <v>0302Tumbes262</v>
          </cell>
          <cell r="B2143" t="str">
            <v>03</v>
          </cell>
          <cell r="C2143" t="str">
            <v>02</v>
          </cell>
          <cell r="D2143" t="str">
            <v>ELNO</v>
          </cell>
          <cell r="E2143" t="str">
            <v>Tumbes</v>
          </cell>
          <cell r="F2143" t="str">
            <v/>
          </cell>
          <cell r="G2143">
            <v>0</v>
          </cell>
          <cell r="H2143">
            <v>0</v>
          </cell>
          <cell r="I2143" t="str">
            <v>262</v>
          </cell>
          <cell r="J2143">
            <v>10795</v>
          </cell>
          <cell r="K2143">
            <v>0</v>
          </cell>
          <cell r="L2143">
            <v>0</v>
          </cell>
          <cell r="M2143">
            <v>643.80799999999999</v>
          </cell>
          <cell r="N2143">
            <v>0</v>
          </cell>
          <cell r="O2143">
            <v>230197.49</v>
          </cell>
          <cell r="P2143">
            <v>35.76</v>
          </cell>
          <cell r="Q2143">
            <v>41435.550000000003</v>
          </cell>
          <cell r="R2143">
            <v>6380.07</v>
          </cell>
        </row>
        <row r="2144">
          <cell r="A2144" t="str">
            <v>0302Tumbes263</v>
          </cell>
          <cell r="B2144" t="str">
            <v>03</v>
          </cell>
          <cell r="C2144" t="str">
            <v>02</v>
          </cell>
          <cell r="D2144" t="str">
            <v>ELNO</v>
          </cell>
          <cell r="E2144" t="str">
            <v>Tumbes</v>
          </cell>
          <cell r="F2144" t="str">
            <v/>
          </cell>
          <cell r="G2144">
            <v>0</v>
          </cell>
          <cell r="H2144">
            <v>0</v>
          </cell>
          <cell r="I2144" t="str">
            <v>263</v>
          </cell>
          <cell r="J2144">
            <v>2534</v>
          </cell>
          <cell r="K2144">
            <v>0</v>
          </cell>
          <cell r="L2144">
            <v>0</v>
          </cell>
          <cell r="M2144">
            <v>306.51</v>
          </cell>
          <cell r="N2144">
            <v>0</v>
          </cell>
          <cell r="O2144">
            <v>122062.82</v>
          </cell>
          <cell r="P2144">
            <v>39.82</v>
          </cell>
          <cell r="Q2144">
            <v>21971.31</v>
          </cell>
          <cell r="R2144">
            <v>1498</v>
          </cell>
        </row>
        <row r="2145">
          <cell r="A2145" t="str">
            <v>0302Tumbes264</v>
          </cell>
          <cell r="B2145" t="str">
            <v>03</v>
          </cell>
          <cell r="C2145" t="str">
            <v>02</v>
          </cell>
          <cell r="D2145" t="str">
            <v>ELNO</v>
          </cell>
          <cell r="E2145" t="str">
            <v>Tumbes</v>
          </cell>
          <cell r="F2145" t="str">
            <v/>
          </cell>
          <cell r="G2145">
            <v>0</v>
          </cell>
          <cell r="H2145">
            <v>0</v>
          </cell>
          <cell r="I2145" t="str">
            <v>264</v>
          </cell>
          <cell r="J2145">
            <v>1225</v>
          </cell>
          <cell r="K2145">
            <v>0</v>
          </cell>
          <cell r="L2145">
            <v>0</v>
          </cell>
          <cell r="M2145">
            <v>241.42500000000001</v>
          </cell>
          <cell r="N2145">
            <v>0</v>
          </cell>
          <cell r="O2145">
            <v>94158.49</v>
          </cell>
          <cell r="P2145">
            <v>39</v>
          </cell>
          <cell r="Q2145">
            <v>16948.53</v>
          </cell>
          <cell r="R2145">
            <v>724.73</v>
          </cell>
        </row>
        <row r="2146">
          <cell r="A2146" t="str">
            <v>0302Tumbes265</v>
          </cell>
          <cell r="B2146" t="str">
            <v>03</v>
          </cell>
          <cell r="C2146" t="str">
            <v>02</v>
          </cell>
          <cell r="D2146" t="str">
            <v>ELNO</v>
          </cell>
          <cell r="E2146" t="str">
            <v>Tumbes</v>
          </cell>
          <cell r="F2146" t="str">
            <v/>
          </cell>
          <cell r="G2146">
            <v>0</v>
          </cell>
          <cell r="H2146">
            <v>0</v>
          </cell>
          <cell r="I2146" t="str">
            <v>265</v>
          </cell>
          <cell r="J2146">
            <v>219</v>
          </cell>
          <cell r="K2146">
            <v>0</v>
          </cell>
          <cell r="L2146">
            <v>0</v>
          </cell>
          <cell r="M2146">
            <v>81.436000000000007</v>
          </cell>
          <cell r="N2146">
            <v>0</v>
          </cell>
          <cell r="O2146">
            <v>31152.33</v>
          </cell>
          <cell r="P2146">
            <v>38.25</v>
          </cell>
          <cell r="Q2146">
            <v>5607.42</v>
          </cell>
          <cell r="R2146">
            <v>131.37</v>
          </cell>
        </row>
        <row r="2147">
          <cell r="A2147" t="str">
            <v>0302Tumbes266</v>
          </cell>
          <cell r="B2147" t="str">
            <v>03</v>
          </cell>
          <cell r="C2147" t="str">
            <v>02</v>
          </cell>
          <cell r="D2147" t="str">
            <v>ELNO</v>
          </cell>
          <cell r="E2147" t="str">
            <v>Tumbes</v>
          </cell>
          <cell r="F2147" t="str">
            <v/>
          </cell>
          <cell r="G2147">
            <v>0</v>
          </cell>
          <cell r="H2147">
            <v>0</v>
          </cell>
          <cell r="I2147" t="str">
            <v>266</v>
          </cell>
          <cell r="J2147">
            <v>57</v>
          </cell>
          <cell r="K2147">
            <v>0</v>
          </cell>
          <cell r="L2147">
            <v>0</v>
          </cell>
          <cell r="M2147">
            <v>34.340000000000003</v>
          </cell>
          <cell r="N2147">
            <v>0</v>
          </cell>
          <cell r="O2147">
            <v>12979.37</v>
          </cell>
          <cell r="P2147">
            <v>37.799999999999997</v>
          </cell>
          <cell r="Q2147">
            <v>2336.29</v>
          </cell>
          <cell r="R2147">
            <v>34.04</v>
          </cell>
        </row>
        <row r="2148">
          <cell r="A2148" t="str">
            <v>0302Tumbes267</v>
          </cell>
          <cell r="B2148" t="str">
            <v>03</v>
          </cell>
          <cell r="C2148" t="str">
            <v>02</v>
          </cell>
          <cell r="D2148" t="str">
            <v>ELNO</v>
          </cell>
          <cell r="E2148" t="str">
            <v>Tumbes</v>
          </cell>
          <cell r="F2148" t="str">
            <v/>
          </cell>
          <cell r="G2148">
            <v>0</v>
          </cell>
          <cell r="H2148">
            <v>0</v>
          </cell>
          <cell r="I2148" t="str">
            <v>267</v>
          </cell>
          <cell r="J2148">
            <v>22</v>
          </cell>
          <cell r="K2148">
            <v>0</v>
          </cell>
          <cell r="L2148">
            <v>0</v>
          </cell>
          <cell r="M2148">
            <v>19.416</v>
          </cell>
          <cell r="N2148">
            <v>0</v>
          </cell>
          <cell r="O2148">
            <v>7003.5</v>
          </cell>
          <cell r="P2148">
            <v>36.07</v>
          </cell>
          <cell r="Q2148">
            <v>1260.6300000000001</v>
          </cell>
          <cell r="R2148">
            <v>13.52</v>
          </cell>
        </row>
        <row r="2149">
          <cell r="A2149" t="str">
            <v>0302Tumbes268</v>
          </cell>
          <cell r="B2149" t="str">
            <v>03</v>
          </cell>
          <cell r="C2149" t="str">
            <v>02</v>
          </cell>
          <cell r="D2149" t="str">
            <v>ELNO</v>
          </cell>
          <cell r="E2149" t="str">
            <v>Tumbes</v>
          </cell>
          <cell r="F2149" t="str">
            <v/>
          </cell>
          <cell r="G2149">
            <v>0</v>
          </cell>
          <cell r="H2149">
            <v>0</v>
          </cell>
          <cell r="I2149" t="str">
            <v>268</v>
          </cell>
          <cell r="J2149">
            <v>28</v>
          </cell>
          <cell r="K2149">
            <v>0</v>
          </cell>
          <cell r="L2149">
            <v>0</v>
          </cell>
          <cell r="M2149">
            <v>51.55</v>
          </cell>
          <cell r="N2149">
            <v>0</v>
          </cell>
          <cell r="O2149">
            <v>19364.68</v>
          </cell>
          <cell r="P2149">
            <v>37.56</v>
          </cell>
          <cell r="Q2149">
            <v>3485.64</v>
          </cell>
          <cell r="R2149">
            <v>18.86</v>
          </cell>
        </row>
        <row r="2150">
          <cell r="A2150" t="str">
            <v>0302Tumbes282</v>
          </cell>
          <cell r="B2150" t="str">
            <v>03</v>
          </cell>
          <cell r="C2150" t="str">
            <v>02</v>
          </cell>
          <cell r="D2150" t="str">
            <v>ELNO</v>
          </cell>
          <cell r="E2150" t="str">
            <v>Tumbes</v>
          </cell>
          <cell r="F2150" t="str">
            <v/>
          </cell>
          <cell r="G2150">
            <v>0</v>
          </cell>
          <cell r="H2150">
            <v>0</v>
          </cell>
          <cell r="I2150" t="str">
            <v>282</v>
          </cell>
          <cell r="J2150">
            <v>52</v>
          </cell>
          <cell r="K2150">
            <v>0</v>
          </cell>
          <cell r="L2150">
            <v>0</v>
          </cell>
          <cell r="M2150">
            <v>3.7890000000000001</v>
          </cell>
          <cell r="N2150">
            <v>11.04</v>
          </cell>
          <cell r="O2150">
            <v>1506.28</v>
          </cell>
          <cell r="P2150">
            <v>39.75</v>
          </cell>
          <cell r="Q2150">
            <v>271.13</v>
          </cell>
          <cell r="R2150">
            <v>30.74</v>
          </cell>
        </row>
        <row r="2151">
          <cell r="A2151" t="str">
            <v>0302Tumbes281</v>
          </cell>
          <cell r="B2151" t="str">
            <v>03</v>
          </cell>
          <cell r="C2151" t="str">
            <v>02</v>
          </cell>
          <cell r="D2151" t="str">
            <v>ELNO</v>
          </cell>
          <cell r="E2151" t="str">
            <v>Tumbes</v>
          </cell>
          <cell r="F2151" t="str">
            <v/>
          </cell>
          <cell r="G2151">
            <v>0</v>
          </cell>
          <cell r="H2151">
            <v>0</v>
          </cell>
          <cell r="I2151" t="str">
            <v>281</v>
          </cell>
          <cell r="J2151">
            <v>1</v>
          </cell>
          <cell r="K2151">
            <v>0</v>
          </cell>
          <cell r="L2151">
            <v>0</v>
          </cell>
          <cell r="M2151">
            <v>9.6000000000000002E-2</v>
          </cell>
          <cell r="N2151">
            <v>0.3</v>
          </cell>
          <cell r="O2151">
            <v>39.68</v>
          </cell>
          <cell r="P2151">
            <v>41.33</v>
          </cell>
          <cell r="Q2151">
            <v>7.14</v>
          </cell>
          <cell r="R2151">
            <v>0.59</v>
          </cell>
        </row>
        <row r="2152">
          <cell r="A2152" t="str">
            <v>0302Tumbes100</v>
          </cell>
          <cell r="B2152" t="str">
            <v>03</v>
          </cell>
          <cell r="C2152" t="str">
            <v>02</v>
          </cell>
          <cell r="D2152" t="str">
            <v>ELNO</v>
          </cell>
          <cell r="E2152" t="str">
            <v>Tumbes</v>
          </cell>
          <cell r="F2152" t="str">
            <v/>
          </cell>
          <cell r="G2152">
            <v>0</v>
          </cell>
          <cell r="H2152">
            <v>0</v>
          </cell>
          <cell r="I2152" t="str">
            <v>100</v>
          </cell>
          <cell r="J2152">
            <v>22</v>
          </cell>
          <cell r="K2152">
            <v>15.913</v>
          </cell>
          <cell r="L2152">
            <v>403.11599999999999</v>
          </cell>
          <cell r="M2152">
            <v>419.029</v>
          </cell>
          <cell r="N2152">
            <v>1.8879999999999999</v>
          </cell>
          <cell r="O2152">
            <v>65635.67</v>
          </cell>
          <cell r="P2152">
            <v>15.66</v>
          </cell>
          <cell r="Q2152">
            <v>11814.42</v>
          </cell>
          <cell r="R2152">
            <v>336.42</v>
          </cell>
        </row>
        <row r="2153">
          <cell r="A2153" t="str">
            <v>0302Tumbes122</v>
          </cell>
          <cell r="B2153" t="str">
            <v>03</v>
          </cell>
          <cell r="C2153" t="str">
            <v>02</v>
          </cell>
          <cell r="D2153" t="str">
            <v>ELNO</v>
          </cell>
          <cell r="E2153" t="str">
            <v>Tumbes</v>
          </cell>
          <cell r="F2153" t="str">
            <v/>
          </cell>
          <cell r="G2153">
            <v>0</v>
          </cell>
          <cell r="H2153">
            <v>0</v>
          </cell>
          <cell r="I2153" t="str">
            <v>122</v>
          </cell>
          <cell r="J2153">
            <v>13</v>
          </cell>
          <cell r="K2153">
            <v>24.497</v>
          </cell>
          <cell r="L2153">
            <v>93.888000000000005</v>
          </cell>
          <cell r="M2153">
            <v>118.38500000000001</v>
          </cell>
          <cell r="N2153">
            <v>1.252</v>
          </cell>
          <cell r="O2153">
            <v>30497.62</v>
          </cell>
          <cell r="P2153">
            <v>25.76</v>
          </cell>
          <cell r="Q2153">
            <v>5489.57</v>
          </cell>
          <cell r="R2153">
            <v>208.26</v>
          </cell>
        </row>
        <row r="2154">
          <cell r="A2154" t="str">
            <v>0302Tumbes121</v>
          </cell>
          <cell r="B2154" t="str">
            <v>03</v>
          </cell>
          <cell r="C2154" t="str">
            <v>02</v>
          </cell>
          <cell r="D2154" t="str">
            <v>ELNO</v>
          </cell>
          <cell r="E2154" t="str">
            <v>Tumbes</v>
          </cell>
          <cell r="F2154" t="str">
            <v/>
          </cell>
          <cell r="G2154">
            <v>0</v>
          </cell>
          <cell r="H2154">
            <v>0</v>
          </cell>
          <cell r="I2154" t="str">
            <v>121</v>
          </cell>
          <cell r="J2154">
            <v>18</v>
          </cell>
          <cell r="K2154">
            <v>259.70600000000002</v>
          </cell>
          <cell r="L2154">
            <v>940.86199999999997</v>
          </cell>
          <cell r="M2154">
            <v>1200.568</v>
          </cell>
          <cell r="N2154">
            <v>4.109</v>
          </cell>
          <cell r="O2154">
            <v>233174.77</v>
          </cell>
          <cell r="P2154">
            <v>19.420000000000002</v>
          </cell>
          <cell r="Q2154">
            <v>41971.46</v>
          </cell>
          <cell r="R2154">
            <v>288.36</v>
          </cell>
        </row>
        <row r="2155">
          <cell r="A2155" t="str">
            <v>0302Tumbes132</v>
          </cell>
          <cell r="B2155" t="str">
            <v>03</v>
          </cell>
          <cell r="C2155" t="str">
            <v>02</v>
          </cell>
          <cell r="D2155" t="str">
            <v>ELNO</v>
          </cell>
          <cell r="E2155" t="str">
            <v>Tumbes</v>
          </cell>
          <cell r="F2155" t="str">
            <v/>
          </cell>
          <cell r="G2155">
            <v>0</v>
          </cell>
          <cell r="H2155">
            <v>0</v>
          </cell>
          <cell r="I2155" t="str">
            <v>132</v>
          </cell>
          <cell r="J2155">
            <v>36</v>
          </cell>
          <cell r="K2155">
            <v>0</v>
          </cell>
          <cell r="L2155">
            <v>0</v>
          </cell>
          <cell r="M2155">
            <v>415.59800000000001</v>
          </cell>
          <cell r="N2155">
            <v>1.542</v>
          </cell>
          <cell r="O2155">
            <v>93016.44</v>
          </cell>
          <cell r="P2155">
            <v>22.38</v>
          </cell>
          <cell r="Q2155">
            <v>16742.96</v>
          </cell>
          <cell r="R2155">
            <v>539.28</v>
          </cell>
        </row>
        <row r="2156">
          <cell r="A2156" t="str">
            <v>0302Tumbes131</v>
          </cell>
          <cell r="B2156" t="str">
            <v>03</v>
          </cell>
          <cell r="C2156" t="str">
            <v>02</v>
          </cell>
          <cell r="D2156" t="str">
            <v>ELNO</v>
          </cell>
          <cell r="E2156" t="str">
            <v>Tumbes</v>
          </cell>
          <cell r="F2156" t="str">
            <v/>
          </cell>
          <cell r="G2156">
            <v>0</v>
          </cell>
          <cell r="H2156">
            <v>0</v>
          </cell>
          <cell r="I2156" t="str">
            <v>131</v>
          </cell>
          <cell r="J2156">
            <v>18</v>
          </cell>
          <cell r="K2156">
            <v>0</v>
          </cell>
          <cell r="L2156">
            <v>0</v>
          </cell>
          <cell r="M2156">
            <v>116.785</v>
          </cell>
          <cell r="N2156">
            <v>0.77800000000000002</v>
          </cell>
          <cell r="O2156">
            <v>29755.22</v>
          </cell>
          <cell r="P2156">
            <v>25.48</v>
          </cell>
          <cell r="Q2156">
            <v>5355.94</v>
          </cell>
          <cell r="R2156">
            <v>269.64</v>
          </cell>
        </row>
        <row r="2157">
          <cell r="A2157" t="str">
            <v>0302Tumbes240</v>
          </cell>
          <cell r="B2157" t="str">
            <v>03</v>
          </cell>
          <cell r="C2157" t="str">
            <v>02</v>
          </cell>
          <cell r="D2157" t="str">
            <v>ELNO</v>
          </cell>
          <cell r="E2157" t="str">
            <v>Tumbes</v>
          </cell>
          <cell r="F2157" t="str">
            <v/>
          </cell>
          <cell r="G2157">
            <v>0</v>
          </cell>
          <cell r="H2157">
            <v>0</v>
          </cell>
          <cell r="I2157" t="str">
            <v>240</v>
          </cell>
          <cell r="J2157">
            <v>0</v>
          </cell>
          <cell r="K2157">
            <v>0</v>
          </cell>
          <cell r="L2157">
            <v>0</v>
          </cell>
          <cell r="M2157">
            <v>248.505</v>
          </cell>
          <cell r="N2157">
            <v>0</v>
          </cell>
          <cell r="O2157">
            <v>107516.97</v>
          </cell>
          <cell r="P2157">
            <v>43.27</v>
          </cell>
          <cell r="Q2157">
            <v>0</v>
          </cell>
          <cell r="R2157">
            <v>0</v>
          </cell>
        </row>
        <row r="2158">
          <cell r="A2158" t="str">
            <v>0302Canchaque231</v>
          </cell>
          <cell r="B2158" t="str">
            <v>03</v>
          </cell>
          <cell r="C2158" t="str">
            <v>02</v>
          </cell>
          <cell r="D2158" t="str">
            <v>ELNO</v>
          </cell>
          <cell r="E2158" t="str">
            <v>Canchaque</v>
          </cell>
          <cell r="F2158" t="str">
            <v/>
          </cell>
          <cell r="G2158">
            <v>0</v>
          </cell>
          <cell r="H2158">
            <v>0</v>
          </cell>
          <cell r="I2158" t="str">
            <v>231</v>
          </cell>
          <cell r="J2158">
            <v>2</v>
          </cell>
          <cell r="K2158">
            <v>0</v>
          </cell>
          <cell r="L2158">
            <v>0</v>
          </cell>
          <cell r="M2158">
            <v>0.15</v>
          </cell>
          <cell r="N2158">
            <v>2E-3</v>
          </cell>
          <cell r="O2158">
            <v>201.72</v>
          </cell>
          <cell r="P2158">
            <v>134.47999999999999</v>
          </cell>
          <cell r="Q2158">
            <v>36.31</v>
          </cell>
          <cell r="R2158">
            <v>4.2</v>
          </cell>
        </row>
        <row r="2159">
          <cell r="A2159" t="str">
            <v>0302Canchaque270</v>
          </cell>
          <cell r="B2159" t="str">
            <v>03</v>
          </cell>
          <cell r="C2159" t="str">
            <v>02</v>
          </cell>
          <cell r="D2159" t="str">
            <v>ELNO</v>
          </cell>
          <cell r="E2159" t="str">
            <v>Canchaque</v>
          </cell>
          <cell r="F2159" t="str">
            <v/>
          </cell>
          <cell r="G2159">
            <v>0</v>
          </cell>
          <cell r="H2159">
            <v>0</v>
          </cell>
          <cell r="I2159" t="str">
            <v>270</v>
          </cell>
          <cell r="J2159">
            <v>25</v>
          </cell>
          <cell r="K2159">
            <v>0</v>
          </cell>
          <cell r="L2159">
            <v>0</v>
          </cell>
          <cell r="M2159">
            <v>2.23</v>
          </cell>
          <cell r="N2159">
            <v>0</v>
          </cell>
          <cell r="O2159">
            <v>1149.8499999999999</v>
          </cell>
          <cell r="P2159">
            <v>51.56</v>
          </cell>
          <cell r="Q2159">
            <v>206.97</v>
          </cell>
          <cell r="R2159">
            <v>14.52</v>
          </cell>
        </row>
        <row r="2160">
          <cell r="A2160" t="str">
            <v>0302Canchaque261</v>
          </cell>
          <cell r="B2160" t="str">
            <v>03</v>
          </cell>
          <cell r="C2160" t="str">
            <v>02</v>
          </cell>
          <cell r="D2160" t="str">
            <v>ELNO</v>
          </cell>
          <cell r="E2160" t="str">
            <v>Canchaque</v>
          </cell>
          <cell r="F2160" t="str">
            <v/>
          </cell>
          <cell r="G2160">
            <v>0</v>
          </cell>
          <cell r="H2160">
            <v>0</v>
          </cell>
          <cell r="I2160" t="str">
            <v>261</v>
          </cell>
          <cell r="J2160">
            <v>453</v>
          </cell>
          <cell r="K2160">
            <v>0</v>
          </cell>
          <cell r="L2160">
            <v>0</v>
          </cell>
          <cell r="M2160">
            <v>4.9379999999999997</v>
          </cell>
          <cell r="N2160">
            <v>0</v>
          </cell>
          <cell r="O2160">
            <v>2322.7199999999998</v>
          </cell>
          <cell r="P2160">
            <v>47.04</v>
          </cell>
          <cell r="Q2160">
            <v>418.09</v>
          </cell>
          <cell r="R2160">
            <v>267.99</v>
          </cell>
        </row>
        <row r="2161">
          <cell r="A2161" t="str">
            <v>0302Canchaque262</v>
          </cell>
          <cell r="B2161" t="str">
            <v>03</v>
          </cell>
          <cell r="C2161" t="str">
            <v>02</v>
          </cell>
          <cell r="D2161" t="str">
            <v>ELNO</v>
          </cell>
          <cell r="E2161" t="str">
            <v>Canchaque</v>
          </cell>
          <cell r="F2161" t="str">
            <v/>
          </cell>
          <cell r="G2161">
            <v>0</v>
          </cell>
          <cell r="H2161">
            <v>0</v>
          </cell>
          <cell r="I2161" t="str">
            <v>262</v>
          </cell>
          <cell r="J2161">
            <v>100</v>
          </cell>
          <cell r="K2161">
            <v>0</v>
          </cell>
          <cell r="L2161">
            <v>0</v>
          </cell>
          <cell r="M2161">
            <v>5.1870000000000003</v>
          </cell>
          <cell r="N2161">
            <v>0</v>
          </cell>
          <cell r="O2161">
            <v>2389.9299999999998</v>
          </cell>
          <cell r="P2161">
            <v>46.08</v>
          </cell>
          <cell r="Q2161">
            <v>430.19</v>
          </cell>
          <cell r="R2161">
            <v>59.18</v>
          </cell>
        </row>
        <row r="2162">
          <cell r="A2162" t="str">
            <v>0302Canchaque263</v>
          </cell>
          <cell r="B2162" t="str">
            <v>03</v>
          </cell>
          <cell r="C2162" t="str">
            <v>02</v>
          </cell>
          <cell r="D2162" t="str">
            <v>ELNO</v>
          </cell>
          <cell r="E2162" t="str">
            <v>Canchaque</v>
          </cell>
          <cell r="F2162" t="str">
            <v/>
          </cell>
          <cell r="G2162">
            <v>0</v>
          </cell>
          <cell r="H2162">
            <v>0</v>
          </cell>
          <cell r="I2162" t="str">
            <v>263</v>
          </cell>
          <cell r="J2162">
            <v>4</v>
          </cell>
          <cell r="K2162">
            <v>0</v>
          </cell>
          <cell r="L2162">
            <v>0</v>
          </cell>
          <cell r="M2162">
            <v>0.497</v>
          </cell>
          <cell r="N2162">
            <v>0</v>
          </cell>
          <cell r="O2162">
            <v>304.5</v>
          </cell>
          <cell r="P2162">
            <v>61.27</v>
          </cell>
          <cell r="Q2162">
            <v>54.81</v>
          </cell>
          <cell r="R2162">
            <v>2.54</v>
          </cell>
        </row>
        <row r="2163">
          <cell r="A2163" t="str">
            <v>0302Canchaque264</v>
          </cell>
          <cell r="B2163" t="str">
            <v>03</v>
          </cell>
          <cell r="C2163" t="str">
            <v>02</v>
          </cell>
          <cell r="D2163" t="str">
            <v>ELNO</v>
          </cell>
          <cell r="E2163" t="str">
            <v>Canchaque</v>
          </cell>
          <cell r="F2163" t="str">
            <v/>
          </cell>
          <cell r="G2163">
            <v>0</v>
          </cell>
          <cell r="H2163">
            <v>0</v>
          </cell>
          <cell r="I2163" t="str">
            <v>264</v>
          </cell>
          <cell r="J2163">
            <v>2</v>
          </cell>
          <cell r="K2163">
            <v>0</v>
          </cell>
          <cell r="L2163">
            <v>0</v>
          </cell>
          <cell r="M2163">
            <v>0.49099999999999999</v>
          </cell>
          <cell r="N2163">
            <v>0</v>
          </cell>
          <cell r="O2163">
            <v>297.16000000000003</v>
          </cell>
          <cell r="P2163">
            <v>60.52</v>
          </cell>
          <cell r="Q2163">
            <v>53.49</v>
          </cell>
          <cell r="R2163">
            <v>1.18</v>
          </cell>
        </row>
        <row r="2164">
          <cell r="A2164" t="str">
            <v>0302Canchaque240</v>
          </cell>
          <cell r="B2164" t="str">
            <v>03</v>
          </cell>
          <cell r="C2164" t="str">
            <v>02</v>
          </cell>
          <cell r="D2164" t="str">
            <v>ELNO</v>
          </cell>
          <cell r="E2164" t="str">
            <v>Canchaque</v>
          </cell>
          <cell r="F2164" t="str">
            <v/>
          </cell>
          <cell r="G2164">
            <v>0</v>
          </cell>
          <cell r="H2164">
            <v>0</v>
          </cell>
          <cell r="I2164" t="str">
            <v>240</v>
          </cell>
          <cell r="J2164">
            <v>0</v>
          </cell>
          <cell r="K2164">
            <v>0</v>
          </cell>
          <cell r="L2164">
            <v>0</v>
          </cell>
          <cell r="M2164">
            <v>9.0559999999999992</v>
          </cell>
          <cell r="N2164">
            <v>0</v>
          </cell>
          <cell r="O2164">
            <v>885.06</v>
          </cell>
          <cell r="P2164">
            <v>9.77</v>
          </cell>
          <cell r="Q2164">
            <v>0</v>
          </cell>
          <cell r="R2164">
            <v>0</v>
          </cell>
        </row>
        <row r="2165">
          <cell r="A2165" t="str">
            <v>0302Chalaco270</v>
          </cell>
          <cell r="B2165" t="str">
            <v>03</v>
          </cell>
          <cell r="C2165" t="str">
            <v>02</v>
          </cell>
          <cell r="D2165" t="str">
            <v>ELNO</v>
          </cell>
          <cell r="E2165" t="str">
            <v>Chalaco</v>
          </cell>
          <cell r="F2165" t="str">
            <v/>
          </cell>
          <cell r="G2165">
            <v>0</v>
          </cell>
          <cell r="H2165">
            <v>0</v>
          </cell>
          <cell r="I2165" t="str">
            <v>270</v>
          </cell>
          <cell r="J2165">
            <v>57</v>
          </cell>
          <cell r="K2165">
            <v>0</v>
          </cell>
          <cell r="L2165">
            <v>0</v>
          </cell>
          <cell r="M2165">
            <v>3.8260000000000001</v>
          </cell>
          <cell r="N2165">
            <v>0</v>
          </cell>
          <cell r="O2165">
            <v>1710.24</v>
          </cell>
          <cell r="P2165">
            <v>44.7</v>
          </cell>
          <cell r="Q2165">
            <v>307.83999999999997</v>
          </cell>
          <cell r="R2165">
            <v>32.99</v>
          </cell>
        </row>
        <row r="2166">
          <cell r="A2166" t="str">
            <v>0302Chalaco261</v>
          </cell>
          <cell r="B2166" t="str">
            <v>03</v>
          </cell>
          <cell r="C2166" t="str">
            <v>02</v>
          </cell>
          <cell r="D2166" t="str">
            <v>ELNO</v>
          </cell>
          <cell r="E2166" t="str">
            <v>Chalaco</v>
          </cell>
          <cell r="F2166" t="str">
            <v/>
          </cell>
          <cell r="G2166">
            <v>0</v>
          </cell>
          <cell r="H2166">
            <v>0</v>
          </cell>
          <cell r="I2166" t="str">
            <v>261</v>
          </cell>
          <cell r="J2166">
            <v>232</v>
          </cell>
          <cell r="K2166">
            <v>0</v>
          </cell>
          <cell r="L2166">
            <v>0</v>
          </cell>
          <cell r="M2166">
            <v>2.61</v>
          </cell>
          <cell r="N2166">
            <v>0</v>
          </cell>
          <cell r="O2166">
            <v>1052.94</v>
          </cell>
          <cell r="P2166">
            <v>40.340000000000003</v>
          </cell>
          <cell r="Q2166">
            <v>189.53</v>
          </cell>
          <cell r="R2166">
            <v>136.88</v>
          </cell>
        </row>
        <row r="2167">
          <cell r="A2167" t="str">
            <v>0302Chalaco262</v>
          </cell>
          <cell r="B2167" t="str">
            <v>03</v>
          </cell>
          <cell r="C2167" t="str">
            <v>02</v>
          </cell>
          <cell r="D2167" t="str">
            <v>ELNO</v>
          </cell>
          <cell r="E2167" t="str">
            <v>Chalaco</v>
          </cell>
          <cell r="F2167" t="str">
            <v/>
          </cell>
          <cell r="G2167">
            <v>0</v>
          </cell>
          <cell r="H2167">
            <v>0</v>
          </cell>
          <cell r="I2167" t="str">
            <v>262</v>
          </cell>
          <cell r="J2167">
            <v>50</v>
          </cell>
          <cell r="K2167">
            <v>0</v>
          </cell>
          <cell r="L2167">
            <v>0</v>
          </cell>
          <cell r="M2167">
            <v>2.3439999999999999</v>
          </cell>
          <cell r="N2167">
            <v>0</v>
          </cell>
          <cell r="O2167">
            <v>849.29</v>
          </cell>
          <cell r="P2167">
            <v>36.229999999999997</v>
          </cell>
          <cell r="Q2167">
            <v>152.87</v>
          </cell>
          <cell r="R2167">
            <v>29.5</v>
          </cell>
        </row>
        <row r="2168">
          <cell r="A2168" t="str">
            <v>0302Chalaco240</v>
          </cell>
          <cell r="B2168" t="str">
            <v>03</v>
          </cell>
          <cell r="C2168" t="str">
            <v>02</v>
          </cell>
          <cell r="D2168" t="str">
            <v>ELNO</v>
          </cell>
          <cell r="E2168" t="str">
            <v>Chalaco</v>
          </cell>
          <cell r="F2168" t="str">
            <v/>
          </cell>
          <cell r="G2168">
            <v>0</v>
          </cell>
          <cell r="H2168">
            <v>0</v>
          </cell>
          <cell r="I2168" t="str">
            <v>240</v>
          </cell>
          <cell r="J2168">
            <v>0</v>
          </cell>
          <cell r="K2168">
            <v>0</v>
          </cell>
          <cell r="L2168">
            <v>0</v>
          </cell>
          <cell r="M2168">
            <v>7.4960000000000004</v>
          </cell>
          <cell r="N2168">
            <v>0</v>
          </cell>
          <cell r="O2168">
            <v>539.54999999999995</v>
          </cell>
          <cell r="P2168">
            <v>7.2</v>
          </cell>
          <cell r="Q2168">
            <v>0</v>
          </cell>
          <cell r="R2168">
            <v>0</v>
          </cell>
        </row>
        <row r="2169">
          <cell r="A2169" t="str">
            <v>0302Huancabamba270</v>
          </cell>
          <cell r="B2169" t="str">
            <v>03</v>
          </cell>
          <cell r="C2169" t="str">
            <v>02</v>
          </cell>
          <cell r="D2169" t="str">
            <v>ELNO</v>
          </cell>
          <cell r="E2169" t="str">
            <v>Huancabamba</v>
          </cell>
          <cell r="F2169" t="str">
            <v/>
          </cell>
          <cell r="G2169">
            <v>0</v>
          </cell>
          <cell r="H2169">
            <v>0</v>
          </cell>
          <cell r="I2169" t="str">
            <v>270</v>
          </cell>
          <cell r="J2169">
            <v>96</v>
          </cell>
          <cell r="K2169">
            <v>0</v>
          </cell>
          <cell r="L2169">
            <v>0</v>
          </cell>
          <cell r="M2169">
            <v>14.233000000000001</v>
          </cell>
          <cell r="N2169">
            <v>0</v>
          </cell>
          <cell r="O2169">
            <v>7751.56</v>
          </cell>
          <cell r="P2169">
            <v>54.46</v>
          </cell>
          <cell r="Q2169">
            <v>1395.28</v>
          </cell>
          <cell r="R2169">
            <v>57.7</v>
          </cell>
        </row>
        <row r="2170">
          <cell r="A2170" t="str">
            <v>0302Huancabamba261</v>
          </cell>
          <cell r="B2170" t="str">
            <v>03</v>
          </cell>
          <cell r="C2170" t="str">
            <v>02</v>
          </cell>
          <cell r="D2170" t="str">
            <v>ELNO</v>
          </cell>
          <cell r="E2170" t="str">
            <v>Huancabamba</v>
          </cell>
          <cell r="F2170" t="str">
            <v/>
          </cell>
          <cell r="G2170">
            <v>0</v>
          </cell>
          <cell r="H2170">
            <v>0</v>
          </cell>
          <cell r="I2170" t="str">
            <v>261</v>
          </cell>
          <cell r="J2170">
            <v>931</v>
          </cell>
          <cell r="K2170">
            <v>0</v>
          </cell>
          <cell r="L2170">
            <v>0</v>
          </cell>
          <cell r="M2170">
            <v>12.275</v>
          </cell>
          <cell r="N2170">
            <v>0</v>
          </cell>
          <cell r="O2170">
            <v>5408.91</v>
          </cell>
          <cell r="P2170">
            <v>44.06</v>
          </cell>
          <cell r="Q2170">
            <v>973.6</v>
          </cell>
          <cell r="R2170">
            <v>550.11</v>
          </cell>
        </row>
        <row r="2171">
          <cell r="A2171" t="str">
            <v>0302Huancabamba262</v>
          </cell>
          <cell r="B2171" t="str">
            <v>03</v>
          </cell>
          <cell r="C2171" t="str">
            <v>02</v>
          </cell>
          <cell r="D2171" t="str">
            <v>ELNO</v>
          </cell>
          <cell r="E2171" t="str">
            <v>Huancabamba</v>
          </cell>
          <cell r="F2171" t="str">
            <v/>
          </cell>
          <cell r="G2171">
            <v>0</v>
          </cell>
          <cell r="H2171">
            <v>0</v>
          </cell>
          <cell r="I2171" t="str">
            <v>262</v>
          </cell>
          <cell r="J2171">
            <v>448</v>
          </cell>
          <cell r="K2171">
            <v>0</v>
          </cell>
          <cell r="L2171">
            <v>0</v>
          </cell>
          <cell r="M2171">
            <v>24.321000000000002</v>
          </cell>
          <cell r="N2171">
            <v>0</v>
          </cell>
          <cell r="O2171">
            <v>11354.33</v>
          </cell>
          <cell r="P2171">
            <v>46.69</v>
          </cell>
          <cell r="Q2171">
            <v>2043.78</v>
          </cell>
          <cell r="R2171">
            <v>264.60000000000002</v>
          </cell>
        </row>
        <row r="2172">
          <cell r="A2172" t="str">
            <v>0302Huancabamba263</v>
          </cell>
          <cell r="B2172" t="str">
            <v>03</v>
          </cell>
          <cell r="C2172" t="str">
            <v>02</v>
          </cell>
          <cell r="D2172" t="str">
            <v>ELNO</v>
          </cell>
          <cell r="E2172" t="str">
            <v>Huancabamba</v>
          </cell>
          <cell r="F2172" t="str">
            <v/>
          </cell>
          <cell r="G2172">
            <v>0</v>
          </cell>
          <cell r="H2172">
            <v>0</v>
          </cell>
          <cell r="I2172" t="str">
            <v>263</v>
          </cell>
          <cell r="J2172">
            <v>31</v>
          </cell>
          <cell r="K2172">
            <v>0</v>
          </cell>
          <cell r="L2172">
            <v>0</v>
          </cell>
          <cell r="M2172">
            <v>3.7719999999999998</v>
          </cell>
          <cell r="N2172">
            <v>0</v>
          </cell>
          <cell r="O2172">
            <v>2312.13</v>
          </cell>
          <cell r="P2172">
            <v>61.3</v>
          </cell>
          <cell r="Q2172">
            <v>416.18</v>
          </cell>
          <cell r="R2172">
            <v>18.489999999999998</v>
          </cell>
        </row>
        <row r="2173">
          <cell r="A2173" t="str">
            <v>0302Huancabamba264</v>
          </cell>
          <cell r="B2173" t="str">
            <v>03</v>
          </cell>
          <cell r="C2173" t="str">
            <v>02</v>
          </cell>
          <cell r="D2173" t="str">
            <v>ELNO</v>
          </cell>
          <cell r="E2173" t="str">
            <v>Huancabamba</v>
          </cell>
          <cell r="F2173" t="str">
            <v/>
          </cell>
          <cell r="G2173">
            <v>0</v>
          </cell>
          <cell r="H2173">
            <v>0</v>
          </cell>
          <cell r="I2173" t="str">
            <v>264</v>
          </cell>
          <cell r="J2173">
            <v>16</v>
          </cell>
          <cell r="K2173">
            <v>0</v>
          </cell>
          <cell r="L2173">
            <v>0</v>
          </cell>
          <cell r="M2173">
            <v>3.077</v>
          </cell>
          <cell r="N2173">
            <v>0</v>
          </cell>
          <cell r="O2173">
            <v>1868.73</v>
          </cell>
          <cell r="P2173">
            <v>60.73</v>
          </cell>
          <cell r="Q2173">
            <v>336.37</v>
          </cell>
          <cell r="R2173">
            <v>9.68</v>
          </cell>
        </row>
        <row r="2174">
          <cell r="A2174" t="str">
            <v>0302Huancabamba265</v>
          </cell>
          <cell r="B2174" t="str">
            <v>03</v>
          </cell>
          <cell r="C2174" t="str">
            <v>02</v>
          </cell>
          <cell r="D2174" t="str">
            <v>ELNO</v>
          </cell>
          <cell r="E2174" t="str">
            <v>Huancabamba</v>
          </cell>
          <cell r="F2174" t="str">
            <v/>
          </cell>
          <cell r="G2174">
            <v>0</v>
          </cell>
          <cell r="H2174">
            <v>0</v>
          </cell>
          <cell r="I2174" t="str">
            <v>265</v>
          </cell>
          <cell r="J2174">
            <v>3</v>
          </cell>
          <cell r="K2174">
            <v>0</v>
          </cell>
          <cell r="L2174">
            <v>0</v>
          </cell>
          <cell r="M2174">
            <v>1.0149999999999999</v>
          </cell>
          <cell r="N2174">
            <v>0</v>
          </cell>
          <cell r="O2174">
            <v>612.16999999999996</v>
          </cell>
          <cell r="P2174">
            <v>60.31</v>
          </cell>
          <cell r="Q2174">
            <v>110.19</v>
          </cell>
          <cell r="R2174">
            <v>1.77</v>
          </cell>
        </row>
        <row r="2175">
          <cell r="A2175" t="str">
            <v>0302Huancabamba266</v>
          </cell>
          <cell r="B2175" t="str">
            <v>03</v>
          </cell>
          <cell r="C2175" t="str">
            <v>02</v>
          </cell>
          <cell r="D2175" t="str">
            <v>ELNO</v>
          </cell>
          <cell r="E2175" t="str">
            <v>Huancabamba</v>
          </cell>
          <cell r="F2175" t="str">
            <v/>
          </cell>
          <cell r="G2175">
            <v>0</v>
          </cell>
          <cell r="H2175">
            <v>0</v>
          </cell>
          <cell r="I2175" t="str">
            <v>266</v>
          </cell>
          <cell r="J2175">
            <v>2</v>
          </cell>
          <cell r="K2175">
            <v>0</v>
          </cell>
          <cell r="L2175">
            <v>0</v>
          </cell>
          <cell r="M2175">
            <v>1.014</v>
          </cell>
          <cell r="N2175">
            <v>0</v>
          </cell>
          <cell r="O2175">
            <v>609.71</v>
          </cell>
          <cell r="P2175">
            <v>60.13</v>
          </cell>
          <cell r="Q2175">
            <v>109.75</v>
          </cell>
          <cell r="R2175">
            <v>1.18</v>
          </cell>
        </row>
        <row r="2176">
          <cell r="A2176" t="str">
            <v>0302Huancabamba100</v>
          </cell>
          <cell r="B2176" t="str">
            <v>03</v>
          </cell>
          <cell r="C2176" t="str">
            <v>02</v>
          </cell>
          <cell r="D2176" t="str">
            <v>ELNO</v>
          </cell>
          <cell r="E2176" t="str">
            <v>Huancabamba</v>
          </cell>
          <cell r="F2176" t="str">
            <v/>
          </cell>
          <cell r="G2176">
            <v>0</v>
          </cell>
          <cell r="H2176">
            <v>0</v>
          </cell>
          <cell r="I2176" t="str">
            <v>100</v>
          </cell>
          <cell r="J2176">
            <v>1</v>
          </cell>
          <cell r="K2176">
            <v>0.154</v>
          </cell>
          <cell r="L2176">
            <v>0.50600000000000001</v>
          </cell>
          <cell r="M2176">
            <v>0.66</v>
          </cell>
          <cell r="N2176">
            <v>2.1000000000000001E-2</v>
          </cell>
          <cell r="O2176">
            <v>347.84</v>
          </cell>
          <cell r="P2176">
            <v>52.7</v>
          </cell>
          <cell r="Q2176">
            <v>62.61</v>
          </cell>
          <cell r="R2176">
            <v>16.02</v>
          </cell>
        </row>
        <row r="2177">
          <cell r="A2177" t="str">
            <v>0302Huancabamba240</v>
          </cell>
          <cell r="B2177" t="str">
            <v>03</v>
          </cell>
          <cell r="C2177" t="str">
            <v>02</v>
          </cell>
          <cell r="D2177" t="str">
            <v>ELNO</v>
          </cell>
          <cell r="E2177" t="str">
            <v>Huancabamba</v>
          </cell>
          <cell r="F2177" t="str">
            <v/>
          </cell>
          <cell r="G2177">
            <v>0</v>
          </cell>
          <cell r="H2177">
            <v>0</v>
          </cell>
          <cell r="I2177" t="str">
            <v>240</v>
          </cell>
          <cell r="J2177">
            <v>0</v>
          </cell>
          <cell r="K2177">
            <v>0</v>
          </cell>
          <cell r="L2177">
            <v>0</v>
          </cell>
          <cell r="M2177">
            <v>18.335999999999999</v>
          </cell>
          <cell r="N2177">
            <v>0</v>
          </cell>
          <cell r="O2177">
            <v>3224.43</v>
          </cell>
          <cell r="P2177">
            <v>17.59</v>
          </cell>
          <cell r="Q2177">
            <v>0</v>
          </cell>
          <cell r="R2177">
            <v>0</v>
          </cell>
        </row>
        <row r="2178">
          <cell r="A2178" t="str">
            <v>0302Santo Domingo231</v>
          </cell>
          <cell r="B2178" t="str">
            <v>03</v>
          </cell>
          <cell r="C2178" t="str">
            <v>02</v>
          </cell>
          <cell r="D2178" t="str">
            <v>ELNO</v>
          </cell>
          <cell r="E2178" t="str">
            <v>Santo Domingo</v>
          </cell>
          <cell r="F2178" t="str">
            <v/>
          </cell>
          <cell r="G2178">
            <v>0</v>
          </cell>
          <cell r="H2178">
            <v>0</v>
          </cell>
          <cell r="I2178" t="str">
            <v>231</v>
          </cell>
          <cell r="J2178">
            <v>1</v>
          </cell>
          <cell r="K2178">
            <v>0</v>
          </cell>
          <cell r="L2178">
            <v>0</v>
          </cell>
          <cell r="M2178">
            <v>0.32500000000000001</v>
          </cell>
          <cell r="N2178">
            <v>2E-3</v>
          </cell>
          <cell r="O2178">
            <v>264.98</v>
          </cell>
          <cell r="P2178">
            <v>81.53</v>
          </cell>
          <cell r="Q2178">
            <v>47.7</v>
          </cell>
          <cell r="R2178">
            <v>2.1</v>
          </cell>
        </row>
        <row r="2179">
          <cell r="A2179" t="str">
            <v>0302Santo Domingo270</v>
          </cell>
          <cell r="B2179" t="str">
            <v>03</v>
          </cell>
          <cell r="C2179" t="str">
            <v>02</v>
          </cell>
          <cell r="D2179" t="str">
            <v>ELNO</v>
          </cell>
          <cell r="E2179" t="str">
            <v>Santo Domingo</v>
          </cell>
          <cell r="F2179" t="str">
            <v/>
          </cell>
          <cell r="G2179">
            <v>0</v>
          </cell>
          <cell r="H2179">
            <v>0</v>
          </cell>
          <cell r="I2179" t="str">
            <v>270</v>
          </cell>
          <cell r="J2179">
            <v>22</v>
          </cell>
          <cell r="K2179">
            <v>0</v>
          </cell>
          <cell r="L2179">
            <v>0</v>
          </cell>
          <cell r="M2179">
            <v>1.6839999999999999</v>
          </cell>
          <cell r="N2179">
            <v>0</v>
          </cell>
          <cell r="O2179">
            <v>707.98</v>
          </cell>
          <cell r="P2179">
            <v>42.04</v>
          </cell>
          <cell r="Q2179">
            <v>127.44</v>
          </cell>
          <cell r="R2179">
            <v>12.57</v>
          </cell>
        </row>
        <row r="2180">
          <cell r="A2180" t="str">
            <v>0302Santo Domingo261</v>
          </cell>
          <cell r="B2180" t="str">
            <v>03</v>
          </cell>
          <cell r="C2180" t="str">
            <v>02</v>
          </cell>
          <cell r="D2180" t="str">
            <v>ELNO</v>
          </cell>
          <cell r="E2180" t="str">
            <v>Santo Domingo</v>
          </cell>
          <cell r="F2180" t="str">
            <v/>
          </cell>
          <cell r="G2180">
            <v>0</v>
          </cell>
          <cell r="H2180">
            <v>0</v>
          </cell>
          <cell r="I2180" t="str">
            <v>261</v>
          </cell>
          <cell r="J2180">
            <v>219</v>
          </cell>
          <cell r="K2180">
            <v>0</v>
          </cell>
          <cell r="L2180">
            <v>0</v>
          </cell>
          <cell r="M2180">
            <v>2.3580000000000001</v>
          </cell>
          <cell r="N2180">
            <v>0</v>
          </cell>
          <cell r="O2180">
            <v>1114.1300000000001</v>
          </cell>
          <cell r="P2180">
            <v>47.25</v>
          </cell>
          <cell r="Q2180">
            <v>200.54</v>
          </cell>
          <cell r="R2180">
            <v>129.21</v>
          </cell>
        </row>
        <row r="2181">
          <cell r="A2181" t="str">
            <v>0302Santo Domingo262</v>
          </cell>
          <cell r="B2181" t="str">
            <v>03</v>
          </cell>
          <cell r="C2181" t="str">
            <v>02</v>
          </cell>
          <cell r="D2181" t="str">
            <v>ELNO</v>
          </cell>
          <cell r="E2181" t="str">
            <v>Santo Domingo</v>
          </cell>
          <cell r="F2181" t="str">
            <v/>
          </cell>
          <cell r="G2181">
            <v>0</v>
          </cell>
          <cell r="H2181">
            <v>0</v>
          </cell>
          <cell r="I2181" t="str">
            <v>262</v>
          </cell>
          <cell r="J2181">
            <v>36</v>
          </cell>
          <cell r="K2181">
            <v>0</v>
          </cell>
          <cell r="L2181">
            <v>0</v>
          </cell>
          <cell r="M2181">
            <v>1.784</v>
          </cell>
          <cell r="N2181">
            <v>0</v>
          </cell>
          <cell r="O2181">
            <v>810.61</v>
          </cell>
          <cell r="P2181">
            <v>45.44</v>
          </cell>
          <cell r="Q2181">
            <v>145.91</v>
          </cell>
          <cell r="R2181">
            <v>21.24</v>
          </cell>
        </row>
        <row r="2182">
          <cell r="A2182" t="str">
            <v>0302Santo Domingo263</v>
          </cell>
          <cell r="B2182" t="str">
            <v>03</v>
          </cell>
          <cell r="C2182" t="str">
            <v>02</v>
          </cell>
          <cell r="D2182" t="str">
            <v>ELNO</v>
          </cell>
          <cell r="E2182" t="str">
            <v>Santo Domingo</v>
          </cell>
          <cell r="F2182" t="str">
            <v/>
          </cell>
          <cell r="G2182">
            <v>0</v>
          </cell>
          <cell r="H2182">
            <v>0</v>
          </cell>
          <cell r="I2182" t="str">
            <v>263</v>
          </cell>
          <cell r="J2182">
            <v>2</v>
          </cell>
          <cell r="K2182">
            <v>0</v>
          </cell>
          <cell r="L2182">
            <v>0</v>
          </cell>
          <cell r="M2182">
            <v>0.218</v>
          </cell>
          <cell r="N2182">
            <v>0</v>
          </cell>
          <cell r="O2182">
            <v>134.02000000000001</v>
          </cell>
          <cell r="P2182">
            <v>61.48</v>
          </cell>
          <cell r="Q2182">
            <v>24.12</v>
          </cell>
          <cell r="R2182">
            <v>1.18</v>
          </cell>
        </row>
        <row r="2183">
          <cell r="A2183" t="str">
            <v>0302Santo Domingo240</v>
          </cell>
          <cell r="B2183" t="str">
            <v>03</v>
          </cell>
          <cell r="C2183" t="str">
            <v>02</v>
          </cell>
          <cell r="D2183" t="str">
            <v>ELNO</v>
          </cell>
          <cell r="E2183" t="str">
            <v>Santo Domingo</v>
          </cell>
          <cell r="F2183" t="str">
            <v/>
          </cell>
          <cell r="G2183">
            <v>0</v>
          </cell>
          <cell r="H2183">
            <v>0</v>
          </cell>
          <cell r="I2183" t="str">
            <v>240</v>
          </cell>
          <cell r="J2183">
            <v>0</v>
          </cell>
          <cell r="K2183">
            <v>0</v>
          </cell>
          <cell r="L2183">
            <v>0</v>
          </cell>
          <cell r="M2183">
            <v>4.4640000000000004</v>
          </cell>
          <cell r="N2183">
            <v>0</v>
          </cell>
          <cell r="O2183">
            <v>385.11</v>
          </cell>
          <cell r="P2183">
            <v>8.6300000000000008</v>
          </cell>
          <cell r="Q2183">
            <v>0</v>
          </cell>
          <cell r="R2183">
            <v>0</v>
          </cell>
        </row>
        <row r="2184">
          <cell r="A2184" t="str">
            <v>0302Tumbes Rural270</v>
          </cell>
          <cell r="B2184" t="str">
            <v>03</v>
          </cell>
          <cell r="C2184" t="str">
            <v>02</v>
          </cell>
          <cell r="D2184" t="str">
            <v>ELNO</v>
          </cell>
          <cell r="E2184" t="str">
            <v>Tumbes Rural</v>
          </cell>
          <cell r="F2184" t="str">
            <v/>
          </cell>
          <cell r="G2184">
            <v>0</v>
          </cell>
          <cell r="H2184">
            <v>0</v>
          </cell>
          <cell r="I2184" t="str">
            <v>270</v>
          </cell>
          <cell r="J2184">
            <v>149</v>
          </cell>
          <cell r="K2184">
            <v>0</v>
          </cell>
          <cell r="L2184">
            <v>0</v>
          </cell>
          <cell r="M2184">
            <v>16.843</v>
          </cell>
          <cell r="N2184">
            <v>0</v>
          </cell>
          <cell r="O2184">
            <v>7241.3</v>
          </cell>
          <cell r="P2184">
            <v>42.99</v>
          </cell>
          <cell r="Q2184">
            <v>1303.43</v>
          </cell>
          <cell r="R2184">
            <v>90.56</v>
          </cell>
        </row>
        <row r="2185">
          <cell r="A2185" t="str">
            <v>0302Tumbes Rural261</v>
          </cell>
          <cell r="B2185" t="str">
            <v>03</v>
          </cell>
          <cell r="C2185" t="str">
            <v>02</v>
          </cell>
          <cell r="D2185" t="str">
            <v>ELNO</v>
          </cell>
          <cell r="E2185" t="str">
            <v>Tumbes Rural</v>
          </cell>
          <cell r="F2185" t="str">
            <v/>
          </cell>
          <cell r="G2185">
            <v>0</v>
          </cell>
          <cell r="H2185">
            <v>0</v>
          </cell>
          <cell r="I2185" t="str">
            <v>261</v>
          </cell>
          <cell r="J2185">
            <v>1068</v>
          </cell>
          <cell r="K2185">
            <v>0</v>
          </cell>
          <cell r="L2185">
            <v>0</v>
          </cell>
          <cell r="M2185">
            <v>15.599</v>
          </cell>
          <cell r="N2185">
            <v>0</v>
          </cell>
          <cell r="O2185">
            <v>6717.52</v>
          </cell>
          <cell r="P2185">
            <v>43.06</v>
          </cell>
          <cell r="Q2185">
            <v>1209.1500000000001</v>
          </cell>
          <cell r="R2185">
            <v>635.34</v>
          </cell>
        </row>
        <row r="2186">
          <cell r="A2186" t="str">
            <v>0302Tumbes Rural262</v>
          </cell>
          <cell r="B2186" t="str">
            <v>03</v>
          </cell>
          <cell r="C2186" t="str">
            <v>02</v>
          </cell>
          <cell r="D2186" t="str">
            <v>ELNO</v>
          </cell>
          <cell r="E2186" t="str">
            <v>Tumbes Rural</v>
          </cell>
          <cell r="F2186" t="str">
            <v/>
          </cell>
          <cell r="G2186">
            <v>0</v>
          </cell>
          <cell r="H2186">
            <v>0</v>
          </cell>
          <cell r="I2186" t="str">
            <v>262</v>
          </cell>
          <cell r="J2186">
            <v>714</v>
          </cell>
          <cell r="K2186">
            <v>0</v>
          </cell>
          <cell r="L2186">
            <v>0</v>
          </cell>
          <cell r="M2186">
            <v>42.158000000000001</v>
          </cell>
          <cell r="N2186">
            <v>0</v>
          </cell>
          <cell r="O2186">
            <v>16186.14</v>
          </cell>
          <cell r="P2186">
            <v>38.39</v>
          </cell>
          <cell r="Q2186">
            <v>2913.51</v>
          </cell>
          <cell r="R2186">
            <v>424.5</v>
          </cell>
        </row>
        <row r="2187">
          <cell r="A2187" t="str">
            <v>0302Tumbes Rural263</v>
          </cell>
          <cell r="B2187" t="str">
            <v>03</v>
          </cell>
          <cell r="C2187" t="str">
            <v>02</v>
          </cell>
          <cell r="D2187" t="str">
            <v>ELNO</v>
          </cell>
          <cell r="E2187" t="str">
            <v>Tumbes Rural</v>
          </cell>
          <cell r="F2187" t="str">
            <v/>
          </cell>
          <cell r="G2187">
            <v>0</v>
          </cell>
          <cell r="H2187">
            <v>0</v>
          </cell>
          <cell r="I2187" t="str">
            <v>263</v>
          </cell>
          <cell r="J2187">
            <v>103</v>
          </cell>
          <cell r="K2187">
            <v>0</v>
          </cell>
          <cell r="L2187">
            <v>0</v>
          </cell>
          <cell r="M2187">
            <v>12.023999999999999</v>
          </cell>
          <cell r="N2187">
            <v>0</v>
          </cell>
          <cell r="O2187">
            <v>5200.96</v>
          </cell>
          <cell r="P2187">
            <v>43.25</v>
          </cell>
          <cell r="Q2187">
            <v>936.17</v>
          </cell>
          <cell r="R2187">
            <v>61.85</v>
          </cell>
        </row>
        <row r="2188">
          <cell r="A2188" t="str">
            <v>0302Tumbes Rural264</v>
          </cell>
          <cell r="B2188" t="str">
            <v>03</v>
          </cell>
          <cell r="C2188" t="str">
            <v>02</v>
          </cell>
          <cell r="D2188" t="str">
            <v>ELNO</v>
          </cell>
          <cell r="E2188" t="str">
            <v>Tumbes Rural</v>
          </cell>
          <cell r="F2188" t="str">
            <v/>
          </cell>
          <cell r="G2188">
            <v>0</v>
          </cell>
          <cell r="H2188">
            <v>0</v>
          </cell>
          <cell r="I2188" t="str">
            <v>264</v>
          </cell>
          <cell r="J2188">
            <v>47</v>
          </cell>
          <cell r="K2188">
            <v>0</v>
          </cell>
          <cell r="L2188">
            <v>0</v>
          </cell>
          <cell r="M2188">
            <v>9.0139999999999993</v>
          </cell>
          <cell r="N2188">
            <v>0</v>
          </cell>
          <cell r="O2188">
            <v>3840.51</v>
          </cell>
          <cell r="P2188">
            <v>42.61</v>
          </cell>
          <cell r="Q2188">
            <v>691.29</v>
          </cell>
          <cell r="R2188">
            <v>28.81</v>
          </cell>
        </row>
        <row r="2189">
          <cell r="A2189" t="str">
            <v>0302Tumbes Rural265</v>
          </cell>
          <cell r="B2189" t="str">
            <v>03</v>
          </cell>
          <cell r="C2189" t="str">
            <v>02</v>
          </cell>
          <cell r="D2189" t="str">
            <v>ELNO</v>
          </cell>
          <cell r="E2189" t="str">
            <v>Tumbes Rural</v>
          </cell>
          <cell r="F2189" t="str">
            <v/>
          </cell>
          <cell r="G2189">
            <v>0</v>
          </cell>
          <cell r="H2189">
            <v>0</v>
          </cell>
          <cell r="I2189" t="str">
            <v>265</v>
          </cell>
          <cell r="J2189">
            <v>4</v>
          </cell>
          <cell r="K2189">
            <v>0</v>
          </cell>
          <cell r="L2189">
            <v>0</v>
          </cell>
          <cell r="M2189">
            <v>1.4790000000000001</v>
          </cell>
          <cell r="N2189">
            <v>0</v>
          </cell>
          <cell r="O2189">
            <v>622.98</v>
          </cell>
          <cell r="P2189">
            <v>42.12</v>
          </cell>
          <cell r="Q2189">
            <v>112.14</v>
          </cell>
          <cell r="R2189">
            <v>2.36</v>
          </cell>
        </row>
        <row r="2190">
          <cell r="A2190" t="str">
            <v>0302Tumbes Rural266</v>
          </cell>
          <cell r="B2190" t="str">
            <v>03</v>
          </cell>
          <cell r="C2190" t="str">
            <v>02</v>
          </cell>
          <cell r="D2190" t="str">
            <v>ELNO</v>
          </cell>
          <cell r="E2190" t="str">
            <v>Tumbes Rural</v>
          </cell>
          <cell r="F2190" t="str">
            <v/>
          </cell>
          <cell r="G2190">
            <v>0</v>
          </cell>
          <cell r="H2190">
            <v>0</v>
          </cell>
          <cell r="I2190" t="str">
            <v>266</v>
          </cell>
          <cell r="J2190">
            <v>2</v>
          </cell>
          <cell r="K2190">
            <v>0</v>
          </cell>
          <cell r="L2190">
            <v>0</v>
          </cell>
          <cell r="M2190">
            <v>1.2370000000000001</v>
          </cell>
          <cell r="N2190">
            <v>0</v>
          </cell>
          <cell r="O2190">
            <v>518.45000000000005</v>
          </cell>
          <cell r="P2190">
            <v>41.91</v>
          </cell>
          <cell r="Q2190">
            <v>93.32</v>
          </cell>
          <cell r="R2190">
            <v>1.36</v>
          </cell>
        </row>
        <row r="2191">
          <cell r="A2191" t="str">
            <v>0302Tumbes Rural268</v>
          </cell>
          <cell r="B2191" t="str">
            <v>03</v>
          </cell>
          <cell r="C2191" t="str">
            <v>02</v>
          </cell>
          <cell r="D2191" t="str">
            <v>ELNO</v>
          </cell>
          <cell r="E2191" t="str">
            <v>Tumbes Rural</v>
          </cell>
          <cell r="F2191" t="str">
            <v/>
          </cell>
          <cell r="G2191">
            <v>0</v>
          </cell>
          <cell r="H2191">
            <v>0</v>
          </cell>
          <cell r="I2191" t="str">
            <v>268</v>
          </cell>
          <cell r="J2191">
            <v>2</v>
          </cell>
          <cell r="K2191">
            <v>0</v>
          </cell>
          <cell r="L2191">
            <v>0</v>
          </cell>
          <cell r="M2191">
            <v>3.76</v>
          </cell>
          <cell r="N2191">
            <v>0</v>
          </cell>
          <cell r="O2191">
            <v>1415.35</v>
          </cell>
          <cell r="P2191">
            <v>37.64</v>
          </cell>
          <cell r="Q2191">
            <v>254.76</v>
          </cell>
          <cell r="R2191">
            <v>1.36</v>
          </cell>
        </row>
        <row r="2192">
          <cell r="A2192" t="str">
            <v>0302Tumbes Rural282</v>
          </cell>
          <cell r="B2192" t="str">
            <v>03</v>
          </cell>
          <cell r="C2192" t="str">
            <v>02</v>
          </cell>
          <cell r="D2192" t="str">
            <v>ELNO</v>
          </cell>
          <cell r="E2192" t="str">
            <v>Tumbes Rural</v>
          </cell>
          <cell r="F2192" t="str">
            <v/>
          </cell>
          <cell r="G2192">
            <v>0</v>
          </cell>
          <cell r="H2192">
            <v>0</v>
          </cell>
          <cell r="I2192" t="str">
            <v>282</v>
          </cell>
          <cell r="J2192">
            <v>5</v>
          </cell>
          <cell r="K2192">
            <v>0</v>
          </cell>
          <cell r="L2192">
            <v>0</v>
          </cell>
          <cell r="M2192">
            <v>0.51200000000000001</v>
          </cell>
          <cell r="N2192">
            <v>1.6</v>
          </cell>
          <cell r="O2192">
            <v>209.5</v>
          </cell>
          <cell r="P2192">
            <v>40.92</v>
          </cell>
          <cell r="Q2192">
            <v>37.71</v>
          </cell>
          <cell r="R2192">
            <v>2.95</v>
          </cell>
        </row>
        <row r="2193">
          <cell r="A2193" t="str">
            <v>0302Tumbes Rural100</v>
          </cell>
          <cell r="B2193" t="str">
            <v>03</v>
          </cell>
          <cell r="C2193" t="str">
            <v>02</v>
          </cell>
          <cell r="D2193" t="str">
            <v>ELNO</v>
          </cell>
          <cell r="E2193" t="str">
            <v>Tumbes Rural</v>
          </cell>
          <cell r="F2193" t="str">
            <v/>
          </cell>
          <cell r="G2193">
            <v>0</v>
          </cell>
          <cell r="H2193">
            <v>0</v>
          </cell>
          <cell r="I2193" t="str">
            <v>100</v>
          </cell>
          <cell r="J2193">
            <v>2</v>
          </cell>
          <cell r="K2193">
            <v>5.9560000000000004</v>
          </cell>
          <cell r="L2193">
            <v>37.893000000000001</v>
          </cell>
          <cell r="M2193">
            <v>43.848999999999997</v>
          </cell>
          <cell r="N2193">
            <v>0.57999999999999996</v>
          </cell>
          <cell r="O2193">
            <v>8216.59</v>
          </cell>
          <cell r="P2193">
            <v>18.739999999999998</v>
          </cell>
          <cell r="Q2193">
            <v>1478.99</v>
          </cell>
          <cell r="R2193">
            <v>32.04</v>
          </cell>
        </row>
        <row r="2194">
          <cell r="A2194" t="str">
            <v>0302Tumbes Rural122</v>
          </cell>
          <cell r="B2194" t="str">
            <v>03</v>
          </cell>
          <cell r="C2194" t="str">
            <v>02</v>
          </cell>
          <cell r="D2194" t="str">
            <v>ELNO</v>
          </cell>
          <cell r="E2194" t="str">
            <v>Tumbes Rural</v>
          </cell>
          <cell r="F2194" t="str">
            <v/>
          </cell>
          <cell r="G2194">
            <v>0</v>
          </cell>
          <cell r="H2194">
            <v>0</v>
          </cell>
          <cell r="I2194" t="str">
            <v>122</v>
          </cell>
          <cell r="J2194">
            <v>2</v>
          </cell>
          <cell r="K2194">
            <v>10.95</v>
          </cell>
          <cell r="L2194">
            <v>74.174999999999997</v>
          </cell>
          <cell r="M2194">
            <v>85.125</v>
          </cell>
          <cell r="N2194">
            <v>0.4</v>
          </cell>
          <cell r="O2194">
            <v>19909.52</v>
          </cell>
          <cell r="P2194">
            <v>23.39</v>
          </cell>
          <cell r="Q2194">
            <v>3583.71</v>
          </cell>
          <cell r="R2194">
            <v>32.04</v>
          </cell>
        </row>
        <row r="2195">
          <cell r="A2195" t="str">
            <v>0302Tumbes Rural132</v>
          </cell>
          <cell r="B2195" t="str">
            <v>03</v>
          </cell>
          <cell r="C2195" t="str">
            <v>02</v>
          </cell>
          <cell r="D2195" t="str">
            <v>ELNO</v>
          </cell>
          <cell r="E2195" t="str">
            <v>Tumbes Rural</v>
          </cell>
          <cell r="F2195" t="str">
            <v/>
          </cell>
          <cell r="G2195">
            <v>0</v>
          </cell>
          <cell r="H2195">
            <v>0</v>
          </cell>
          <cell r="I2195" t="str">
            <v>132</v>
          </cell>
          <cell r="J2195">
            <v>4</v>
          </cell>
          <cell r="K2195">
            <v>0</v>
          </cell>
          <cell r="L2195">
            <v>0</v>
          </cell>
          <cell r="M2195">
            <v>5.8940000000000001</v>
          </cell>
          <cell r="N2195">
            <v>8.5000000000000006E-2</v>
          </cell>
          <cell r="O2195">
            <v>2408.2399999999998</v>
          </cell>
          <cell r="P2195">
            <v>40.86</v>
          </cell>
          <cell r="Q2195">
            <v>433.48</v>
          </cell>
          <cell r="R2195">
            <v>59.92</v>
          </cell>
        </row>
        <row r="2196">
          <cell r="A2196" t="str">
            <v>0302Tumbes Rural131</v>
          </cell>
          <cell r="B2196" t="str">
            <v>03</v>
          </cell>
          <cell r="C2196" t="str">
            <v>02</v>
          </cell>
          <cell r="D2196" t="str">
            <v>ELNO</v>
          </cell>
          <cell r="E2196" t="str">
            <v>Tumbes Rural</v>
          </cell>
          <cell r="F2196" t="str">
            <v/>
          </cell>
          <cell r="G2196">
            <v>0</v>
          </cell>
          <cell r="H2196">
            <v>0</v>
          </cell>
          <cell r="I2196" t="str">
            <v>131</v>
          </cell>
          <cell r="J2196">
            <v>4</v>
          </cell>
          <cell r="K2196">
            <v>0</v>
          </cell>
          <cell r="L2196">
            <v>0</v>
          </cell>
          <cell r="M2196">
            <v>5.7359999999999998</v>
          </cell>
          <cell r="N2196">
            <v>2.3E-2</v>
          </cell>
          <cell r="O2196">
            <v>1465.25</v>
          </cell>
          <cell r="P2196">
            <v>25.54</v>
          </cell>
          <cell r="Q2196">
            <v>263.75</v>
          </cell>
          <cell r="R2196">
            <v>59.92</v>
          </cell>
        </row>
        <row r="2197">
          <cell r="A2197" t="str">
            <v>0303Piura210</v>
          </cell>
          <cell r="B2197" t="str">
            <v>03</v>
          </cell>
          <cell r="C2197" t="str">
            <v>03</v>
          </cell>
          <cell r="D2197" t="str">
            <v>ELNO</v>
          </cell>
          <cell r="E2197" t="str">
            <v>Piura</v>
          </cell>
          <cell r="F2197" t="str">
            <v/>
          </cell>
          <cell r="G2197">
            <v>7</v>
          </cell>
          <cell r="H2197">
            <v>60</v>
          </cell>
          <cell r="I2197" t="str">
            <v>210</v>
          </cell>
          <cell r="J2197">
            <v>2</v>
          </cell>
          <cell r="K2197">
            <v>2.27</v>
          </cell>
          <cell r="L2197">
            <v>14.77</v>
          </cell>
          <cell r="M2197">
            <v>17.04</v>
          </cell>
          <cell r="N2197">
            <v>8.4000000000000005E-2</v>
          </cell>
          <cell r="O2197">
            <v>7331.94</v>
          </cell>
          <cell r="P2197">
            <v>43.03</v>
          </cell>
          <cell r="Q2197">
            <v>1319.75</v>
          </cell>
          <cell r="R2197">
            <v>6.34</v>
          </cell>
        </row>
        <row r="2198">
          <cell r="A2198" t="str">
            <v>0303Piura222</v>
          </cell>
          <cell r="B2198" t="str">
            <v>03</v>
          </cell>
          <cell r="C2198" t="str">
            <v>03</v>
          </cell>
          <cell r="D2198" t="str">
            <v>ELNO</v>
          </cell>
          <cell r="E2198" t="str">
            <v>Piura</v>
          </cell>
          <cell r="F2198" t="str">
            <v/>
          </cell>
          <cell r="G2198">
            <v>7</v>
          </cell>
          <cell r="H2198">
            <v>60</v>
          </cell>
          <cell r="I2198" t="str">
            <v>222</v>
          </cell>
          <cell r="J2198">
            <v>6</v>
          </cell>
          <cell r="K2198">
            <v>7.0640000000000001</v>
          </cell>
          <cell r="L2198">
            <v>17.931999999999999</v>
          </cell>
          <cell r="M2198">
            <v>24.995999999999999</v>
          </cell>
          <cell r="N2198">
            <v>0.29499999999999998</v>
          </cell>
          <cell r="O2198">
            <v>12776.49</v>
          </cell>
          <cell r="P2198">
            <v>51.11</v>
          </cell>
          <cell r="Q2198">
            <v>2299.77</v>
          </cell>
          <cell r="R2198">
            <v>24.99</v>
          </cell>
        </row>
        <row r="2199">
          <cell r="A2199" t="str">
            <v>0303Piura221</v>
          </cell>
          <cell r="B2199" t="str">
            <v>03</v>
          </cell>
          <cell r="C2199" t="str">
            <v>03</v>
          </cell>
          <cell r="D2199" t="str">
            <v>ELNO</v>
          </cell>
          <cell r="E2199" t="str">
            <v>Piura</v>
          </cell>
          <cell r="F2199" t="str">
            <v/>
          </cell>
          <cell r="G2199">
            <v>7</v>
          </cell>
          <cell r="H2199">
            <v>60</v>
          </cell>
          <cell r="I2199" t="str">
            <v>221</v>
          </cell>
          <cell r="J2199">
            <v>7</v>
          </cell>
          <cell r="K2199">
            <v>30.98</v>
          </cell>
          <cell r="L2199">
            <v>92.11</v>
          </cell>
          <cell r="M2199">
            <v>123.09</v>
          </cell>
          <cell r="N2199">
            <v>0.443</v>
          </cell>
          <cell r="O2199">
            <v>35835.72</v>
          </cell>
          <cell r="P2199">
            <v>29.11</v>
          </cell>
          <cell r="Q2199">
            <v>6450.43</v>
          </cell>
          <cell r="R2199">
            <v>30.15</v>
          </cell>
        </row>
        <row r="2200">
          <cell r="A2200" t="str">
            <v>0303Piura232</v>
          </cell>
          <cell r="B2200" t="str">
            <v>03</v>
          </cell>
          <cell r="C2200" t="str">
            <v>03</v>
          </cell>
          <cell r="D2200" t="str">
            <v>ELNO</v>
          </cell>
          <cell r="E2200" t="str">
            <v>Piura</v>
          </cell>
          <cell r="F2200" t="str">
            <v/>
          </cell>
          <cell r="G2200">
            <v>7</v>
          </cell>
          <cell r="H2200">
            <v>60</v>
          </cell>
          <cell r="I2200" t="str">
            <v>232</v>
          </cell>
          <cell r="J2200">
            <v>8</v>
          </cell>
          <cell r="K2200">
            <v>0</v>
          </cell>
          <cell r="L2200">
            <v>0</v>
          </cell>
          <cell r="M2200">
            <v>43.588999999999999</v>
          </cell>
          <cell r="N2200">
            <v>0.27</v>
          </cell>
          <cell r="O2200">
            <v>16030.71</v>
          </cell>
          <cell r="P2200">
            <v>36.78</v>
          </cell>
          <cell r="Q2200">
            <v>2885.53</v>
          </cell>
          <cell r="R2200">
            <v>18.96</v>
          </cell>
        </row>
        <row r="2201">
          <cell r="A2201" t="str">
            <v>0303Piura231</v>
          </cell>
          <cell r="B2201" t="str">
            <v>03</v>
          </cell>
          <cell r="C2201" t="str">
            <v>03</v>
          </cell>
          <cell r="D2201" t="str">
            <v>ELNO</v>
          </cell>
          <cell r="E2201" t="str">
            <v>Piura</v>
          </cell>
          <cell r="F2201" t="str">
            <v/>
          </cell>
          <cell r="G2201">
            <v>7</v>
          </cell>
          <cell r="H2201">
            <v>60</v>
          </cell>
          <cell r="I2201" t="str">
            <v>231</v>
          </cell>
          <cell r="J2201">
            <v>16</v>
          </cell>
          <cell r="K2201">
            <v>0</v>
          </cell>
          <cell r="L2201">
            <v>0</v>
          </cell>
          <cell r="M2201">
            <v>83.162999999999997</v>
          </cell>
          <cell r="N2201">
            <v>0.27</v>
          </cell>
          <cell r="O2201">
            <v>25607.88</v>
          </cell>
          <cell r="P2201">
            <v>30.79</v>
          </cell>
          <cell r="Q2201">
            <v>4609.42</v>
          </cell>
          <cell r="R2201">
            <v>37.71</v>
          </cell>
        </row>
        <row r="2202">
          <cell r="A2202" t="str">
            <v>0303Piura270</v>
          </cell>
          <cell r="B2202" t="str">
            <v>03</v>
          </cell>
          <cell r="C2202" t="str">
            <v>03</v>
          </cell>
          <cell r="D2202" t="str">
            <v>ELNO</v>
          </cell>
          <cell r="E2202" t="str">
            <v>Piura</v>
          </cell>
          <cell r="F2202" t="str">
            <v/>
          </cell>
          <cell r="G2202">
            <v>7</v>
          </cell>
          <cell r="H2202">
            <v>60</v>
          </cell>
          <cell r="I2202" t="str">
            <v>270</v>
          </cell>
          <cell r="J2202">
            <v>3184</v>
          </cell>
          <cell r="K2202">
            <v>0</v>
          </cell>
          <cell r="L2202">
            <v>0</v>
          </cell>
          <cell r="M2202">
            <v>1349.164</v>
          </cell>
          <cell r="N2202">
            <v>0</v>
          </cell>
          <cell r="O2202">
            <v>483399.76</v>
          </cell>
          <cell r="P2202">
            <v>35.83</v>
          </cell>
          <cell r="Q2202">
            <v>87011.96</v>
          </cell>
          <cell r="R2202">
            <v>2024.58</v>
          </cell>
        </row>
        <row r="2203">
          <cell r="A2203" t="str">
            <v>0303Piura261</v>
          </cell>
          <cell r="B2203" t="str">
            <v>03</v>
          </cell>
          <cell r="C2203" t="str">
            <v>03</v>
          </cell>
          <cell r="D2203" t="str">
            <v>ELNO</v>
          </cell>
          <cell r="E2203" t="str">
            <v>Piura</v>
          </cell>
          <cell r="F2203" t="str">
            <v/>
          </cell>
          <cell r="G2203">
            <v>7</v>
          </cell>
          <cell r="H2203">
            <v>60</v>
          </cell>
          <cell r="I2203" t="str">
            <v>261</v>
          </cell>
          <cell r="J2203">
            <v>24305</v>
          </cell>
          <cell r="K2203">
            <v>0</v>
          </cell>
          <cell r="L2203">
            <v>0</v>
          </cell>
          <cell r="M2203">
            <v>372.91</v>
          </cell>
          <cell r="N2203">
            <v>0</v>
          </cell>
          <cell r="O2203">
            <v>142754.99</v>
          </cell>
          <cell r="P2203">
            <v>38.28</v>
          </cell>
          <cell r="Q2203">
            <v>25695.9</v>
          </cell>
          <cell r="R2203">
            <v>14387.56</v>
          </cell>
        </row>
        <row r="2204">
          <cell r="A2204" t="str">
            <v>0303Piura262</v>
          </cell>
          <cell r="B2204" t="str">
            <v>03</v>
          </cell>
          <cell r="C2204" t="str">
            <v>03</v>
          </cell>
          <cell r="D2204" t="str">
            <v>ELNO</v>
          </cell>
          <cell r="E2204" t="str">
            <v>Piura</v>
          </cell>
          <cell r="F2204" t="str">
            <v/>
          </cell>
          <cell r="G2204">
            <v>7</v>
          </cell>
          <cell r="H2204">
            <v>60</v>
          </cell>
          <cell r="I2204" t="str">
            <v>262</v>
          </cell>
          <cell r="J2204">
            <v>24048</v>
          </cell>
          <cell r="K2204">
            <v>0</v>
          </cell>
          <cell r="L2204">
            <v>0</v>
          </cell>
          <cell r="M2204">
            <v>1441.076</v>
          </cell>
          <cell r="N2204">
            <v>0</v>
          </cell>
          <cell r="O2204">
            <v>490747.22</v>
          </cell>
          <cell r="P2204">
            <v>34.049999999999997</v>
          </cell>
          <cell r="Q2204">
            <v>88334.5</v>
          </cell>
          <cell r="R2204">
            <v>14256.99</v>
          </cell>
        </row>
        <row r="2205">
          <cell r="A2205" t="str">
            <v>0303Piura263</v>
          </cell>
          <cell r="B2205" t="str">
            <v>03</v>
          </cell>
          <cell r="C2205" t="str">
            <v>03</v>
          </cell>
          <cell r="D2205" t="str">
            <v>ELNO</v>
          </cell>
          <cell r="E2205" t="str">
            <v>Piura</v>
          </cell>
          <cell r="F2205" t="str">
            <v/>
          </cell>
          <cell r="G2205">
            <v>7</v>
          </cell>
          <cell r="H2205">
            <v>60</v>
          </cell>
          <cell r="I2205" t="str">
            <v>263</v>
          </cell>
          <cell r="J2205">
            <v>10552</v>
          </cell>
          <cell r="K2205">
            <v>0</v>
          </cell>
          <cell r="L2205">
            <v>0</v>
          </cell>
          <cell r="M2205">
            <v>1297.8240000000001</v>
          </cell>
          <cell r="N2205">
            <v>0</v>
          </cell>
          <cell r="O2205">
            <v>494757.3</v>
          </cell>
          <cell r="P2205">
            <v>38.119999999999997</v>
          </cell>
          <cell r="Q2205">
            <v>89056.31</v>
          </cell>
          <cell r="R2205">
            <v>6273.32</v>
          </cell>
        </row>
        <row r="2206">
          <cell r="A2206" t="str">
            <v>0303Piura264</v>
          </cell>
          <cell r="B2206" t="str">
            <v>03</v>
          </cell>
          <cell r="C2206" t="str">
            <v>03</v>
          </cell>
          <cell r="D2206" t="str">
            <v>ELNO</v>
          </cell>
          <cell r="E2206" t="str">
            <v>Piura</v>
          </cell>
          <cell r="F2206" t="str">
            <v/>
          </cell>
          <cell r="G2206">
            <v>7</v>
          </cell>
          <cell r="H2206">
            <v>60</v>
          </cell>
          <cell r="I2206" t="str">
            <v>264</v>
          </cell>
          <cell r="J2206">
            <v>8121</v>
          </cell>
          <cell r="K2206">
            <v>0</v>
          </cell>
          <cell r="L2206">
            <v>0</v>
          </cell>
          <cell r="M2206">
            <v>1622.5419999999999</v>
          </cell>
          <cell r="N2206">
            <v>0</v>
          </cell>
          <cell r="O2206">
            <v>609035.63</v>
          </cell>
          <cell r="P2206">
            <v>37.54</v>
          </cell>
          <cell r="Q2206">
            <v>109626.41</v>
          </cell>
          <cell r="R2206">
            <v>4860.3100000000004</v>
          </cell>
        </row>
        <row r="2207">
          <cell r="A2207" t="str">
            <v>0303Piura265</v>
          </cell>
          <cell r="B2207" t="str">
            <v>03</v>
          </cell>
          <cell r="C2207" t="str">
            <v>03</v>
          </cell>
          <cell r="D2207" t="str">
            <v>ELNO</v>
          </cell>
          <cell r="E2207" t="str">
            <v>Piura</v>
          </cell>
          <cell r="F2207" t="str">
            <v/>
          </cell>
          <cell r="G2207">
            <v>7</v>
          </cell>
          <cell r="H2207">
            <v>60</v>
          </cell>
          <cell r="I2207" t="str">
            <v>265</v>
          </cell>
          <cell r="J2207">
            <v>1526</v>
          </cell>
          <cell r="K2207">
            <v>0</v>
          </cell>
          <cell r="L2207">
            <v>0</v>
          </cell>
          <cell r="M2207">
            <v>568.29</v>
          </cell>
          <cell r="N2207">
            <v>0</v>
          </cell>
          <cell r="O2207">
            <v>210713.32</v>
          </cell>
          <cell r="P2207">
            <v>37.08</v>
          </cell>
          <cell r="Q2207">
            <v>37928.400000000001</v>
          </cell>
          <cell r="R2207">
            <v>927.81</v>
          </cell>
        </row>
        <row r="2208">
          <cell r="A2208" t="str">
            <v>0303Piura266</v>
          </cell>
          <cell r="B2208" t="str">
            <v>03</v>
          </cell>
          <cell r="C2208" t="str">
            <v>03</v>
          </cell>
          <cell r="D2208" t="str">
            <v>ELNO</v>
          </cell>
          <cell r="E2208" t="str">
            <v>Piura</v>
          </cell>
          <cell r="F2208" t="str">
            <v/>
          </cell>
          <cell r="G2208">
            <v>7</v>
          </cell>
          <cell r="H2208">
            <v>60</v>
          </cell>
          <cell r="I2208" t="str">
            <v>266</v>
          </cell>
          <cell r="J2208">
            <v>359</v>
          </cell>
          <cell r="K2208">
            <v>0</v>
          </cell>
          <cell r="L2208">
            <v>0</v>
          </cell>
          <cell r="M2208">
            <v>213.54599999999999</v>
          </cell>
          <cell r="N2208">
            <v>0</v>
          </cell>
          <cell r="O2208">
            <v>78275.41</v>
          </cell>
          <cell r="P2208">
            <v>36.659999999999997</v>
          </cell>
          <cell r="Q2208">
            <v>14089.57</v>
          </cell>
          <cell r="R2208">
            <v>225.41</v>
          </cell>
        </row>
        <row r="2209">
          <cell r="A2209" t="str">
            <v>0303Piura267</v>
          </cell>
          <cell r="B2209" t="str">
            <v>03</v>
          </cell>
          <cell r="C2209" t="str">
            <v>03</v>
          </cell>
          <cell r="D2209" t="str">
            <v>ELNO</v>
          </cell>
          <cell r="E2209" t="str">
            <v>Piura</v>
          </cell>
          <cell r="F2209" t="str">
            <v/>
          </cell>
          <cell r="G2209">
            <v>7</v>
          </cell>
          <cell r="H2209">
            <v>60</v>
          </cell>
          <cell r="I2209" t="str">
            <v>267</v>
          </cell>
          <cell r="J2209">
            <v>99</v>
          </cell>
          <cell r="K2209">
            <v>0</v>
          </cell>
          <cell r="L2209">
            <v>0</v>
          </cell>
          <cell r="M2209">
            <v>85.293000000000006</v>
          </cell>
          <cell r="N2209">
            <v>0</v>
          </cell>
          <cell r="O2209">
            <v>30981.37</v>
          </cell>
          <cell r="P2209">
            <v>36.32</v>
          </cell>
          <cell r="Q2209">
            <v>5576.65</v>
          </cell>
          <cell r="R2209">
            <v>63.12</v>
          </cell>
        </row>
        <row r="2210">
          <cell r="A2210" t="str">
            <v>0303Piura268</v>
          </cell>
          <cell r="B2210" t="str">
            <v>03</v>
          </cell>
          <cell r="C2210" t="str">
            <v>03</v>
          </cell>
          <cell r="D2210" t="str">
            <v>ELNO</v>
          </cell>
          <cell r="E2210" t="str">
            <v>Piura</v>
          </cell>
          <cell r="F2210" t="str">
            <v/>
          </cell>
          <cell r="G2210">
            <v>7</v>
          </cell>
          <cell r="H2210">
            <v>60</v>
          </cell>
          <cell r="I2210" t="str">
            <v>268</v>
          </cell>
          <cell r="J2210">
            <v>126</v>
          </cell>
          <cell r="K2210">
            <v>0</v>
          </cell>
          <cell r="L2210">
            <v>0</v>
          </cell>
          <cell r="M2210">
            <v>194.14</v>
          </cell>
          <cell r="N2210">
            <v>0</v>
          </cell>
          <cell r="O2210">
            <v>70069.17</v>
          </cell>
          <cell r="P2210">
            <v>36.090000000000003</v>
          </cell>
          <cell r="Q2210">
            <v>12612.45</v>
          </cell>
          <cell r="R2210">
            <v>85.25</v>
          </cell>
        </row>
        <row r="2211">
          <cell r="A2211" t="str">
            <v>0303Piura282</v>
          </cell>
          <cell r="B2211" t="str">
            <v>03</v>
          </cell>
          <cell r="C2211" t="str">
            <v>03</v>
          </cell>
          <cell r="D2211" t="str">
            <v>ELNO</v>
          </cell>
          <cell r="E2211" t="str">
            <v>Piura</v>
          </cell>
          <cell r="F2211" t="str">
            <v/>
          </cell>
          <cell r="G2211">
            <v>7</v>
          </cell>
          <cell r="H2211">
            <v>60</v>
          </cell>
          <cell r="I2211" t="str">
            <v>282</v>
          </cell>
          <cell r="J2211">
            <v>95</v>
          </cell>
          <cell r="K2211">
            <v>0</v>
          </cell>
          <cell r="L2211">
            <v>0</v>
          </cell>
          <cell r="M2211">
            <v>27.747</v>
          </cell>
          <cell r="N2211">
            <v>72.116</v>
          </cell>
          <cell r="O2211">
            <v>8764.01</v>
          </cell>
          <cell r="P2211">
            <v>31.59</v>
          </cell>
          <cell r="Q2211">
            <v>1577.52</v>
          </cell>
          <cell r="R2211">
            <v>56.29</v>
          </cell>
        </row>
        <row r="2212">
          <cell r="A2212" t="str">
            <v>0303Piura100</v>
          </cell>
          <cell r="B2212" t="str">
            <v>03</v>
          </cell>
          <cell r="C2212" t="str">
            <v>03</v>
          </cell>
          <cell r="D2212" t="str">
            <v>ELNO</v>
          </cell>
          <cell r="E2212" t="str">
            <v>Piura</v>
          </cell>
          <cell r="F2212" t="str">
            <v/>
          </cell>
          <cell r="G2212">
            <v>7</v>
          </cell>
          <cell r="H2212">
            <v>60</v>
          </cell>
          <cell r="I2212" t="str">
            <v>100</v>
          </cell>
          <cell r="J2212">
            <v>36</v>
          </cell>
          <cell r="K2212">
            <v>36.512999999999998</v>
          </cell>
          <cell r="L2212">
            <v>768.22199999999998</v>
          </cell>
          <cell r="M2212">
            <v>804.73500000000001</v>
          </cell>
          <cell r="N2212">
            <v>5.1369999999999996</v>
          </cell>
          <cell r="O2212">
            <v>131823.76</v>
          </cell>
          <cell r="P2212">
            <v>16.38</v>
          </cell>
          <cell r="Q2212">
            <v>23728.28</v>
          </cell>
          <cell r="R2212">
            <v>556.15</v>
          </cell>
        </row>
        <row r="2213">
          <cell r="A2213" t="str">
            <v>0303Piura122</v>
          </cell>
          <cell r="B2213" t="str">
            <v>03</v>
          </cell>
          <cell r="C2213" t="str">
            <v>03</v>
          </cell>
          <cell r="D2213" t="str">
            <v>ELNO</v>
          </cell>
          <cell r="E2213" t="str">
            <v>Piura</v>
          </cell>
          <cell r="F2213" t="str">
            <v/>
          </cell>
          <cell r="G2213">
            <v>7</v>
          </cell>
          <cell r="H2213">
            <v>60</v>
          </cell>
          <cell r="I2213" t="str">
            <v>122</v>
          </cell>
          <cell r="J2213">
            <v>64</v>
          </cell>
          <cell r="K2213">
            <v>173.589</v>
          </cell>
          <cell r="L2213">
            <v>1093.021</v>
          </cell>
          <cell r="M2213">
            <v>1266.6099999999999</v>
          </cell>
          <cell r="N2213">
            <v>4.9290000000000003</v>
          </cell>
          <cell r="O2213">
            <v>261545.14</v>
          </cell>
          <cell r="P2213">
            <v>20.65</v>
          </cell>
          <cell r="Q2213">
            <v>47078.13</v>
          </cell>
          <cell r="R2213">
            <v>1018.66</v>
          </cell>
        </row>
        <row r="2214">
          <cell r="A2214" t="str">
            <v>0303Piura121</v>
          </cell>
          <cell r="B2214" t="str">
            <v>03</v>
          </cell>
          <cell r="C2214" t="str">
            <v>03</v>
          </cell>
          <cell r="D2214" t="str">
            <v>ELNO</v>
          </cell>
          <cell r="E2214" t="str">
            <v>Piura</v>
          </cell>
          <cell r="F2214" t="str">
            <v/>
          </cell>
          <cell r="G2214">
            <v>7</v>
          </cell>
          <cell r="H2214">
            <v>60</v>
          </cell>
          <cell r="I2214" t="str">
            <v>121</v>
          </cell>
          <cell r="J2214">
            <v>34</v>
          </cell>
          <cell r="K2214">
            <v>220.93700000000001</v>
          </cell>
          <cell r="L2214">
            <v>857.73</v>
          </cell>
          <cell r="M2214">
            <v>1078.6669999999999</v>
          </cell>
          <cell r="N2214">
            <v>2.7189999999999999</v>
          </cell>
          <cell r="O2214">
            <v>203905</v>
          </cell>
          <cell r="P2214">
            <v>18.899999999999999</v>
          </cell>
          <cell r="Q2214">
            <v>36702.9</v>
          </cell>
          <cell r="R2214">
            <v>543.66</v>
          </cell>
        </row>
        <row r="2215">
          <cell r="A2215" t="str">
            <v>0303Piura132</v>
          </cell>
          <cell r="B2215" t="str">
            <v>03</v>
          </cell>
          <cell r="C2215" t="str">
            <v>03</v>
          </cell>
          <cell r="D2215" t="str">
            <v>ELNO</v>
          </cell>
          <cell r="E2215" t="str">
            <v>Piura</v>
          </cell>
          <cell r="F2215" t="str">
            <v/>
          </cell>
          <cell r="G2215">
            <v>7</v>
          </cell>
          <cell r="H2215">
            <v>60</v>
          </cell>
          <cell r="I2215" t="str">
            <v>132</v>
          </cell>
          <cell r="J2215">
            <v>28</v>
          </cell>
          <cell r="K2215">
            <v>0</v>
          </cell>
          <cell r="L2215">
            <v>0</v>
          </cell>
          <cell r="M2215">
            <v>331.9</v>
          </cell>
          <cell r="N2215">
            <v>1.835</v>
          </cell>
          <cell r="O2215">
            <v>79731.41</v>
          </cell>
          <cell r="P2215">
            <v>24.02</v>
          </cell>
          <cell r="Q2215">
            <v>14351.65</v>
          </cell>
          <cell r="R2215">
            <v>416.08</v>
          </cell>
        </row>
        <row r="2216">
          <cell r="A2216" t="str">
            <v>0303Piura131</v>
          </cell>
          <cell r="B2216" t="str">
            <v>03</v>
          </cell>
          <cell r="C2216" t="str">
            <v>03</v>
          </cell>
          <cell r="D2216" t="str">
            <v>ELNO</v>
          </cell>
          <cell r="E2216" t="str">
            <v>Piura</v>
          </cell>
          <cell r="F2216" t="str">
            <v/>
          </cell>
          <cell r="G2216">
            <v>7</v>
          </cell>
          <cell r="H2216">
            <v>60</v>
          </cell>
          <cell r="I2216" t="str">
            <v>131</v>
          </cell>
          <cell r="J2216">
            <v>40</v>
          </cell>
          <cell r="K2216">
            <v>0</v>
          </cell>
          <cell r="L2216">
            <v>0</v>
          </cell>
          <cell r="M2216">
            <v>388.83499999999998</v>
          </cell>
          <cell r="N2216">
            <v>1.173</v>
          </cell>
          <cell r="O2216">
            <v>83266.460000000006</v>
          </cell>
          <cell r="P2216">
            <v>21.41</v>
          </cell>
          <cell r="Q2216">
            <v>14987.96</v>
          </cell>
          <cell r="R2216">
            <v>596.35</v>
          </cell>
        </row>
        <row r="2217">
          <cell r="A2217" t="str">
            <v>0303Piura240</v>
          </cell>
          <cell r="B2217" t="str">
            <v>03</v>
          </cell>
          <cell r="C2217" t="str">
            <v>03</v>
          </cell>
          <cell r="D2217" t="str">
            <v>ELNO</v>
          </cell>
          <cell r="E2217" t="str">
            <v>Piura</v>
          </cell>
          <cell r="F2217" t="str">
            <v/>
          </cell>
          <cell r="G2217">
            <v>7</v>
          </cell>
          <cell r="H2217">
            <v>60</v>
          </cell>
          <cell r="I2217" t="str">
            <v>240</v>
          </cell>
          <cell r="J2217">
            <v>0</v>
          </cell>
          <cell r="K2217">
            <v>0</v>
          </cell>
          <cell r="L2217">
            <v>0</v>
          </cell>
          <cell r="M2217">
            <v>877.875</v>
          </cell>
          <cell r="N2217">
            <v>0</v>
          </cell>
          <cell r="O2217">
            <v>356400</v>
          </cell>
          <cell r="P2217">
            <v>40.6</v>
          </cell>
          <cell r="Q2217">
            <v>0</v>
          </cell>
          <cell r="R2217">
            <v>0</v>
          </cell>
        </row>
        <row r="2218">
          <cell r="A2218" t="str">
            <v>0303Sullana-Paita222</v>
          </cell>
          <cell r="B2218" t="str">
            <v>03</v>
          </cell>
          <cell r="C2218" t="str">
            <v>03</v>
          </cell>
          <cell r="D2218" t="str">
            <v>ELNO</v>
          </cell>
          <cell r="E2218" t="str">
            <v>Sullana-Paita</v>
          </cell>
          <cell r="F2218" t="str">
            <v/>
          </cell>
          <cell r="G2218">
            <v>76.44</v>
          </cell>
          <cell r="H2218">
            <v>60</v>
          </cell>
          <cell r="I2218" t="str">
            <v>222</v>
          </cell>
          <cell r="J2218">
            <v>2</v>
          </cell>
          <cell r="K2218">
            <v>2.2250000000000001</v>
          </cell>
          <cell r="L2218">
            <v>8.9280000000000008</v>
          </cell>
          <cell r="M2218">
            <v>11.153</v>
          </cell>
          <cell r="N2218">
            <v>4.3999999999999997E-2</v>
          </cell>
          <cell r="O2218">
            <v>3913.98</v>
          </cell>
          <cell r="P2218">
            <v>35.090000000000003</v>
          </cell>
          <cell r="Q2218">
            <v>704.52</v>
          </cell>
          <cell r="R2218">
            <v>6.1</v>
          </cell>
        </row>
        <row r="2219">
          <cell r="A2219" t="str">
            <v>0303Sullana-Paita221</v>
          </cell>
          <cell r="B2219" t="str">
            <v>03</v>
          </cell>
          <cell r="C2219" t="str">
            <v>03</v>
          </cell>
          <cell r="D2219" t="str">
            <v>ELNO</v>
          </cell>
          <cell r="E2219" t="str">
            <v>Sullana-Paita</v>
          </cell>
          <cell r="F2219" t="str">
            <v/>
          </cell>
          <cell r="G2219">
            <v>76.44</v>
          </cell>
          <cell r="H2219">
            <v>60</v>
          </cell>
          <cell r="I2219" t="str">
            <v>221</v>
          </cell>
          <cell r="J2219">
            <v>1</v>
          </cell>
          <cell r="K2219">
            <v>0.995</v>
          </cell>
          <cell r="L2219">
            <v>3.4380000000000002</v>
          </cell>
          <cell r="M2219">
            <v>4.4329999999999998</v>
          </cell>
          <cell r="N2219">
            <v>8.9999999999999993E-3</v>
          </cell>
          <cell r="O2219">
            <v>1119.06</v>
          </cell>
          <cell r="P2219">
            <v>25.24</v>
          </cell>
          <cell r="Q2219">
            <v>201.43</v>
          </cell>
          <cell r="R2219">
            <v>3.17</v>
          </cell>
        </row>
        <row r="2220">
          <cell r="A2220" t="str">
            <v>0303Sullana-Paita232</v>
          </cell>
          <cell r="B2220" t="str">
            <v>03</v>
          </cell>
          <cell r="C2220" t="str">
            <v>03</v>
          </cell>
          <cell r="D2220" t="str">
            <v>ELNO</v>
          </cell>
          <cell r="E2220" t="str">
            <v>Sullana-Paita</v>
          </cell>
          <cell r="F2220" t="str">
            <v/>
          </cell>
          <cell r="G2220">
            <v>76.44</v>
          </cell>
          <cell r="H2220">
            <v>60</v>
          </cell>
          <cell r="I2220" t="str">
            <v>232</v>
          </cell>
          <cell r="J2220">
            <v>2</v>
          </cell>
          <cell r="K2220">
            <v>0</v>
          </cell>
          <cell r="L2220">
            <v>0</v>
          </cell>
          <cell r="M2220">
            <v>1.9339999999999999</v>
          </cell>
          <cell r="N2220">
            <v>4.3999999999999997E-2</v>
          </cell>
          <cell r="O2220">
            <v>1069.74</v>
          </cell>
          <cell r="P2220">
            <v>55.31</v>
          </cell>
          <cell r="Q2220">
            <v>192.55</v>
          </cell>
          <cell r="R2220">
            <v>4.34</v>
          </cell>
        </row>
        <row r="2221">
          <cell r="A2221" t="str">
            <v>0303Sullana-Paita231</v>
          </cell>
          <cell r="B2221" t="str">
            <v>03</v>
          </cell>
          <cell r="C2221" t="str">
            <v>03</v>
          </cell>
          <cell r="D2221" t="str">
            <v>ELNO</v>
          </cell>
          <cell r="E2221" t="str">
            <v>Sullana-Paita</v>
          </cell>
          <cell r="F2221" t="str">
            <v/>
          </cell>
          <cell r="G2221">
            <v>76.44</v>
          </cell>
          <cell r="H2221">
            <v>60</v>
          </cell>
          <cell r="I2221" t="str">
            <v>231</v>
          </cell>
          <cell r="J2221">
            <v>7</v>
          </cell>
          <cell r="K2221">
            <v>0</v>
          </cell>
          <cell r="L2221">
            <v>0</v>
          </cell>
          <cell r="M2221">
            <v>20.067</v>
          </cell>
          <cell r="N2221">
            <v>7.0000000000000007E-2</v>
          </cell>
          <cell r="O2221">
            <v>5968.55</v>
          </cell>
          <cell r="P2221">
            <v>29.74</v>
          </cell>
          <cell r="Q2221">
            <v>1074.3399999999999</v>
          </cell>
          <cell r="R2221">
            <v>12.83</v>
          </cell>
        </row>
        <row r="2222">
          <cell r="A2222" t="str">
            <v>0303Sullana-Paita270</v>
          </cell>
          <cell r="B2222" t="str">
            <v>03</v>
          </cell>
          <cell r="C2222" t="str">
            <v>03</v>
          </cell>
          <cell r="D2222" t="str">
            <v>ELNO</v>
          </cell>
          <cell r="E2222" t="str">
            <v>Sullana-Paita</v>
          </cell>
          <cell r="F2222" t="str">
            <v/>
          </cell>
          <cell r="G2222">
            <v>76.44</v>
          </cell>
          <cell r="H2222">
            <v>60</v>
          </cell>
          <cell r="I2222" t="str">
            <v>270</v>
          </cell>
          <cell r="J2222">
            <v>2080</v>
          </cell>
          <cell r="K2222">
            <v>0</v>
          </cell>
          <cell r="L2222">
            <v>0</v>
          </cell>
          <cell r="M2222">
            <v>563.43600000000004</v>
          </cell>
          <cell r="N2222">
            <v>0</v>
          </cell>
          <cell r="O2222">
            <v>204298.15</v>
          </cell>
          <cell r="P2222">
            <v>36.26</v>
          </cell>
          <cell r="Q2222">
            <v>36773.67</v>
          </cell>
          <cell r="R2222">
            <v>1268.0899999999999</v>
          </cell>
        </row>
        <row r="2223">
          <cell r="A2223" t="str">
            <v>0303Sullana-Paita261</v>
          </cell>
          <cell r="B2223" t="str">
            <v>03</v>
          </cell>
          <cell r="C2223" t="str">
            <v>03</v>
          </cell>
          <cell r="D2223" t="str">
            <v>ELNO</v>
          </cell>
          <cell r="E2223" t="str">
            <v>Sullana-Paita</v>
          </cell>
          <cell r="F2223" t="str">
            <v/>
          </cell>
          <cell r="G2223">
            <v>76.44</v>
          </cell>
          <cell r="H2223">
            <v>60</v>
          </cell>
          <cell r="I2223" t="str">
            <v>261</v>
          </cell>
          <cell r="J2223">
            <v>22246</v>
          </cell>
          <cell r="K2223">
            <v>0</v>
          </cell>
          <cell r="L2223">
            <v>0</v>
          </cell>
          <cell r="M2223">
            <v>346.46300000000002</v>
          </cell>
          <cell r="N2223">
            <v>0</v>
          </cell>
          <cell r="O2223">
            <v>131980.35999999999</v>
          </cell>
          <cell r="P2223">
            <v>38.090000000000003</v>
          </cell>
          <cell r="Q2223">
            <v>23756.46</v>
          </cell>
          <cell r="R2223">
            <v>13139.49</v>
          </cell>
        </row>
        <row r="2224">
          <cell r="A2224" t="str">
            <v>0303Sullana-Paita262</v>
          </cell>
          <cell r="B2224" t="str">
            <v>03</v>
          </cell>
          <cell r="C2224" t="str">
            <v>03</v>
          </cell>
          <cell r="D2224" t="str">
            <v>ELNO</v>
          </cell>
          <cell r="E2224" t="str">
            <v>Sullana-Paita</v>
          </cell>
          <cell r="F2224" t="str">
            <v/>
          </cell>
          <cell r="G2224">
            <v>76.44</v>
          </cell>
          <cell r="H2224">
            <v>60</v>
          </cell>
          <cell r="I2224" t="str">
            <v>262</v>
          </cell>
          <cell r="J2224">
            <v>17588</v>
          </cell>
          <cell r="K2224">
            <v>0</v>
          </cell>
          <cell r="L2224">
            <v>0</v>
          </cell>
          <cell r="M2224">
            <v>1028.625</v>
          </cell>
          <cell r="N2224">
            <v>0</v>
          </cell>
          <cell r="O2224">
            <v>350118.39</v>
          </cell>
          <cell r="P2224">
            <v>34.04</v>
          </cell>
          <cell r="Q2224">
            <v>63021.31</v>
          </cell>
          <cell r="R2224">
            <v>10391.459999999999</v>
          </cell>
        </row>
        <row r="2225">
          <cell r="A2225" t="str">
            <v>0303Sullana-Paita263</v>
          </cell>
          <cell r="B2225" t="str">
            <v>03</v>
          </cell>
          <cell r="C2225" t="str">
            <v>03</v>
          </cell>
          <cell r="D2225" t="str">
            <v>ELNO</v>
          </cell>
          <cell r="E2225" t="str">
            <v>Sullana-Paita</v>
          </cell>
          <cell r="F2225" t="str">
            <v/>
          </cell>
          <cell r="G2225">
            <v>76.44</v>
          </cell>
          <cell r="H2225">
            <v>60</v>
          </cell>
          <cell r="I2225" t="str">
            <v>263</v>
          </cell>
          <cell r="J2225">
            <v>5456</v>
          </cell>
          <cell r="K2225">
            <v>0</v>
          </cell>
          <cell r="L2225">
            <v>0</v>
          </cell>
          <cell r="M2225">
            <v>662.72</v>
          </cell>
          <cell r="N2225">
            <v>0</v>
          </cell>
          <cell r="O2225">
            <v>252784.76</v>
          </cell>
          <cell r="P2225">
            <v>38.14</v>
          </cell>
          <cell r="Q2225">
            <v>45501.26</v>
          </cell>
          <cell r="R2225">
            <v>3225.35</v>
          </cell>
        </row>
        <row r="2226">
          <cell r="A2226" t="str">
            <v>0303Sullana-Paita264</v>
          </cell>
          <cell r="B2226" t="str">
            <v>03</v>
          </cell>
          <cell r="C2226" t="str">
            <v>03</v>
          </cell>
          <cell r="D2226" t="str">
            <v>ELNO</v>
          </cell>
          <cell r="E2226" t="str">
            <v>Sullana-Paita</v>
          </cell>
          <cell r="F2226" t="str">
            <v/>
          </cell>
          <cell r="G2226">
            <v>76.44</v>
          </cell>
          <cell r="H2226">
            <v>60</v>
          </cell>
          <cell r="I2226" t="str">
            <v>264</v>
          </cell>
          <cell r="J2226">
            <v>2878</v>
          </cell>
          <cell r="K2226">
            <v>0</v>
          </cell>
          <cell r="L2226">
            <v>0</v>
          </cell>
          <cell r="M2226">
            <v>559.20100000000002</v>
          </cell>
          <cell r="N2226">
            <v>0</v>
          </cell>
          <cell r="O2226">
            <v>210007.1</v>
          </cell>
          <cell r="P2226">
            <v>37.549999999999997</v>
          </cell>
          <cell r="Q2226">
            <v>37801.279999999999</v>
          </cell>
          <cell r="R2226">
            <v>1704.78</v>
          </cell>
        </row>
        <row r="2227">
          <cell r="A2227" t="str">
            <v>0303Sullana-Paita265</v>
          </cell>
          <cell r="B2227" t="str">
            <v>03</v>
          </cell>
          <cell r="C2227" t="str">
            <v>03</v>
          </cell>
          <cell r="D2227" t="str">
            <v>ELNO</v>
          </cell>
          <cell r="E2227" t="str">
            <v>Sullana-Paita</v>
          </cell>
          <cell r="F2227" t="str">
            <v/>
          </cell>
          <cell r="G2227">
            <v>76.44</v>
          </cell>
          <cell r="H2227">
            <v>60</v>
          </cell>
          <cell r="I2227" t="str">
            <v>265</v>
          </cell>
          <cell r="J2227">
            <v>377</v>
          </cell>
          <cell r="K2227">
            <v>0</v>
          </cell>
          <cell r="L2227">
            <v>0</v>
          </cell>
          <cell r="M2227">
            <v>139.35400000000001</v>
          </cell>
          <cell r="N2227">
            <v>0</v>
          </cell>
          <cell r="O2227">
            <v>51580.45</v>
          </cell>
          <cell r="P2227">
            <v>37.01</v>
          </cell>
          <cell r="Q2227">
            <v>9284.48</v>
          </cell>
          <cell r="R2227">
            <v>225.76</v>
          </cell>
        </row>
        <row r="2228">
          <cell r="A2228" t="str">
            <v>0303Sullana-Paita266</v>
          </cell>
          <cell r="B2228" t="str">
            <v>03</v>
          </cell>
          <cell r="C2228" t="str">
            <v>03</v>
          </cell>
          <cell r="D2228" t="str">
            <v>ELNO</v>
          </cell>
          <cell r="E2228" t="str">
            <v>Sullana-Paita</v>
          </cell>
          <cell r="F2228" t="str">
            <v/>
          </cell>
          <cell r="G2228">
            <v>76.44</v>
          </cell>
          <cell r="H2228">
            <v>60</v>
          </cell>
          <cell r="I2228" t="str">
            <v>266</v>
          </cell>
          <cell r="J2228">
            <v>77</v>
          </cell>
          <cell r="K2228">
            <v>0</v>
          </cell>
          <cell r="L2228">
            <v>0</v>
          </cell>
          <cell r="M2228">
            <v>45.411000000000001</v>
          </cell>
          <cell r="N2228">
            <v>0</v>
          </cell>
          <cell r="O2228">
            <v>16405.560000000001</v>
          </cell>
          <cell r="P2228">
            <v>36.130000000000003</v>
          </cell>
          <cell r="Q2228">
            <v>2953</v>
          </cell>
          <cell r="R2228">
            <v>46.28</v>
          </cell>
        </row>
        <row r="2229">
          <cell r="A2229" t="str">
            <v>0303Sullana-Paita267</v>
          </cell>
          <cell r="B2229" t="str">
            <v>03</v>
          </cell>
          <cell r="C2229" t="str">
            <v>03</v>
          </cell>
          <cell r="D2229" t="str">
            <v>ELNO</v>
          </cell>
          <cell r="E2229" t="str">
            <v>Sullana-Paita</v>
          </cell>
          <cell r="F2229" t="str">
            <v/>
          </cell>
          <cell r="G2229">
            <v>76.44</v>
          </cell>
          <cell r="H2229">
            <v>60</v>
          </cell>
          <cell r="I2229" t="str">
            <v>267</v>
          </cell>
          <cell r="J2229">
            <v>34</v>
          </cell>
          <cell r="K2229">
            <v>0</v>
          </cell>
          <cell r="L2229">
            <v>0</v>
          </cell>
          <cell r="M2229">
            <v>29.966000000000001</v>
          </cell>
          <cell r="N2229">
            <v>0</v>
          </cell>
          <cell r="O2229">
            <v>10845.1</v>
          </cell>
          <cell r="P2229">
            <v>36.19</v>
          </cell>
          <cell r="Q2229">
            <v>1952.12</v>
          </cell>
          <cell r="R2229">
            <v>20.76</v>
          </cell>
        </row>
        <row r="2230">
          <cell r="A2230" t="str">
            <v>0303Sullana-Paita268</v>
          </cell>
          <cell r="B2230" t="str">
            <v>03</v>
          </cell>
          <cell r="C2230" t="str">
            <v>03</v>
          </cell>
          <cell r="D2230" t="str">
            <v>ELNO</v>
          </cell>
          <cell r="E2230" t="str">
            <v>Sullana-Paita</v>
          </cell>
          <cell r="F2230" t="str">
            <v/>
          </cell>
          <cell r="G2230">
            <v>76.44</v>
          </cell>
          <cell r="H2230">
            <v>60</v>
          </cell>
          <cell r="I2230" t="str">
            <v>268</v>
          </cell>
          <cell r="J2230">
            <v>33</v>
          </cell>
          <cell r="K2230">
            <v>0</v>
          </cell>
          <cell r="L2230">
            <v>0</v>
          </cell>
          <cell r="M2230">
            <v>61.386000000000003</v>
          </cell>
          <cell r="N2230">
            <v>0</v>
          </cell>
          <cell r="O2230">
            <v>22314.86</v>
          </cell>
          <cell r="P2230">
            <v>36.35</v>
          </cell>
          <cell r="Q2230">
            <v>4016.67</v>
          </cell>
          <cell r="R2230">
            <v>21.34</v>
          </cell>
        </row>
        <row r="2231">
          <cell r="A2231" t="str">
            <v>0303Sullana-Paita282</v>
          </cell>
          <cell r="B2231" t="str">
            <v>03</v>
          </cell>
          <cell r="C2231" t="str">
            <v>03</v>
          </cell>
          <cell r="D2231" t="str">
            <v>ELNO</v>
          </cell>
          <cell r="E2231" t="str">
            <v>Sullana-Paita</v>
          </cell>
          <cell r="F2231" t="str">
            <v/>
          </cell>
          <cell r="G2231">
            <v>76.44</v>
          </cell>
          <cell r="H2231">
            <v>60</v>
          </cell>
          <cell r="I2231" t="str">
            <v>282</v>
          </cell>
          <cell r="J2231">
            <v>22</v>
          </cell>
          <cell r="K2231">
            <v>0</v>
          </cell>
          <cell r="L2231">
            <v>0</v>
          </cell>
          <cell r="M2231">
            <v>1.4219999999999999</v>
          </cell>
          <cell r="N2231">
            <v>4.4450000000000003</v>
          </cell>
          <cell r="O2231">
            <v>577.73</v>
          </cell>
          <cell r="P2231">
            <v>40.630000000000003</v>
          </cell>
          <cell r="Q2231">
            <v>103.99</v>
          </cell>
          <cell r="R2231">
            <v>13</v>
          </cell>
        </row>
        <row r="2232">
          <cell r="A2232" t="str">
            <v>0303Sullana-Paita100</v>
          </cell>
          <cell r="B2232" t="str">
            <v>03</v>
          </cell>
          <cell r="C2232" t="str">
            <v>03</v>
          </cell>
          <cell r="D2232" t="str">
            <v>ELNO</v>
          </cell>
          <cell r="E2232" t="str">
            <v>Sullana-Paita</v>
          </cell>
          <cell r="F2232" t="str">
            <v/>
          </cell>
          <cell r="G2232">
            <v>76.44</v>
          </cell>
          <cell r="H2232">
            <v>60</v>
          </cell>
          <cell r="I2232" t="str">
            <v>100</v>
          </cell>
          <cell r="J2232">
            <v>42</v>
          </cell>
          <cell r="K2232">
            <v>16.273</v>
          </cell>
          <cell r="L2232">
            <v>505.291</v>
          </cell>
          <cell r="M2232">
            <v>521.56399999999996</v>
          </cell>
          <cell r="N2232">
            <v>5.5140000000000002</v>
          </cell>
          <cell r="O2232">
            <v>95003.62</v>
          </cell>
          <cell r="P2232">
            <v>18.22</v>
          </cell>
          <cell r="Q2232">
            <v>17100.650000000001</v>
          </cell>
          <cell r="R2232">
            <v>573.42999999999995</v>
          </cell>
        </row>
        <row r="2233">
          <cell r="A2233" t="str">
            <v>0303Sullana-Paita122</v>
          </cell>
          <cell r="B2233" t="str">
            <v>03</v>
          </cell>
          <cell r="C2233" t="str">
            <v>03</v>
          </cell>
          <cell r="D2233" t="str">
            <v>ELNO</v>
          </cell>
          <cell r="E2233" t="str">
            <v>Sullana-Paita</v>
          </cell>
          <cell r="F2233" t="str">
            <v/>
          </cell>
          <cell r="G2233">
            <v>76.44</v>
          </cell>
          <cell r="H2233">
            <v>60</v>
          </cell>
          <cell r="I2233" t="str">
            <v>122</v>
          </cell>
          <cell r="J2233">
            <v>53</v>
          </cell>
          <cell r="K2233">
            <v>401.19600000000003</v>
          </cell>
          <cell r="L2233">
            <v>2273.5929999999998</v>
          </cell>
          <cell r="M2233">
            <v>2674.7890000000002</v>
          </cell>
          <cell r="N2233">
            <v>12.851000000000001</v>
          </cell>
          <cell r="O2233">
            <v>573463.57999999996</v>
          </cell>
          <cell r="P2233">
            <v>21.44</v>
          </cell>
          <cell r="Q2233">
            <v>103223.44</v>
          </cell>
          <cell r="R2233">
            <v>688.71</v>
          </cell>
        </row>
        <row r="2234">
          <cell r="A2234" t="str">
            <v>0303Sullana-Paita121</v>
          </cell>
          <cell r="B2234" t="str">
            <v>03</v>
          </cell>
          <cell r="C2234" t="str">
            <v>03</v>
          </cell>
          <cell r="D2234" t="str">
            <v>ELNO</v>
          </cell>
          <cell r="E2234" t="str">
            <v>Sullana-Paita</v>
          </cell>
          <cell r="F2234" t="str">
            <v/>
          </cell>
          <cell r="G2234">
            <v>76.44</v>
          </cell>
          <cell r="H2234">
            <v>60</v>
          </cell>
          <cell r="I2234" t="str">
            <v>121</v>
          </cell>
          <cell r="J2234">
            <v>36</v>
          </cell>
          <cell r="K2234">
            <v>1000.956</v>
          </cell>
          <cell r="L2234">
            <v>3773.335</v>
          </cell>
          <cell r="M2234">
            <v>4774.2910000000002</v>
          </cell>
          <cell r="N2234">
            <v>13.920999999999999</v>
          </cell>
          <cell r="O2234">
            <v>907955.56</v>
          </cell>
          <cell r="P2234">
            <v>19.02</v>
          </cell>
          <cell r="Q2234">
            <v>163432</v>
          </cell>
          <cell r="R2234">
            <v>492.35</v>
          </cell>
        </row>
        <row r="2235">
          <cell r="A2235" t="str">
            <v>0303Sullana-Paita132</v>
          </cell>
          <cell r="B2235" t="str">
            <v>03</v>
          </cell>
          <cell r="C2235" t="str">
            <v>03</v>
          </cell>
          <cell r="D2235" t="str">
            <v>ELNO</v>
          </cell>
          <cell r="E2235" t="str">
            <v>Sullana-Paita</v>
          </cell>
          <cell r="F2235" t="str">
            <v/>
          </cell>
          <cell r="G2235">
            <v>76.44</v>
          </cell>
          <cell r="H2235">
            <v>60</v>
          </cell>
          <cell r="I2235" t="str">
            <v>132</v>
          </cell>
          <cell r="J2235">
            <v>39</v>
          </cell>
          <cell r="K2235">
            <v>0</v>
          </cell>
          <cell r="L2235">
            <v>0</v>
          </cell>
          <cell r="M2235">
            <v>406.97800000000001</v>
          </cell>
          <cell r="N2235">
            <v>2.0539999999999998</v>
          </cell>
          <cell r="O2235">
            <v>99549.8</v>
          </cell>
          <cell r="P2235">
            <v>24.46</v>
          </cell>
          <cell r="Q2235">
            <v>17918.96</v>
          </cell>
          <cell r="R2235">
            <v>516.05999999999995</v>
          </cell>
        </row>
        <row r="2236">
          <cell r="A2236" t="str">
            <v>0303Sullana-Paita131</v>
          </cell>
          <cell r="B2236" t="str">
            <v>03</v>
          </cell>
          <cell r="C2236" t="str">
            <v>03</v>
          </cell>
          <cell r="D2236" t="str">
            <v>ELNO</v>
          </cell>
          <cell r="E2236" t="str">
            <v>Sullana-Paita</v>
          </cell>
          <cell r="F2236" t="str">
            <v/>
          </cell>
          <cell r="G2236">
            <v>76.44</v>
          </cell>
          <cell r="H2236">
            <v>60</v>
          </cell>
          <cell r="I2236" t="str">
            <v>131</v>
          </cell>
          <cell r="J2236">
            <v>23</v>
          </cell>
          <cell r="K2236">
            <v>0</v>
          </cell>
          <cell r="L2236">
            <v>0</v>
          </cell>
          <cell r="M2236">
            <v>342.23</v>
          </cell>
          <cell r="N2236">
            <v>1.732</v>
          </cell>
          <cell r="O2236">
            <v>88809.49</v>
          </cell>
          <cell r="P2236">
            <v>25.95</v>
          </cell>
          <cell r="Q2236">
            <v>15985.71</v>
          </cell>
          <cell r="R2236">
            <v>274.24</v>
          </cell>
        </row>
        <row r="2237">
          <cell r="A2237" t="str">
            <v>0303Sullana-Paita240</v>
          </cell>
          <cell r="B2237" t="str">
            <v>03</v>
          </cell>
          <cell r="C2237" t="str">
            <v>03</v>
          </cell>
          <cell r="D2237" t="str">
            <v>ELNO</v>
          </cell>
          <cell r="E2237" t="str">
            <v>Sullana-Paita</v>
          </cell>
          <cell r="F2237" t="str">
            <v/>
          </cell>
          <cell r="G2237">
            <v>76.44</v>
          </cell>
          <cell r="H2237">
            <v>60</v>
          </cell>
          <cell r="I2237" t="str">
            <v>240</v>
          </cell>
          <cell r="J2237">
            <v>0</v>
          </cell>
          <cell r="K2237">
            <v>0</v>
          </cell>
          <cell r="L2237">
            <v>0</v>
          </cell>
          <cell r="M2237">
            <v>442.03199999999998</v>
          </cell>
          <cell r="N2237">
            <v>0</v>
          </cell>
          <cell r="O2237">
            <v>189881</v>
          </cell>
          <cell r="P2237">
            <v>42.96</v>
          </cell>
          <cell r="Q2237">
            <v>0</v>
          </cell>
          <cell r="R2237">
            <v>0</v>
          </cell>
        </row>
        <row r="2238">
          <cell r="A2238" t="str">
            <v>0303Chulucanas210</v>
          </cell>
          <cell r="B2238" t="str">
            <v>03</v>
          </cell>
          <cell r="C2238" t="str">
            <v>03</v>
          </cell>
          <cell r="D2238" t="str">
            <v>ELNO</v>
          </cell>
          <cell r="E2238" t="str">
            <v>Chulucanas</v>
          </cell>
          <cell r="F2238" t="str">
            <v/>
          </cell>
          <cell r="G2238">
            <v>0</v>
          </cell>
          <cell r="H2238">
            <v>0</v>
          </cell>
          <cell r="I2238" t="str">
            <v>210</v>
          </cell>
          <cell r="J2238">
            <v>2</v>
          </cell>
          <cell r="K2238">
            <v>2.1999999999999999E-2</v>
          </cell>
          <cell r="L2238">
            <v>5.0999999999999996</v>
          </cell>
          <cell r="M2238">
            <v>5.1219999999999999</v>
          </cell>
          <cell r="N2238">
            <v>4.9000000000000002E-2</v>
          </cell>
          <cell r="O2238">
            <v>1790.6</v>
          </cell>
          <cell r="P2238">
            <v>34.96</v>
          </cell>
          <cell r="Q2238">
            <v>322.31</v>
          </cell>
          <cell r="R2238">
            <v>6.34</v>
          </cell>
        </row>
        <row r="2239">
          <cell r="A2239" t="str">
            <v>0303Chulucanas222</v>
          </cell>
          <cell r="B2239" t="str">
            <v>03</v>
          </cell>
          <cell r="C2239" t="str">
            <v>03</v>
          </cell>
          <cell r="D2239" t="str">
            <v>ELNO</v>
          </cell>
          <cell r="E2239" t="str">
            <v>Chulucanas</v>
          </cell>
          <cell r="F2239" t="str">
            <v/>
          </cell>
          <cell r="G2239">
            <v>0</v>
          </cell>
          <cell r="H2239">
            <v>0</v>
          </cell>
          <cell r="I2239" t="str">
            <v>222</v>
          </cell>
          <cell r="J2239">
            <v>1</v>
          </cell>
          <cell r="K2239">
            <v>0.504</v>
          </cell>
          <cell r="L2239">
            <v>1.099</v>
          </cell>
          <cell r="M2239">
            <v>1.603</v>
          </cell>
          <cell r="N2239">
            <v>2.5000000000000001E-2</v>
          </cell>
          <cell r="O2239">
            <v>499.15</v>
          </cell>
          <cell r="P2239">
            <v>31.14</v>
          </cell>
          <cell r="Q2239">
            <v>89.85</v>
          </cell>
          <cell r="R2239">
            <v>3.17</v>
          </cell>
        </row>
        <row r="2240">
          <cell r="A2240" t="str">
            <v>0303Chulucanas231</v>
          </cell>
          <cell r="B2240" t="str">
            <v>03</v>
          </cell>
          <cell r="C2240" t="str">
            <v>03</v>
          </cell>
          <cell r="D2240" t="str">
            <v>ELNO</v>
          </cell>
          <cell r="E2240" t="str">
            <v>Chulucanas</v>
          </cell>
          <cell r="F2240" t="str">
            <v/>
          </cell>
          <cell r="G2240">
            <v>0</v>
          </cell>
          <cell r="H2240">
            <v>0</v>
          </cell>
          <cell r="I2240" t="str">
            <v>231</v>
          </cell>
          <cell r="J2240">
            <v>4</v>
          </cell>
          <cell r="K2240">
            <v>0</v>
          </cell>
          <cell r="L2240">
            <v>0</v>
          </cell>
          <cell r="M2240">
            <v>2.0630000000000002</v>
          </cell>
          <cell r="N2240">
            <v>0.01</v>
          </cell>
          <cell r="O2240">
            <v>1093.1500000000001</v>
          </cell>
          <cell r="P2240">
            <v>52.99</v>
          </cell>
          <cell r="Q2240">
            <v>196.77</v>
          </cell>
          <cell r="R2240">
            <v>8.36</v>
          </cell>
        </row>
        <row r="2241">
          <cell r="A2241" t="str">
            <v>0303Chulucanas270</v>
          </cell>
          <cell r="B2241" t="str">
            <v>03</v>
          </cell>
          <cell r="C2241" t="str">
            <v>03</v>
          </cell>
          <cell r="D2241" t="str">
            <v>ELNO</v>
          </cell>
          <cell r="E2241" t="str">
            <v>Chulucanas</v>
          </cell>
          <cell r="F2241" t="str">
            <v/>
          </cell>
          <cell r="G2241">
            <v>0</v>
          </cell>
          <cell r="H2241">
            <v>0</v>
          </cell>
          <cell r="I2241" t="str">
            <v>270</v>
          </cell>
          <cell r="J2241">
            <v>961</v>
          </cell>
          <cell r="K2241">
            <v>0</v>
          </cell>
          <cell r="L2241">
            <v>0</v>
          </cell>
          <cell r="M2241">
            <v>156.37200000000001</v>
          </cell>
          <cell r="N2241">
            <v>0</v>
          </cell>
          <cell r="O2241">
            <v>57176.19</v>
          </cell>
          <cell r="P2241">
            <v>36.56</v>
          </cell>
          <cell r="Q2241">
            <v>10291.709999999999</v>
          </cell>
          <cell r="R2241">
            <v>576.53</v>
          </cell>
        </row>
        <row r="2242">
          <cell r="A2242" t="str">
            <v>0303Chulucanas261</v>
          </cell>
          <cell r="B2242" t="str">
            <v>03</v>
          </cell>
          <cell r="C2242" t="str">
            <v>03</v>
          </cell>
          <cell r="D2242" t="str">
            <v>ELNO</v>
          </cell>
          <cell r="E2242" t="str">
            <v>Chulucanas</v>
          </cell>
          <cell r="F2242" t="str">
            <v/>
          </cell>
          <cell r="G2242">
            <v>0</v>
          </cell>
          <cell r="H2242">
            <v>0</v>
          </cell>
          <cell r="I2242" t="str">
            <v>261</v>
          </cell>
          <cell r="J2242">
            <v>16430</v>
          </cell>
          <cell r="K2242">
            <v>0</v>
          </cell>
          <cell r="L2242">
            <v>0</v>
          </cell>
          <cell r="M2242">
            <v>208.65600000000001</v>
          </cell>
          <cell r="N2242">
            <v>0</v>
          </cell>
          <cell r="O2242">
            <v>97895.39</v>
          </cell>
          <cell r="P2242">
            <v>46.92</v>
          </cell>
          <cell r="Q2242">
            <v>17621.169999999998</v>
          </cell>
          <cell r="R2242">
            <v>9704.4599999999991</v>
          </cell>
        </row>
        <row r="2243">
          <cell r="A2243" t="str">
            <v>0303Chulucanas262</v>
          </cell>
          <cell r="B2243" t="str">
            <v>03</v>
          </cell>
          <cell r="C2243" t="str">
            <v>03</v>
          </cell>
          <cell r="D2243" t="str">
            <v>ELNO</v>
          </cell>
          <cell r="E2243" t="str">
            <v>Chulucanas</v>
          </cell>
          <cell r="F2243" t="str">
            <v/>
          </cell>
          <cell r="G2243">
            <v>0</v>
          </cell>
          <cell r="H2243">
            <v>0</v>
          </cell>
          <cell r="I2243" t="str">
            <v>262</v>
          </cell>
          <cell r="J2243">
            <v>5564</v>
          </cell>
          <cell r="K2243">
            <v>0</v>
          </cell>
          <cell r="L2243">
            <v>0</v>
          </cell>
          <cell r="M2243">
            <v>305.94200000000001</v>
          </cell>
          <cell r="N2243">
            <v>0</v>
          </cell>
          <cell r="O2243">
            <v>115148.52</v>
          </cell>
          <cell r="P2243">
            <v>37.64</v>
          </cell>
          <cell r="Q2243">
            <v>20726.73</v>
          </cell>
          <cell r="R2243">
            <v>3287</v>
          </cell>
        </row>
        <row r="2244">
          <cell r="A2244" t="str">
            <v>0303Chulucanas263</v>
          </cell>
          <cell r="B2244" t="str">
            <v>03</v>
          </cell>
          <cell r="C2244" t="str">
            <v>03</v>
          </cell>
          <cell r="D2244" t="str">
            <v>ELNO</v>
          </cell>
          <cell r="E2244" t="str">
            <v>Chulucanas</v>
          </cell>
          <cell r="F2244" t="str">
            <v/>
          </cell>
          <cell r="G2244">
            <v>0</v>
          </cell>
          <cell r="H2244">
            <v>0</v>
          </cell>
          <cell r="I2244" t="str">
            <v>263</v>
          </cell>
          <cell r="J2244">
            <v>927</v>
          </cell>
          <cell r="K2244">
            <v>0</v>
          </cell>
          <cell r="L2244">
            <v>0</v>
          </cell>
          <cell r="M2244">
            <v>111.298</v>
          </cell>
          <cell r="N2244">
            <v>0</v>
          </cell>
          <cell r="O2244">
            <v>46988.35</v>
          </cell>
          <cell r="P2244">
            <v>42.22</v>
          </cell>
          <cell r="Q2244">
            <v>8457.9</v>
          </cell>
          <cell r="R2244">
            <v>547.79999999999995</v>
          </cell>
        </row>
        <row r="2245">
          <cell r="A2245" t="str">
            <v>0303Chulucanas264</v>
          </cell>
          <cell r="B2245" t="str">
            <v>03</v>
          </cell>
          <cell r="C2245" t="str">
            <v>03</v>
          </cell>
          <cell r="D2245" t="str">
            <v>ELNO</v>
          </cell>
          <cell r="E2245" t="str">
            <v>Chulucanas</v>
          </cell>
          <cell r="F2245" t="str">
            <v/>
          </cell>
          <cell r="G2245">
            <v>0</v>
          </cell>
          <cell r="H2245">
            <v>0</v>
          </cell>
          <cell r="I2245" t="str">
            <v>264</v>
          </cell>
          <cell r="J2245">
            <v>328</v>
          </cell>
          <cell r="K2245">
            <v>0</v>
          </cell>
          <cell r="L2245">
            <v>0</v>
          </cell>
          <cell r="M2245">
            <v>63.430999999999997</v>
          </cell>
          <cell r="N2245">
            <v>0</v>
          </cell>
          <cell r="O2245">
            <v>26292.19</v>
          </cell>
          <cell r="P2245">
            <v>41.45</v>
          </cell>
          <cell r="Q2245">
            <v>4732.59</v>
          </cell>
          <cell r="R2245">
            <v>194.2</v>
          </cell>
        </row>
        <row r="2246">
          <cell r="A2246" t="str">
            <v>0303Chulucanas265</v>
          </cell>
          <cell r="B2246" t="str">
            <v>03</v>
          </cell>
          <cell r="C2246" t="str">
            <v>03</v>
          </cell>
          <cell r="D2246" t="str">
            <v>ELNO</v>
          </cell>
          <cell r="E2246" t="str">
            <v>Chulucanas</v>
          </cell>
          <cell r="F2246" t="str">
            <v/>
          </cell>
          <cell r="G2246">
            <v>0</v>
          </cell>
          <cell r="H2246">
            <v>0</v>
          </cell>
          <cell r="I2246" t="str">
            <v>265</v>
          </cell>
          <cell r="J2246">
            <v>39</v>
          </cell>
          <cell r="K2246">
            <v>0</v>
          </cell>
          <cell r="L2246">
            <v>0</v>
          </cell>
          <cell r="M2246">
            <v>14.797000000000001</v>
          </cell>
          <cell r="N2246">
            <v>0</v>
          </cell>
          <cell r="O2246">
            <v>6061.06</v>
          </cell>
          <cell r="P2246">
            <v>40.96</v>
          </cell>
          <cell r="Q2246">
            <v>1090.99</v>
          </cell>
          <cell r="R2246">
            <v>23.35</v>
          </cell>
        </row>
        <row r="2247">
          <cell r="A2247" t="str">
            <v>0303Chulucanas266</v>
          </cell>
          <cell r="B2247" t="str">
            <v>03</v>
          </cell>
          <cell r="C2247" t="str">
            <v>03</v>
          </cell>
          <cell r="D2247" t="str">
            <v>ELNO</v>
          </cell>
          <cell r="E2247" t="str">
            <v>Chulucanas</v>
          </cell>
          <cell r="F2247" t="str">
            <v/>
          </cell>
          <cell r="G2247">
            <v>0</v>
          </cell>
          <cell r="H2247">
            <v>0</v>
          </cell>
          <cell r="I2247" t="str">
            <v>266</v>
          </cell>
          <cell r="J2247">
            <v>10</v>
          </cell>
          <cell r="K2247">
            <v>0</v>
          </cell>
          <cell r="L2247">
            <v>0</v>
          </cell>
          <cell r="M2247">
            <v>5.83</v>
          </cell>
          <cell r="N2247">
            <v>0</v>
          </cell>
          <cell r="O2247">
            <v>2377.6799999999998</v>
          </cell>
          <cell r="P2247">
            <v>40.78</v>
          </cell>
          <cell r="Q2247">
            <v>427.98</v>
          </cell>
          <cell r="R2247">
            <v>6.24</v>
          </cell>
        </row>
        <row r="2248">
          <cell r="A2248" t="str">
            <v>0303Chulucanas267</v>
          </cell>
          <cell r="B2248" t="str">
            <v>03</v>
          </cell>
          <cell r="C2248" t="str">
            <v>03</v>
          </cell>
          <cell r="D2248" t="str">
            <v>ELNO</v>
          </cell>
          <cell r="E2248" t="str">
            <v>Chulucanas</v>
          </cell>
          <cell r="F2248" t="str">
            <v/>
          </cell>
          <cell r="G2248">
            <v>0</v>
          </cell>
          <cell r="H2248">
            <v>0</v>
          </cell>
          <cell r="I2248" t="str">
            <v>267</v>
          </cell>
          <cell r="J2248">
            <v>5</v>
          </cell>
          <cell r="K2248">
            <v>0</v>
          </cell>
          <cell r="L2248">
            <v>0</v>
          </cell>
          <cell r="M2248">
            <v>4.0860000000000003</v>
          </cell>
          <cell r="N2248">
            <v>0</v>
          </cell>
          <cell r="O2248">
            <v>1662.39</v>
          </cell>
          <cell r="P2248">
            <v>40.69</v>
          </cell>
          <cell r="Q2248">
            <v>299.23</v>
          </cell>
          <cell r="R2248">
            <v>2.95</v>
          </cell>
        </row>
        <row r="2249">
          <cell r="A2249" t="str">
            <v>0303Chulucanas268</v>
          </cell>
          <cell r="B2249" t="str">
            <v>03</v>
          </cell>
          <cell r="C2249" t="str">
            <v>03</v>
          </cell>
          <cell r="D2249" t="str">
            <v>ELNO</v>
          </cell>
          <cell r="E2249" t="str">
            <v>Chulucanas</v>
          </cell>
          <cell r="F2249" t="str">
            <v/>
          </cell>
          <cell r="G2249">
            <v>0</v>
          </cell>
          <cell r="H2249">
            <v>0</v>
          </cell>
          <cell r="I2249" t="str">
            <v>268</v>
          </cell>
          <cell r="J2249">
            <v>7</v>
          </cell>
          <cell r="K2249">
            <v>0</v>
          </cell>
          <cell r="L2249">
            <v>0</v>
          </cell>
          <cell r="M2249">
            <v>24.706</v>
          </cell>
          <cell r="N2249">
            <v>0</v>
          </cell>
          <cell r="O2249">
            <v>8694.8700000000008</v>
          </cell>
          <cell r="P2249">
            <v>35.19</v>
          </cell>
          <cell r="Q2249">
            <v>1565.08</v>
          </cell>
          <cell r="R2249">
            <v>4.8099999999999996</v>
          </cell>
        </row>
        <row r="2250">
          <cell r="A2250" t="str">
            <v>0303Chulucanas282</v>
          </cell>
          <cell r="B2250" t="str">
            <v>03</v>
          </cell>
          <cell r="C2250" t="str">
            <v>03</v>
          </cell>
          <cell r="D2250" t="str">
            <v>ELNO</v>
          </cell>
          <cell r="E2250" t="str">
            <v>Chulucanas</v>
          </cell>
          <cell r="F2250" t="str">
            <v/>
          </cell>
          <cell r="G2250">
            <v>0</v>
          </cell>
          <cell r="H2250">
            <v>0</v>
          </cell>
          <cell r="I2250" t="str">
            <v>282</v>
          </cell>
          <cell r="J2250">
            <v>3</v>
          </cell>
          <cell r="K2250">
            <v>0</v>
          </cell>
          <cell r="L2250">
            <v>0</v>
          </cell>
          <cell r="M2250">
            <v>0.14399999999999999</v>
          </cell>
          <cell r="N2250">
            <v>0.45</v>
          </cell>
          <cell r="O2250">
            <v>60.39</v>
          </cell>
          <cell r="P2250">
            <v>41.94</v>
          </cell>
          <cell r="Q2250">
            <v>10.87</v>
          </cell>
          <cell r="R2250">
            <v>1.77</v>
          </cell>
        </row>
        <row r="2251">
          <cell r="A2251" t="str">
            <v>0303Chulucanas100</v>
          </cell>
          <cell r="B2251" t="str">
            <v>03</v>
          </cell>
          <cell r="C2251" t="str">
            <v>03</v>
          </cell>
          <cell r="D2251" t="str">
            <v>ELNO</v>
          </cell>
          <cell r="E2251" t="str">
            <v>Chulucanas</v>
          </cell>
          <cell r="F2251" t="str">
            <v/>
          </cell>
          <cell r="G2251">
            <v>0</v>
          </cell>
          <cell r="H2251">
            <v>0</v>
          </cell>
          <cell r="I2251" t="str">
            <v>100</v>
          </cell>
          <cell r="J2251">
            <v>17</v>
          </cell>
          <cell r="K2251">
            <v>2.169</v>
          </cell>
          <cell r="L2251">
            <v>222.70400000000001</v>
          </cell>
          <cell r="M2251">
            <v>224.87299999999999</v>
          </cell>
          <cell r="N2251">
            <v>1.393</v>
          </cell>
          <cell r="O2251">
            <v>43330.239999999998</v>
          </cell>
          <cell r="P2251">
            <v>19.27</v>
          </cell>
          <cell r="Q2251">
            <v>7799.44</v>
          </cell>
          <cell r="R2251">
            <v>270.13</v>
          </cell>
        </row>
        <row r="2252">
          <cell r="A2252" t="str">
            <v>0303Chulucanas122</v>
          </cell>
          <cell r="B2252" t="str">
            <v>03</v>
          </cell>
          <cell r="C2252" t="str">
            <v>03</v>
          </cell>
          <cell r="D2252" t="str">
            <v>ELNO</v>
          </cell>
          <cell r="E2252" t="str">
            <v>Chulucanas</v>
          </cell>
          <cell r="F2252" t="str">
            <v/>
          </cell>
          <cell r="G2252">
            <v>0</v>
          </cell>
          <cell r="H2252">
            <v>0</v>
          </cell>
          <cell r="I2252" t="str">
            <v>122</v>
          </cell>
          <cell r="J2252">
            <v>10</v>
          </cell>
          <cell r="K2252">
            <v>7.633</v>
          </cell>
          <cell r="L2252">
            <v>38.816000000000003</v>
          </cell>
          <cell r="M2252">
            <v>46.448999999999998</v>
          </cell>
          <cell r="N2252">
            <v>0.627</v>
          </cell>
          <cell r="O2252">
            <v>14943.01</v>
          </cell>
          <cell r="P2252">
            <v>32.17</v>
          </cell>
          <cell r="Q2252">
            <v>2689.74</v>
          </cell>
          <cell r="R2252">
            <v>158.9</v>
          </cell>
        </row>
        <row r="2253">
          <cell r="A2253" t="str">
            <v>0303Chulucanas121</v>
          </cell>
          <cell r="B2253" t="str">
            <v>03</v>
          </cell>
          <cell r="C2253" t="str">
            <v>03</v>
          </cell>
          <cell r="D2253" t="str">
            <v>ELNO</v>
          </cell>
          <cell r="E2253" t="str">
            <v>Chulucanas</v>
          </cell>
          <cell r="F2253" t="str">
            <v/>
          </cell>
          <cell r="G2253">
            <v>0</v>
          </cell>
          <cell r="H2253">
            <v>0</v>
          </cell>
          <cell r="I2253" t="str">
            <v>121</v>
          </cell>
          <cell r="J2253">
            <v>5</v>
          </cell>
          <cell r="K2253">
            <v>12.739000000000001</v>
          </cell>
          <cell r="L2253">
            <v>47.968000000000004</v>
          </cell>
          <cell r="M2253">
            <v>60.707000000000001</v>
          </cell>
          <cell r="N2253">
            <v>0.245</v>
          </cell>
          <cell r="O2253">
            <v>14671.75</v>
          </cell>
          <cell r="P2253">
            <v>24.17</v>
          </cell>
          <cell r="Q2253">
            <v>2640.92</v>
          </cell>
          <cell r="R2253">
            <v>79.45</v>
          </cell>
        </row>
        <row r="2254">
          <cell r="A2254" t="str">
            <v>0303Chulucanas132</v>
          </cell>
          <cell r="B2254" t="str">
            <v>03</v>
          </cell>
          <cell r="C2254" t="str">
            <v>03</v>
          </cell>
          <cell r="D2254" t="str">
            <v>ELNO</v>
          </cell>
          <cell r="E2254" t="str">
            <v>Chulucanas</v>
          </cell>
          <cell r="F2254" t="str">
            <v/>
          </cell>
          <cell r="G2254">
            <v>0</v>
          </cell>
          <cell r="H2254">
            <v>0</v>
          </cell>
          <cell r="I2254" t="str">
            <v>132</v>
          </cell>
          <cell r="J2254">
            <v>9</v>
          </cell>
          <cell r="K2254">
            <v>0</v>
          </cell>
          <cell r="L2254">
            <v>0</v>
          </cell>
          <cell r="M2254">
            <v>11.457000000000001</v>
          </cell>
          <cell r="N2254">
            <v>0.13200000000000001</v>
          </cell>
          <cell r="O2254">
            <v>3380.47</v>
          </cell>
          <cell r="P2254">
            <v>29.51</v>
          </cell>
          <cell r="Q2254">
            <v>608.48</v>
          </cell>
          <cell r="R2254">
            <v>133.74</v>
          </cell>
        </row>
        <row r="2255">
          <cell r="A2255" t="str">
            <v>0303Chulucanas131</v>
          </cell>
          <cell r="B2255" t="str">
            <v>03</v>
          </cell>
          <cell r="C2255" t="str">
            <v>03</v>
          </cell>
          <cell r="D2255" t="str">
            <v>ELNO</v>
          </cell>
          <cell r="E2255" t="str">
            <v>Chulucanas</v>
          </cell>
          <cell r="F2255" t="str">
            <v/>
          </cell>
          <cell r="G2255">
            <v>0</v>
          </cell>
          <cell r="H2255">
            <v>0</v>
          </cell>
          <cell r="I2255" t="str">
            <v>131</v>
          </cell>
          <cell r="J2255">
            <v>19</v>
          </cell>
          <cell r="K2255">
            <v>0</v>
          </cell>
          <cell r="L2255">
            <v>0</v>
          </cell>
          <cell r="M2255">
            <v>57.289000000000001</v>
          </cell>
          <cell r="N2255">
            <v>0.38600000000000001</v>
          </cell>
          <cell r="O2255">
            <v>15568.28</v>
          </cell>
          <cell r="P2255">
            <v>27.17</v>
          </cell>
          <cell r="Q2255">
            <v>2802.29</v>
          </cell>
          <cell r="R2255">
            <v>282.33999999999997</v>
          </cell>
        </row>
        <row r="2256">
          <cell r="A2256" t="str">
            <v>0303Chulucanas240</v>
          </cell>
          <cell r="B2256" t="str">
            <v>03</v>
          </cell>
          <cell r="C2256" t="str">
            <v>03</v>
          </cell>
          <cell r="D2256" t="str">
            <v>ELNO</v>
          </cell>
          <cell r="E2256" t="str">
            <v>Chulucanas</v>
          </cell>
          <cell r="F2256" t="str">
            <v/>
          </cell>
          <cell r="G2256">
            <v>0</v>
          </cell>
          <cell r="H2256">
            <v>0</v>
          </cell>
          <cell r="I2256" t="str">
            <v>240</v>
          </cell>
          <cell r="J2256">
            <v>0</v>
          </cell>
          <cell r="K2256">
            <v>0</v>
          </cell>
          <cell r="L2256">
            <v>0</v>
          </cell>
          <cell r="M2256">
            <v>206.86500000000001</v>
          </cell>
          <cell r="N2256">
            <v>0</v>
          </cell>
          <cell r="O2256">
            <v>51024</v>
          </cell>
          <cell r="P2256">
            <v>24.67</v>
          </cell>
          <cell r="Q2256">
            <v>0</v>
          </cell>
          <cell r="R2256">
            <v>0</v>
          </cell>
        </row>
        <row r="2257">
          <cell r="A2257" t="str">
            <v>0303Talara222</v>
          </cell>
          <cell r="B2257" t="str">
            <v>03</v>
          </cell>
          <cell r="C2257" t="str">
            <v>03</v>
          </cell>
          <cell r="D2257" t="str">
            <v>ELNO</v>
          </cell>
          <cell r="E2257" t="str">
            <v>Talara</v>
          </cell>
          <cell r="F2257" t="str">
            <v/>
          </cell>
          <cell r="G2257">
            <v>0</v>
          </cell>
          <cell r="H2257">
            <v>0</v>
          </cell>
          <cell r="I2257" t="str">
            <v>222</v>
          </cell>
          <cell r="J2257">
            <v>10</v>
          </cell>
          <cell r="K2257">
            <v>7.2030000000000003</v>
          </cell>
          <cell r="L2257">
            <v>62.375999999999998</v>
          </cell>
          <cell r="M2257">
            <v>69.578999999999994</v>
          </cell>
          <cell r="N2257">
            <v>0.433</v>
          </cell>
          <cell r="O2257">
            <v>32197.06</v>
          </cell>
          <cell r="P2257">
            <v>46.27</v>
          </cell>
          <cell r="Q2257">
            <v>5795.47</v>
          </cell>
          <cell r="R2257">
            <v>37.67</v>
          </cell>
        </row>
        <row r="2258">
          <cell r="A2258" t="str">
            <v>0303Talara221</v>
          </cell>
          <cell r="B2258" t="str">
            <v>03</v>
          </cell>
          <cell r="C2258" t="str">
            <v>03</v>
          </cell>
          <cell r="D2258" t="str">
            <v>ELNO</v>
          </cell>
          <cell r="E2258" t="str">
            <v>Talara</v>
          </cell>
          <cell r="F2258" t="str">
            <v/>
          </cell>
          <cell r="G2258">
            <v>0</v>
          </cell>
          <cell r="H2258">
            <v>0</v>
          </cell>
          <cell r="I2258" t="str">
            <v>221</v>
          </cell>
          <cell r="J2258">
            <v>1</v>
          </cell>
          <cell r="K2258">
            <v>4.3319999999999999</v>
          </cell>
          <cell r="L2258">
            <v>19.731999999999999</v>
          </cell>
          <cell r="M2258">
            <v>24.064</v>
          </cell>
          <cell r="N2258">
            <v>8.5000000000000006E-2</v>
          </cell>
          <cell r="O2258">
            <v>8140.49</v>
          </cell>
          <cell r="P2258">
            <v>33.83</v>
          </cell>
          <cell r="Q2258">
            <v>1465.29</v>
          </cell>
          <cell r="R2258">
            <v>5.16</v>
          </cell>
        </row>
        <row r="2259">
          <cell r="A2259" t="str">
            <v>0303Talara232</v>
          </cell>
          <cell r="B2259" t="str">
            <v>03</v>
          </cell>
          <cell r="C2259" t="str">
            <v>03</v>
          </cell>
          <cell r="D2259" t="str">
            <v>ELNO</v>
          </cell>
          <cell r="E2259" t="str">
            <v>Talara</v>
          </cell>
          <cell r="F2259" t="str">
            <v/>
          </cell>
          <cell r="G2259">
            <v>0</v>
          </cell>
          <cell r="H2259">
            <v>0</v>
          </cell>
          <cell r="I2259" t="str">
            <v>232</v>
          </cell>
          <cell r="J2259">
            <v>12</v>
          </cell>
          <cell r="K2259">
            <v>0</v>
          </cell>
          <cell r="L2259">
            <v>0</v>
          </cell>
          <cell r="M2259">
            <v>77.899000000000001</v>
          </cell>
          <cell r="N2259">
            <v>0.64</v>
          </cell>
          <cell r="O2259">
            <v>33370.400000000001</v>
          </cell>
          <cell r="P2259">
            <v>42.84</v>
          </cell>
          <cell r="Q2259">
            <v>6006.67</v>
          </cell>
          <cell r="R2259">
            <v>42.69</v>
          </cell>
        </row>
        <row r="2260">
          <cell r="A2260" t="str">
            <v>0303Talara231</v>
          </cell>
          <cell r="B2260" t="str">
            <v>03</v>
          </cell>
          <cell r="C2260" t="str">
            <v>03</v>
          </cell>
          <cell r="D2260" t="str">
            <v>ELNO</v>
          </cell>
          <cell r="E2260" t="str">
            <v>Talara</v>
          </cell>
          <cell r="F2260" t="str">
            <v/>
          </cell>
          <cell r="G2260">
            <v>0</v>
          </cell>
          <cell r="H2260">
            <v>0</v>
          </cell>
          <cell r="I2260" t="str">
            <v>231</v>
          </cell>
          <cell r="J2260">
            <v>8</v>
          </cell>
          <cell r="K2260">
            <v>0</v>
          </cell>
          <cell r="L2260">
            <v>0</v>
          </cell>
          <cell r="M2260">
            <v>25.734999999999999</v>
          </cell>
          <cell r="N2260">
            <v>0.108</v>
          </cell>
          <cell r="O2260">
            <v>8789.92</v>
          </cell>
          <cell r="P2260">
            <v>34.159999999999997</v>
          </cell>
          <cell r="Q2260">
            <v>1582.19</v>
          </cell>
          <cell r="R2260">
            <v>17.8</v>
          </cell>
        </row>
        <row r="2261">
          <cell r="A2261" t="str">
            <v>0303Talara270</v>
          </cell>
          <cell r="B2261" t="str">
            <v>03</v>
          </cell>
          <cell r="C2261" t="str">
            <v>03</v>
          </cell>
          <cell r="D2261" t="str">
            <v>ELNO</v>
          </cell>
          <cell r="E2261" t="str">
            <v>Talara</v>
          </cell>
          <cell r="F2261" t="str">
            <v/>
          </cell>
          <cell r="G2261">
            <v>0</v>
          </cell>
          <cell r="H2261">
            <v>0</v>
          </cell>
          <cell r="I2261" t="str">
            <v>270</v>
          </cell>
          <cell r="J2261">
            <v>1319</v>
          </cell>
          <cell r="K2261">
            <v>0</v>
          </cell>
          <cell r="L2261">
            <v>0</v>
          </cell>
          <cell r="M2261">
            <v>364.90499999999997</v>
          </cell>
          <cell r="N2261">
            <v>0</v>
          </cell>
          <cell r="O2261">
            <v>136661.76000000001</v>
          </cell>
          <cell r="P2261">
            <v>37.450000000000003</v>
          </cell>
          <cell r="Q2261">
            <v>24599.119999999999</v>
          </cell>
          <cell r="R2261">
            <v>808.9</v>
          </cell>
        </row>
        <row r="2262">
          <cell r="A2262" t="str">
            <v>0303Talara261</v>
          </cell>
          <cell r="B2262" t="str">
            <v>03</v>
          </cell>
          <cell r="C2262" t="str">
            <v>03</v>
          </cell>
          <cell r="D2262" t="str">
            <v>ELNO</v>
          </cell>
          <cell r="E2262" t="str">
            <v>Talara</v>
          </cell>
          <cell r="F2262" t="str">
            <v/>
          </cell>
          <cell r="G2262">
            <v>0</v>
          </cell>
          <cell r="H2262">
            <v>0</v>
          </cell>
          <cell r="I2262" t="str">
            <v>261</v>
          </cell>
          <cell r="J2262">
            <v>5578</v>
          </cell>
          <cell r="K2262">
            <v>0</v>
          </cell>
          <cell r="L2262">
            <v>0</v>
          </cell>
          <cell r="M2262">
            <v>90.643000000000001</v>
          </cell>
          <cell r="N2262">
            <v>0</v>
          </cell>
          <cell r="O2262">
            <v>34662.519999999997</v>
          </cell>
          <cell r="P2262">
            <v>38.24</v>
          </cell>
          <cell r="Q2262">
            <v>6239.25</v>
          </cell>
          <cell r="R2262">
            <v>3291.4</v>
          </cell>
        </row>
        <row r="2263">
          <cell r="A2263" t="str">
            <v>0303Talara262</v>
          </cell>
          <cell r="B2263" t="str">
            <v>03</v>
          </cell>
          <cell r="C2263" t="str">
            <v>03</v>
          </cell>
          <cell r="D2263" t="str">
            <v>ELNO</v>
          </cell>
          <cell r="E2263" t="str">
            <v>Talara</v>
          </cell>
          <cell r="F2263" t="str">
            <v/>
          </cell>
          <cell r="G2263">
            <v>0</v>
          </cell>
          <cell r="H2263">
            <v>0</v>
          </cell>
          <cell r="I2263" t="str">
            <v>262</v>
          </cell>
          <cell r="J2263">
            <v>6990</v>
          </cell>
          <cell r="K2263">
            <v>0</v>
          </cell>
          <cell r="L2263">
            <v>0</v>
          </cell>
          <cell r="M2263">
            <v>418.34399999999999</v>
          </cell>
          <cell r="N2263">
            <v>0</v>
          </cell>
          <cell r="O2263">
            <v>145559.70000000001</v>
          </cell>
          <cell r="P2263">
            <v>34.79</v>
          </cell>
          <cell r="Q2263">
            <v>26200.75</v>
          </cell>
          <cell r="R2263">
            <v>4125.16</v>
          </cell>
        </row>
        <row r="2264">
          <cell r="A2264" t="str">
            <v>0303Talara263</v>
          </cell>
          <cell r="B2264" t="str">
            <v>03</v>
          </cell>
          <cell r="C2264" t="str">
            <v>03</v>
          </cell>
          <cell r="D2264" t="str">
            <v>ELNO</v>
          </cell>
          <cell r="E2264" t="str">
            <v>Talara</v>
          </cell>
          <cell r="F2264" t="str">
            <v/>
          </cell>
          <cell r="G2264">
            <v>0</v>
          </cell>
          <cell r="H2264">
            <v>0</v>
          </cell>
          <cell r="I2264" t="str">
            <v>263</v>
          </cell>
          <cell r="J2264">
            <v>2581</v>
          </cell>
          <cell r="K2264">
            <v>0</v>
          </cell>
          <cell r="L2264">
            <v>0</v>
          </cell>
          <cell r="M2264">
            <v>317.02600000000001</v>
          </cell>
          <cell r="N2264">
            <v>0</v>
          </cell>
          <cell r="O2264">
            <v>123654.84</v>
          </cell>
          <cell r="P2264">
            <v>39</v>
          </cell>
          <cell r="Q2264">
            <v>22257.87</v>
          </cell>
          <cell r="R2264">
            <v>1523.49</v>
          </cell>
        </row>
        <row r="2265">
          <cell r="A2265" t="str">
            <v>0303Talara264</v>
          </cell>
          <cell r="B2265" t="str">
            <v>03</v>
          </cell>
          <cell r="C2265" t="str">
            <v>03</v>
          </cell>
          <cell r="D2265" t="str">
            <v>ELNO</v>
          </cell>
          <cell r="E2265" t="str">
            <v>Talara</v>
          </cell>
          <cell r="F2265" t="str">
            <v/>
          </cell>
          <cell r="G2265">
            <v>0</v>
          </cell>
          <cell r="H2265">
            <v>0</v>
          </cell>
          <cell r="I2265" t="str">
            <v>264</v>
          </cell>
          <cell r="J2265">
            <v>1601</v>
          </cell>
          <cell r="K2265">
            <v>0</v>
          </cell>
          <cell r="L2265">
            <v>0</v>
          </cell>
          <cell r="M2265">
            <v>313.34800000000001</v>
          </cell>
          <cell r="N2265">
            <v>0</v>
          </cell>
          <cell r="O2265">
            <v>120449.28</v>
          </cell>
          <cell r="P2265">
            <v>38.44</v>
          </cell>
          <cell r="Q2265">
            <v>21680.87</v>
          </cell>
          <cell r="R2265">
            <v>945.44</v>
          </cell>
        </row>
        <row r="2266">
          <cell r="A2266" t="str">
            <v>0303Talara265</v>
          </cell>
          <cell r="B2266" t="str">
            <v>03</v>
          </cell>
          <cell r="C2266" t="str">
            <v>03</v>
          </cell>
          <cell r="D2266" t="str">
            <v>ELNO</v>
          </cell>
          <cell r="E2266" t="str">
            <v>Talara</v>
          </cell>
          <cell r="F2266" t="str">
            <v/>
          </cell>
          <cell r="G2266">
            <v>0</v>
          </cell>
          <cell r="H2266">
            <v>0</v>
          </cell>
          <cell r="I2266" t="str">
            <v>265</v>
          </cell>
          <cell r="J2266">
            <v>248</v>
          </cell>
          <cell r="K2266">
            <v>0</v>
          </cell>
          <cell r="L2266">
            <v>0</v>
          </cell>
          <cell r="M2266">
            <v>90.179000000000002</v>
          </cell>
          <cell r="N2266">
            <v>0</v>
          </cell>
          <cell r="O2266">
            <v>34275.85</v>
          </cell>
          <cell r="P2266">
            <v>38.01</v>
          </cell>
          <cell r="Q2266">
            <v>6169.65</v>
          </cell>
          <cell r="R2266">
            <v>146.83000000000001</v>
          </cell>
        </row>
        <row r="2267">
          <cell r="A2267" t="str">
            <v>0303Talara266</v>
          </cell>
          <cell r="B2267" t="str">
            <v>03</v>
          </cell>
          <cell r="C2267" t="str">
            <v>03</v>
          </cell>
          <cell r="D2267" t="str">
            <v>ELNO</v>
          </cell>
          <cell r="E2267" t="str">
            <v>Talara</v>
          </cell>
          <cell r="F2267" t="str">
            <v/>
          </cell>
          <cell r="G2267">
            <v>0</v>
          </cell>
          <cell r="H2267">
            <v>0</v>
          </cell>
          <cell r="I2267" t="str">
            <v>266</v>
          </cell>
          <cell r="J2267">
            <v>49</v>
          </cell>
          <cell r="K2267">
            <v>0</v>
          </cell>
          <cell r="L2267">
            <v>0</v>
          </cell>
          <cell r="M2267">
            <v>29.262</v>
          </cell>
          <cell r="N2267">
            <v>0</v>
          </cell>
          <cell r="O2267">
            <v>11064.53</v>
          </cell>
          <cell r="P2267">
            <v>37.81</v>
          </cell>
          <cell r="Q2267">
            <v>1991.62</v>
          </cell>
          <cell r="R2267">
            <v>29.08</v>
          </cell>
        </row>
        <row r="2268">
          <cell r="A2268" t="str">
            <v>0303Talara267</v>
          </cell>
          <cell r="B2268" t="str">
            <v>03</v>
          </cell>
          <cell r="C2268" t="str">
            <v>03</v>
          </cell>
          <cell r="D2268" t="str">
            <v>ELNO</v>
          </cell>
          <cell r="E2268" t="str">
            <v>Talara</v>
          </cell>
          <cell r="F2268" t="str">
            <v/>
          </cell>
          <cell r="G2268">
            <v>0</v>
          </cell>
          <cell r="H2268">
            <v>0</v>
          </cell>
          <cell r="I2268" t="str">
            <v>267</v>
          </cell>
          <cell r="J2268">
            <v>19</v>
          </cell>
          <cell r="K2268">
            <v>0</v>
          </cell>
          <cell r="L2268">
            <v>0</v>
          </cell>
          <cell r="M2268">
            <v>15.967000000000001</v>
          </cell>
          <cell r="N2268">
            <v>0</v>
          </cell>
          <cell r="O2268">
            <v>5880.57</v>
          </cell>
          <cell r="P2268">
            <v>36.83</v>
          </cell>
          <cell r="Q2268">
            <v>1058.5</v>
          </cell>
          <cell r="R2268">
            <v>11.21</v>
          </cell>
        </row>
        <row r="2269">
          <cell r="A2269" t="str">
            <v>0303Talara268</v>
          </cell>
          <cell r="B2269" t="str">
            <v>03</v>
          </cell>
          <cell r="C2269" t="str">
            <v>03</v>
          </cell>
          <cell r="D2269" t="str">
            <v>ELNO</v>
          </cell>
          <cell r="E2269" t="str">
            <v>Talara</v>
          </cell>
          <cell r="F2269" t="str">
            <v/>
          </cell>
          <cell r="G2269">
            <v>0</v>
          </cell>
          <cell r="H2269">
            <v>0</v>
          </cell>
          <cell r="I2269" t="str">
            <v>268</v>
          </cell>
          <cell r="J2269">
            <v>5</v>
          </cell>
          <cell r="K2269">
            <v>0</v>
          </cell>
          <cell r="L2269">
            <v>0</v>
          </cell>
          <cell r="M2269">
            <v>7.5970000000000004</v>
          </cell>
          <cell r="N2269">
            <v>0</v>
          </cell>
          <cell r="O2269">
            <v>2858.37</v>
          </cell>
          <cell r="P2269">
            <v>37.619999999999997</v>
          </cell>
          <cell r="Q2269">
            <v>514.51</v>
          </cell>
          <cell r="R2269">
            <v>2.95</v>
          </cell>
        </row>
        <row r="2270">
          <cell r="A2270" t="str">
            <v>0303Talara282</v>
          </cell>
          <cell r="B2270" t="str">
            <v>03</v>
          </cell>
          <cell r="C2270" t="str">
            <v>03</v>
          </cell>
          <cell r="D2270" t="str">
            <v>ELNO</v>
          </cell>
          <cell r="E2270" t="str">
            <v>Talara</v>
          </cell>
          <cell r="F2270" t="str">
            <v/>
          </cell>
          <cell r="G2270">
            <v>0</v>
          </cell>
          <cell r="H2270">
            <v>0</v>
          </cell>
          <cell r="I2270" t="str">
            <v>282</v>
          </cell>
          <cell r="J2270">
            <v>21</v>
          </cell>
          <cell r="K2270">
            <v>0</v>
          </cell>
          <cell r="L2270">
            <v>0</v>
          </cell>
          <cell r="M2270">
            <v>1.92</v>
          </cell>
          <cell r="N2270">
            <v>6</v>
          </cell>
          <cell r="O2270">
            <v>780.8</v>
          </cell>
          <cell r="P2270">
            <v>40.67</v>
          </cell>
          <cell r="Q2270">
            <v>140.54</v>
          </cell>
          <cell r="R2270">
            <v>12.39</v>
          </cell>
        </row>
        <row r="2271">
          <cell r="A2271" t="str">
            <v>0303Talara122</v>
          </cell>
          <cell r="B2271" t="str">
            <v>03</v>
          </cell>
          <cell r="C2271" t="str">
            <v>03</v>
          </cell>
          <cell r="D2271" t="str">
            <v>ELNO</v>
          </cell>
          <cell r="E2271" t="str">
            <v>Talara</v>
          </cell>
          <cell r="F2271" t="str">
            <v/>
          </cell>
          <cell r="G2271">
            <v>0</v>
          </cell>
          <cell r="H2271">
            <v>0</v>
          </cell>
          <cell r="I2271" t="str">
            <v>122</v>
          </cell>
          <cell r="J2271">
            <v>10</v>
          </cell>
          <cell r="K2271">
            <v>17.416</v>
          </cell>
          <cell r="L2271">
            <v>93.878</v>
          </cell>
          <cell r="M2271">
            <v>111.294</v>
          </cell>
          <cell r="N2271">
            <v>0.625</v>
          </cell>
          <cell r="O2271">
            <v>27516.92</v>
          </cell>
          <cell r="P2271">
            <v>24.72</v>
          </cell>
          <cell r="Q2271">
            <v>4953.05</v>
          </cell>
          <cell r="R2271">
            <v>158.9</v>
          </cell>
        </row>
        <row r="2272">
          <cell r="A2272" t="str">
            <v>0303Talara121</v>
          </cell>
          <cell r="B2272" t="str">
            <v>03</v>
          </cell>
          <cell r="C2272" t="str">
            <v>03</v>
          </cell>
          <cell r="D2272" t="str">
            <v>ELNO</v>
          </cell>
          <cell r="E2272" t="str">
            <v>Talara</v>
          </cell>
          <cell r="F2272" t="str">
            <v/>
          </cell>
          <cell r="G2272">
            <v>0</v>
          </cell>
          <cell r="H2272">
            <v>0</v>
          </cell>
          <cell r="I2272" t="str">
            <v>121</v>
          </cell>
          <cell r="J2272">
            <v>8</v>
          </cell>
          <cell r="K2272">
            <v>35.33</v>
          </cell>
          <cell r="L2272">
            <v>144.67400000000001</v>
          </cell>
          <cell r="M2272">
            <v>180.00399999999999</v>
          </cell>
          <cell r="N2272">
            <v>0.628</v>
          </cell>
          <cell r="O2272">
            <v>37052.559999999998</v>
          </cell>
          <cell r="P2272">
            <v>20.58</v>
          </cell>
          <cell r="Q2272">
            <v>6669.46</v>
          </cell>
          <cell r="R2272">
            <v>127.12</v>
          </cell>
        </row>
        <row r="2273">
          <cell r="A2273" t="str">
            <v>0303Talara132</v>
          </cell>
          <cell r="B2273" t="str">
            <v>03</v>
          </cell>
          <cell r="C2273" t="str">
            <v>03</v>
          </cell>
          <cell r="D2273" t="str">
            <v>ELNO</v>
          </cell>
          <cell r="E2273" t="str">
            <v>Talara</v>
          </cell>
          <cell r="F2273" t="str">
            <v/>
          </cell>
          <cell r="G2273">
            <v>0</v>
          </cell>
          <cell r="H2273">
            <v>0</v>
          </cell>
          <cell r="I2273" t="str">
            <v>132</v>
          </cell>
          <cell r="J2273">
            <v>12</v>
          </cell>
          <cell r="K2273">
            <v>0</v>
          </cell>
          <cell r="L2273">
            <v>0</v>
          </cell>
          <cell r="M2273">
            <v>98.632999999999996</v>
          </cell>
          <cell r="N2273">
            <v>0.55800000000000005</v>
          </cell>
          <cell r="O2273">
            <v>24650.01</v>
          </cell>
          <cell r="P2273">
            <v>24.99</v>
          </cell>
          <cell r="Q2273">
            <v>4437</v>
          </cell>
          <cell r="R2273">
            <v>180.27</v>
          </cell>
        </row>
        <row r="2274">
          <cell r="A2274" t="str">
            <v>0303Talara131</v>
          </cell>
          <cell r="B2274" t="str">
            <v>03</v>
          </cell>
          <cell r="C2274" t="str">
            <v>03</v>
          </cell>
          <cell r="D2274" t="str">
            <v>ELNO</v>
          </cell>
          <cell r="E2274" t="str">
            <v>Talara</v>
          </cell>
          <cell r="F2274" t="str">
            <v/>
          </cell>
          <cell r="G2274">
            <v>0</v>
          </cell>
          <cell r="H2274">
            <v>0</v>
          </cell>
          <cell r="I2274" t="str">
            <v>131</v>
          </cell>
          <cell r="J2274">
            <v>7</v>
          </cell>
          <cell r="K2274">
            <v>0</v>
          </cell>
          <cell r="L2274">
            <v>0</v>
          </cell>
          <cell r="M2274">
            <v>152.59399999999999</v>
          </cell>
          <cell r="N2274">
            <v>0.58199999999999996</v>
          </cell>
          <cell r="O2274">
            <v>34492.910000000003</v>
          </cell>
          <cell r="P2274">
            <v>22.6</v>
          </cell>
          <cell r="Q2274">
            <v>6208.72</v>
          </cell>
          <cell r="R2274">
            <v>104.02</v>
          </cell>
        </row>
        <row r="2275">
          <cell r="A2275" t="str">
            <v>0303Talara240</v>
          </cell>
          <cell r="B2275" t="str">
            <v>03</v>
          </cell>
          <cell r="C2275" t="str">
            <v>03</v>
          </cell>
          <cell r="D2275" t="str">
            <v>ELNO</v>
          </cell>
          <cell r="E2275" t="str">
            <v>Talara</v>
          </cell>
          <cell r="F2275" t="str">
            <v/>
          </cell>
          <cell r="G2275">
            <v>0</v>
          </cell>
          <cell r="H2275">
            <v>0</v>
          </cell>
          <cell r="I2275" t="str">
            <v>240</v>
          </cell>
          <cell r="J2275">
            <v>0</v>
          </cell>
          <cell r="K2275">
            <v>0</v>
          </cell>
          <cell r="L2275">
            <v>0</v>
          </cell>
          <cell r="M2275">
            <v>243.989</v>
          </cell>
          <cell r="N2275">
            <v>0</v>
          </cell>
          <cell r="O2275">
            <v>84393</v>
          </cell>
          <cell r="P2275">
            <v>34.590000000000003</v>
          </cell>
          <cell r="Q2275">
            <v>0</v>
          </cell>
          <cell r="R2275">
            <v>0</v>
          </cell>
        </row>
        <row r="2276">
          <cell r="A2276" t="str">
            <v>0303Bajo Piura222</v>
          </cell>
          <cell r="B2276" t="str">
            <v>03</v>
          </cell>
          <cell r="C2276" t="str">
            <v>03</v>
          </cell>
          <cell r="D2276" t="str">
            <v>ELNO</v>
          </cell>
          <cell r="E2276" t="str">
            <v>Bajo Piura</v>
          </cell>
          <cell r="F2276" t="str">
            <v/>
          </cell>
          <cell r="G2276">
            <v>0</v>
          </cell>
          <cell r="H2276">
            <v>60</v>
          </cell>
          <cell r="I2276" t="str">
            <v>222</v>
          </cell>
          <cell r="J2276">
            <v>1</v>
          </cell>
          <cell r="K2276">
            <v>0</v>
          </cell>
          <cell r="L2276">
            <v>0</v>
          </cell>
          <cell r="M2276">
            <v>0</v>
          </cell>
          <cell r="N2276">
            <v>0.02</v>
          </cell>
          <cell r="O2276">
            <v>974.74</v>
          </cell>
          <cell r="P2276">
            <v>0</v>
          </cell>
          <cell r="Q2276">
            <v>175.45</v>
          </cell>
          <cell r="R2276">
            <v>3.24</v>
          </cell>
        </row>
        <row r="2277">
          <cell r="A2277" t="str">
            <v>0303Bajo Piura231</v>
          </cell>
          <cell r="B2277" t="str">
            <v>03</v>
          </cell>
          <cell r="C2277" t="str">
            <v>03</v>
          </cell>
          <cell r="D2277" t="str">
            <v>ELNO</v>
          </cell>
          <cell r="E2277" t="str">
            <v>Bajo Piura</v>
          </cell>
          <cell r="F2277" t="str">
            <v/>
          </cell>
          <cell r="G2277">
            <v>0</v>
          </cell>
          <cell r="H2277">
            <v>60</v>
          </cell>
          <cell r="I2277" t="str">
            <v>231</v>
          </cell>
          <cell r="J2277">
            <v>1</v>
          </cell>
          <cell r="K2277">
            <v>0</v>
          </cell>
          <cell r="L2277">
            <v>0</v>
          </cell>
          <cell r="M2277">
            <v>0.66800000000000004</v>
          </cell>
          <cell r="N2277">
            <v>3.0000000000000001E-3</v>
          </cell>
          <cell r="O2277">
            <v>343.33</v>
          </cell>
          <cell r="P2277">
            <v>51.4</v>
          </cell>
          <cell r="Q2277">
            <v>61.8</v>
          </cell>
          <cell r="R2277">
            <v>2.13</v>
          </cell>
        </row>
        <row r="2278">
          <cell r="A2278" t="str">
            <v>0303Bajo Piura270</v>
          </cell>
          <cell r="B2278" t="str">
            <v>03</v>
          </cell>
          <cell r="C2278" t="str">
            <v>03</v>
          </cell>
          <cell r="D2278" t="str">
            <v>ELNO</v>
          </cell>
          <cell r="E2278" t="str">
            <v>Bajo Piura</v>
          </cell>
          <cell r="F2278" t="str">
            <v/>
          </cell>
          <cell r="G2278">
            <v>0</v>
          </cell>
          <cell r="H2278">
            <v>60</v>
          </cell>
          <cell r="I2278" t="str">
            <v>270</v>
          </cell>
          <cell r="J2278">
            <v>424</v>
          </cell>
          <cell r="K2278">
            <v>0</v>
          </cell>
          <cell r="L2278">
            <v>0</v>
          </cell>
          <cell r="M2278">
            <v>66.364000000000004</v>
          </cell>
          <cell r="N2278">
            <v>0</v>
          </cell>
          <cell r="O2278">
            <v>26807.66</v>
          </cell>
          <cell r="P2278">
            <v>40.39</v>
          </cell>
          <cell r="Q2278">
            <v>4825.38</v>
          </cell>
          <cell r="R2278">
            <v>260.95999999999998</v>
          </cell>
        </row>
        <row r="2279">
          <cell r="A2279" t="str">
            <v>0303Bajo Piura261</v>
          </cell>
          <cell r="B2279" t="str">
            <v>03</v>
          </cell>
          <cell r="C2279" t="str">
            <v>03</v>
          </cell>
          <cell r="D2279" t="str">
            <v>ELNO</v>
          </cell>
          <cell r="E2279" t="str">
            <v>Bajo Piura</v>
          </cell>
          <cell r="F2279" t="str">
            <v/>
          </cell>
          <cell r="G2279">
            <v>0</v>
          </cell>
          <cell r="H2279">
            <v>60</v>
          </cell>
          <cell r="I2279" t="str">
            <v>261</v>
          </cell>
          <cell r="J2279">
            <v>6734</v>
          </cell>
          <cell r="K2279">
            <v>0</v>
          </cell>
          <cell r="L2279">
            <v>0</v>
          </cell>
          <cell r="M2279">
            <v>93.125</v>
          </cell>
          <cell r="N2279">
            <v>0</v>
          </cell>
          <cell r="O2279">
            <v>42664.85</v>
          </cell>
          <cell r="P2279">
            <v>45.81</v>
          </cell>
          <cell r="Q2279">
            <v>7679.67</v>
          </cell>
          <cell r="R2279">
            <v>3980.15</v>
          </cell>
        </row>
        <row r="2280">
          <cell r="A2280" t="str">
            <v>0303Bajo Piura262</v>
          </cell>
          <cell r="B2280" t="str">
            <v>03</v>
          </cell>
          <cell r="C2280" t="str">
            <v>03</v>
          </cell>
          <cell r="D2280" t="str">
            <v>ELNO</v>
          </cell>
          <cell r="E2280" t="str">
            <v>Bajo Piura</v>
          </cell>
          <cell r="F2280" t="str">
            <v/>
          </cell>
          <cell r="G2280">
            <v>0</v>
          </cell>
          <cell r="H2280">
            <v>60</v>
          </cell>
          <cell r="I2280" t="str">
            <v>262</v>
          </cell>
          <cell r="J2280">
            <v>3576</v>
          </cell>
          <cell r="K2280">
            <v>0</v>
          </cell>
          <cell r="L2280">
            <v>0</v>
          </cell>
          <cell r="M2280">
            <v>205.45599999999999</v>
          </cell>
          <cell r="N2280">
            <v>0</v>
          </cell>
          <cell r="O2280">
            <v>78209.27</v>
          </cell>
          <cell r="P2280">
            <v>38.07</v>
          </cell>
          <cell r="Q2280">
            <v>14077.67</v>
          </cell>
          <cell r="R2280">
            <v>2113.0500000000002</v>
          </cell>
        </row>
        <row r="2281">
          <cell r="A2281" t="str">
            <v>0303Bajo Piura263</v>
          </cell>
          <cell r="B2281" t="str">
            <v>03</v>
          </cell>
          <cell r="C2281" t="str">
            <v>03</v>
          </cell>
          <cell r="D2281" t="str">
            <v>ELNO</v>
          </cell>
          <cell r="E2281" t="str">
            <v>Bajo Piura</v>
          </cell>
          <cell r="F2281" t="str">
            <v/>
          </cell>
          <cell r="G2281">
            <v>0</v>
          </cell>
          <cell r="H2281">
            <v>60</v>
          </cell>
          <cell r="I2281" t="str">
            <v>263</v>
          </cell>
          <cell r="J2281">
            <v>715</v>
          </cell>
          <cell r="K2281">
            <v>0</v>
          </cell>
          <cell r="L2281">
            <v>0</v>
          </cell>
          <cell r="M2281">
            <v>86.057000000000002</v>
          </cell>
          <cell r="N2281">
            <v>0</v>
          </cell>
          <cell r="O2281">
            <v>36285.82</v>
          </cell>
          <cell r="P2281">
            <v>42.16</v>
          </cell>
          <cell r="Q2281">
            <v>6531.45</v>
          </cell>
          <cell r="R2281">
            <v>423.48</v>
          </cell>
        </row>
        <row r="2282">
          <cell r="A2282" t="str">
            <v>0303Bajo Piura264</v>
          </cell>
          <cell r="B2282" t="str">
            <v>03</v>
          </cell>
          <cell r="C2282" t="str">
            <v>03</v>
          </cell>
          <cell r="D2282" t="str">
            <v>ELNO</v>
          </cell>
          <cell r="E2282" t="str">
            <v>Bajo Piura</v>
          </cell>
          <cell r="F2282" t="str">
            <v/>
          </cell>
          <cell r="G2282">
            <v>0</v>
          </cell>
          <cell r="H2282">
            <v>60</v>
          </cell>
          <cell r="I2282" t="str">
            <v>264</v>
          </cell>
          <cell r="J2282">
            <v>260</v>
          </cell>
          <cell r="K2282">
            <v>0</v>
          </cell>
          <cell r="L2282">
            <v>0</v>
          </cell>
          <cell r="M2282">
            <v>49.960999999999999</v>
          </cell>
          <cell r="N2282">
            <v>0</v>
          </cell>
          <cell r="O2282">
            <v>20734.43</v>
          </cell>
          <cell r="P2282">
            <v>41.5</v>
          </cell>
          <cell r="Q2282">
            <v>3732.2</v>
          </cell>
          <cell r="R2282">
            <v>156.63</v>
          </cell>
        </row>
        <row r="2283">
          <cell r="A2283" t="str">
            <v>0303Bajo Piura265</v>
          </cell>
          <cell r="B2283" t="str">
            <v>03</v>
          </cell>
          <cell r="C2283" t="str">
            <v>03</v>
          </cell>
          <cell r="D2283" t="str">
            <v>ELNO</v>
          </cell>
          <cell r="E2283" t="str">
            <v>Bajo Piura</v>
          </cell>
          <cell r="F2283" t="str">
            <v/>
          </cell>
          <cell r="G2283">
            <v>0</v>
          </cell>
          <cell r="H2283">
            <v>60</v>
          </cell>
          <cell r="I2283" t="str">
            <v>265</v>
          </cell>
          <cell r="J2283">
            <v>44</v>
          </cell>
          <cell r="K2283">
            <v>0</v>
          </cell>
          <cell r="L2283">
            <v>0</v>
          </cell>
          <cell r="M2283">
            <v>16.643000000000001</v>
          </cell>
          <cell r="N2283">
            <v>0</v>
          </cell>
          <cell r="O2283">
            <v>6824.72</v>
          </cell>
          <cell r="P2283">
            <v>41.01</v>
          </cell>
          <cell r="Q2283">
            <v>1228.45</v>
          </cell>
          <cell r="R2283">
            <v>27.83</v>
          </cell>
        </row>
        <row r="2284">
          <cell r="A2284" t="str">
            <v>0303Bajo Piura266</v>
          </cell>
          <cell r="B2284" t="str">
            <v>03</v>
          </cell>
          <cell r="C2284" t="str">
            <v>03</v>
          </cell>
          <cell r="D2284" t="str">
            <v>ELNO</v>
          </cell>
          <cell r="E2284" t="str">
            <v>Bajo Piura</v>
          </cell>
          <cell r="F2284" t="str">
            <v/>
          </cell>
          <cell r="G2284">
            <v>0</v>
          </cell>
          <cell r="H2284">
            <v>60</v>
          </cell>
          <cell r="I2284" t="str">
            <v>266</v>
          </cell>
          <cell r="J2284">
            <v>7</v>
          </cell>
          <cell r="K2284">
            <v>0</v>
          </cell>
          <cell r="L2284">
            <v>0</v>
          </cell>
          <cell r="M2284">
            <v>4.1970000000000001</v>
          </cell>
          <cell r="N2284">
            <v>0</v>
          </cell>
          <cell r="O2284">
            <v>1715.6</v>
          </cell>
          <cell r="P2284">
            <v>40.880000000000003</v>
          </cell>
          <cell r="Q2284">
            <v>308.81</v>
          </cell>
          <cell r="R2284">
            <v>4.3</v>
          </cell>
        </row>
        <row r="2285">
          <cell r="A2285" t="str">
            <v>0303Bajo Piura267</v>
          </cell>
          <cell r="B2285" t="str">
            <v>03</v>
          </cell>
          <cell r="C2285" t="str">
            <v>03</v>
          </cell>
          <cell r="D2285" t="str">
            <v>ELNO</v>
          </cell>
          <cell r="E2285" t="str">
            <v>Bajo Piura</v>
          </cell>
          <cell r="F2285" t="str">
            <v/>
          </cell>
          <cell r="G2285">
            <v>0</v>
          </cell>
          <cell r="H2285">
            <v>60</v>
          </cell>
          <cell r="I2285" t="str">
            <v>267</v>
          </cell>
          <cell r="J2285">
            <v>5</v>
          </cell>
          <cell r="K2285">
            <v>0</v>
          </cell>
          <cell r="L2285">
            <v>0</v>
          </cell>
          <cell r="M2285">
            <v>4.41</v>
          </cell>
          <cell r="N2285">
            <v>0</v>
          </cell>
          <cell r="O2285">
            <v>1793.17</v>
          </cell>
          <cell r="P2285">
            <v>40.659999999999997</v>
          </cell>
          <cell r="Q2285">
            <v>322.77</v>
          </cell>
          <cell r="R2285">
            <v>3.29</v>
          </cell>
        </row>
        <row r="2286">
          <cell r="A2286" t="str">
            <v>0303Bajo Piura268</v>
          </cell>
          <cell r="B2286" t="str">
            <v>03</v>
          </cell>
          <cell r="C2286" t="str">
            <v>03</v>
          </cell>
          <cell r="D2286" t="str">
            <v>ELNO</v>
          </cell>
          <cell r="E2286" t="str">
            <v>Bajo Piura</v>
          </cell>
          <cell r="F2286" t="str">
            <v/>
          </cell>
          <cell r="G2286">
            <v>0</v>
          </cell>
          <cell r="H2286">
            <v>60</v>
          </cell>
          <cell r="I2286" t="str">
            <v>268</v>
          </cell>
          <cell r="J2286">
            <v>15</v>
          </cell>
          <cell r="K2286">
            <v>0</v>
          </cell>
          <cell r="L2286">
            <v>0</v>
          </cell>
          <cell r="M2286">
            <v>27.033000000000001</v>
          </cell>
          <cell r="N2286">
            <v>0</v>
          </cell>
          <cell r="O2286">
            <v>10965.32</v>
          </cell>
          <cell r="P2286">
            <v>40.56</v>
          </cell>
          <cell r="Q2286">
            <v>1973.76</v>
          </cell>
          <cell r="R2286">
            <v>10.210000000000001</v>
          </cell>
        </row>
        <row r="2287">
          <cell r="A2287" t="str">
            <v>0303Bajo Piura282</v>
          </cell>
          <cell r="B2287" t="str">
            <v>03</v>
          </cell>
          <cell r="C2287" t="str">
            <v>03</v>
          </cell>
          <cell r="D2287" t="str">
            <v>ELNO</v>
          </cell>
          <cell r="E2287" t="str">
            <v>Bajo Piura</v>
          </cell>
          <cell r="F2287" t="str">
            <v/>
          </cell>
          <cell r="G2287">
            <v>0</v>
          </cell>
          <cell r="H2287">
            <v>60</v>
          </cell>
          <cell r="I2287" t="str">
            <v>282</v>
          </cell>
          <cell r="J2287">
            <v>2</v>
          </cell>
          <cell r="K2287">
            <v>0</v>
          </cell>
          <cell r="L2287">
            <v>0</v>
          </cell>
          <cell r="M2287">
            <v>6.4000000000000001E-2</v>
          </cell>
          <cell r="N2287">
            <v>0.2</v>
          </cell>
          <cell r="O2287">
            <v>28.12</v>
          </cell>
          <cell r="P2287">
            <v>43.94</v>
          </cell>
          <cell r="Q2287">
            <v>5.0599999999999996</v>
          </cell>
          <cell r="R2287">
            <v>1.18</v>
          </cell>
        </row>
        <row r="2288">
          <cell r="A2288" t="str">
            <v>0303Bajo Piura100</v>
          </cell>
          <cell r="B2288" t="str">
            <v>03</v>
          </cell>
          <cell r="C2288" t="str">
            <v>03</v>
          </cell>
          <cell r="D2288" t="str">
            <v>ELNO</v>
          </cell>
          <cell r="E2288" t="str">
            <v>Bajo Piura</v>
          </cell>
          <cell r="F2288" t="str">
            <v/>
          </cell>
          <cell r="G2288">
            <v>0</v>
          </cell>
          <cell r="H2288">
            <v>60</v>
          </cell>
          <cell r="I2288" t="str">
            <v>100</v>
          </cell>
          <cell r="J2288">
            <v>22</v>
          </cell>
          <cell r="K2288">
            <v>4.968</v>
          </cell>
          <cell r="L2288">
            <v>234.916</v>
          </cell>
          <cell r="M2288">
            <v>239.88399999999999</v>
          </cell>
          <cell r="N2288">
            <v>2.72</v>
          </cell>
          <cell r="O2288">
            <v>59444.56</v>
          </cell>
          <cell r="P2288">
            <v>24.78</v>
          </cell>
          <cell r="Q2288">
            <v>10700.02</v>
          </cell>
          <cell r="R2288">
            <v>357.28</v>
          </cell>
        </row>
        <row r="2289">
          <cell r="A2289" t="str">
            <v>0303Bajo Piura122</v>
          </cell>
          <cell r="B2289" t="str">
            <v>03</v>
          </cell>
          <cell r="C2289" t="str">
            <v>03</v>
          </cell>
          <cell r="D2289" t="str">
            <v>ELNO</v>
          </cell>
          <cell r="E2289" t="str">
            <v>Bajo Piura</v>
          </cell>
          <cell r="F2289" t="str">
            <v/>
          </cell>
          <cell r="G2289">
            <v>0</v>
          </cell>
          <cell r="H2289">
            <v>60</v>
          </cell>
          <cell r="I2289" t="str">
            <v>122</v>
          </cell>
          <cell r="J2289">
            <v>9</v>
          </cell>
          <cell r="K2289">
            <v>21.873999999999999</v>
          </cell>
          <cell r="L2289">
            <v>98.478999999999999</v>
          </cell>
          <cell r="M2289">
            <v>120.35299999999999</v>
          </cell>
          <cell r="N2289">
            <v>1.389</v>
          </cell>
          <cell r="O2289">
            <v>48402.97</v>
          </cell>
          <cell r="P2289">
            <v>40.22</v>
          </cell>
          <cell r="Q2289">
            <v>8712.5300000000007</v>
          </cell>
          <cell r="R2289">
            <v>146.16</v>
          </cell>
        </row>
        <row r="2290">
          <cell r="A2290" t="str">
            <v>0303Bajo Piura121</v>
          </cell>
          <cell r="B2290" t="str">
            <v>03</v>
          </cell>
          <cell r="C2290" t="str">
            <v>03</v>
          </cell>
          <cell r="D2290" t="str">
            <v>ELNO</v>
          </cell>
          <cell r="E2290" t="str">
            <v>Bajo Piura</v>
          </cell>
          <cell r="F2290" t="str">
            <v/>
          </cell>
          <cell r="G2290">
            <v>0</v>
          </cell>
          <cell r="H2290">
            <v>60</v>
          </cell>
          <cell r="I2290" t="str">
            <v>121</v>
          </cell>
          <cell r="J2290">
            <v>5</v>
          </cell>
          <cell r="K2290">
            <v>6.681</v>
          </cell>
          <cell r="L2290">
            <v>24.384</v>
          </cell>
          <cell r="M2290">
            <v>31.065000000000001</v>
          </cell>
          <cell r="N2290">
            <v>0.16700000000000001</v>
          </cell>
          <cell r="O2290">
            <v>5904.37</v>
          </cell>
          <cell r="P2290">
            <v>19.010000000000002</v>
          </cell>
          <cell r="Q2290">
            <v>1062.79</v>
          </cell>
          <cell r="R2290">
            <v>81.2</v>
          </cell>
        </row>
        <row r="2291">
          <cell r="A2291" t="str">
            <v>0303Bajo Piura132</v>
          </cell>
          <cell r="B2291" t="str">
            <v>03</v>
          </cell>
          <cell r="C2291" t="str">
            <v>03</v>
          </cell>
          <cell r="D2291" t="str">
            <v>ELNO</v>
          </cell>
          <cell r="E2291" t="str">
            <v>Bajo Piura</v>
          </cell>
          <cell r="F2291" t="str">
            <v/>
          </cell>
          <cell r="G2291">
            <v>0</v>
          </cell>
          <cell r="H2291">
            <v>60</v>
          </cell>
          <cell r="I2291" t="str">
            <v>132</v>
          </cell>
          <cell r="J2291">
            <v>4</v>
          </cell>
          <cell r="K2291">
            <v>0</v>
          </cell>
          <cell r="L2291">
            <v>0</v>
          </cell>
          <cell r="M2291">
            <v>3.9089999999999998</v>
          </cell>
          <cell r="N2291">
            <v>7.8E-2</v>
          </cell>
          <cell r="O2291">
            <v>1384.58</v>
          </cell>
          <cell r="P2291">
            <v>35.42</v>
          </cell>
          <cell r="Q2291">
            <v>249.22</v>
          </cell>
          <cell r="R2291">
            <v>62.69</v>
          </cell>
        </row>
        <row r="2292">
          <cell r="A2292" t="str">
            <v>0303Bajo Piura131</v>
          </cell>
          <cell r="B2292" t="str">
            <v>03</v>
          </cell>
          <cell r="C2292" t="str">
            <v>03</v>
          </cell>
          <cell r="D2292" t="str">
            <v>ELNO</v>
          </cell>
          <cell r="E2292" t="str">
            <v>Bajo Piura</v>
          </cell>
          <cell r="F2292" t="str">
            <v/>
          </cell>
          <cell r="G2292">
            <v>0</v>
          </cell>
          <cell r="H2292">
            <v>60</v>
          </cell>
          <cell r="I2292" t="str">
            <v>131</v>
          </cell>
          <cell r="J2292">
            <v>13</v>
          </cell>
          <cell r="K2292">
            <v>0</v>
          </cell>
          <cell r="L2292">
            <v>0</v>
          </cell>
          <cell r="M2292">
            <v>28.928000000000001</v>
          </cell>
          <cell r="N2292">
            <v>0.10299999999999999</v>
          </cell>
          <cell r="O2292">
            <v>8075.44</v>
          </cell>
          <cell r="P2292">
            <v>27.92</v>
          </cell>
          <cell r="Q2292">
            <v>1453.58</v>
          </cell>
          <cell r="R2292">
            <v>75.900000000000006</v>
          </cell>
        </row>
        <row r="2293">
          <cell r="A2293" t="str">
            <v>0303Bajo Piura240</v>
          </cell>
          <cell r="B2293" t="str">
            <v>03</v>
          </cell>
          <cell r="C2293" t="str">
            <v>03</v>
          </cell>
          <cell r="D2293" t="str">
            <v>ELNO</v>
          </cell>
          <cell r="E2293" t="str">
            <v>Bajo Piura</v>
          </cell>
          <cell r="F2293" t="str">
            <v/>
          </cell>
          <cell r="G2293">
            <v>0</v>
          </cell>
          <cell r="H2293">
            <v>60</v>
          </cell>
          <cell r="I2293" t="str">
            <v>240</v>
          </cell>
          <cell r="J2293">
            <v>0</v>
          </cell>
          <cell r="K2293">
            <v>0</v>
          </cell>
          <cell r="L2293">
            <v>0</v>
          </cell>
          <cell r="M2293">
            <v>113.07899999999999</v>
          </cell>
          <cell r="N2293">
            <v>0</v>
          </cell>
          <cell r="O2293">
            <v>34031</v>
          </cell>
          <cell r="P2293">
            <v>30.09</v>
          </cell>
          <cell r="Q2293">
            <v>0</v>
          </cell>
          <cell r="R2293">
            <v>0</v>
          </cell>
        </row>
        <row r="2294">
          <cell r="A2294" t="str">
            <v>0303Tumbes221</v>
          </cell>
          <cell r="B2294" t="str">
            <v>03</v>
          </cell>
          <cell r="C2294" t="str">
            <v>03</v>
          </cell>
          <cell r="D2294" t="str">
            <v>ELNO</v>
          </cell>
          <cell r="E2294" t="str">
            <v>Tumbes</v>
          </cell>
          <cell r="F2294" t="str">
            <v/>
          </cell>
          <cell r="G2294">
            <v>0</v>
          </cell>
          <cell r="H2294">
            <v>0</v>
          </cell>
          <cell r="I2294" t="str">
            <v>221</v>
          </cell>
          <cell r="J2294">
            <v>1</v>
          </cell>
          <cell r="K2294">
            <v>6.282</v>
          </cell>
          <cell r="L2294">
            <v>22.446000000000002</v>
          </cell>
          <cell r="M2294">
            <v>28.728000000000002</v>
          </cell>
          <cell r="N2294">
            <v>0.12</v>
          </cell>
          <cell r="O2294">
            <v>9751.2900000000009</v>
          </cell>
          <cell r="P2294">
            <v>33.94</v>
          </cell>
          <cell r="Q2294">
            <v>1755.23</v>
          </cell>
          <cell r="R2294">
            <v>5.16</v>
          </cell>
        </row>
        <row r="2295">
          <cell r="A2295" t="str">
            <v>0303Tumbes232</v>
          </cell>
          <cell r="B2295" t="str">
            <v>03</v>
          </cell>
          <cell r="C2295" t="str">
            <v>03</v>
          </cell>
          <cell r="D2295" t="str">
            <v>ELNO</v>
          </cell>
          <cell r="E2295" t="str">
            <v>Tumbes</v>
          </cell>
          <cell r="F2295" t="str">
            <v/>
          </cell>
          <cell r="G2295">
            <v>0</v>
          </cell>
          <cell r="H2295">
            <v>0</v>
          </cell>
          <cell r="I2295" t="str">
            <v>232</v>
          </cell>
          <cell r="J2295">
            <v>1</v>
          </cell>
          <cell r="K2295">
            <v>0</v>
          </cell>
          <cell r="L2295">
            <v>0</v>
          </cell>
          <cell r="M2295">
            <v>4.0910000000000002</v>
          </cell>
          <cell r="N2295">
            <v>0.03</v>
          </cell>
          <cell r="O2295">
            <v>1717.32</v>
          </cell>
          <cell r="P2295">
            <v>41.98</v>
          </cell>
          <cell r="Q2295">
            <v>309.12</v>
          </cell>
          <cell r="R2295">
            <v>2.38</v>
          </cell>
        </row>
        <row r="2296">
          <cell r="A2296" t="str">
            <v>0303Tumbes231</v>
          </cell>
          <cell r="B2296" t="str">
            <v>03</v>
          </cell>
          <cell r="C2296" t="str">
            <v>03</v>
          </cell>
          <cell r="D2296" t="str">
            <v>ELNO</v>
          </cell>
          <cell r="E2296" t="str">
            <v>Tumbes</v>
          </cell>
          <cell r="F2296" t="str">
            <v/>
          </cell>
          <cell r="G2296">
            <v>0</v>
          </cell>
          <cell r="H2296">
            <v>0</v>
          </cell>
          <cell r="I2296" t="str">
            <v>231</v>
          </cell>
          <cell r="J2296">
            <v>5</v>
          </cell>
          <cell r="K2296">
            <v>0</v>
          </cell>
          <cell r="L2296">
            <v>0</v>
          </cell>
          <cell r="M2296">
            <v>9.9760000000000009</v>
          </cell>
          <cell r="N2296">
            <v>4.2999999999999997E-2</v>
          </cell>
          <cell r="O2296">
            <v>3727.51</v>
          </cell>
          <cell r="P2296">
            <v>37.36</v>
          </cell>
          <cell r="Q2296">
            <v>670.95</v>
          </cell>
          <cell r="R2296">
            <v>10.95</v>
          </cell>
        </row>
        <row r="2297">
          <cell r="A2297" t="str">
            <v>0303Tumbes270</v>
          </cell>
          <cell r="B2297" t="str">
            <v>03</v>
          </cell>
          <cell r="C2297" t="str">
            <v>03</v>
          </cell>
          <cell r="D2297" t="str">
            <v>ELNO</v>
          </cell>
          <cell r="E2297" t="str">
            <v>Tumbes</v>
          </cell>
          <cell r="F2297" t="str">
            <v/>
          </cell>
          <cell r="G2297">
            <v>0</v>
          </cell>
          <cell r="H2297">
            <v>0</v>
          </cell>
          <cell r="I2297" t="str">
            <v>270</v>
          </cell>
          <cell r="J2297">
            <v>2175</v>
          </cell>
          <cell r="K2297">
            <v>0</v>
          </cell>
          <cell r="L2297">
            <v>0</v>
          </cell>
          <cell r="M2297">
            <v>547.19299999999998</v>
          </cell>
          <cell r="N2297">
            <v>0</v>
          </cell>
          <cell r="O2297">
            <v>211348.46</v>
          </cell>
          <cell r="P2297">
            <v>38.619999999999997</v>
          </cell>
          <cell r="Q2297">
            <v>38042.720000000001</v>
          </cell>
          <cell r="R2297">
            <v>1308.8699999999999</v>
          </cell>
        </row>
        <row r="2298">
          <cell r="A2298" t="str">
            <v>0303Tumbes261</v>
          </cell>
          <cell r="B2298" t="str">
            <v>03</v>
          </cell>
          <cell r="C2298" t="str">
            <v>03</v>
          </cell>
          <cell r="D2298" t="str">
            <v>ELNO</v>
          </cell>
          <cell r="E2298" t="str">
            <v>Tumbes</v>
          </cell>
          <cell r="F2298" t="str">
            <v/>
          </cell>
          <cell r="G2298">
            <v>0</v>
          </cell>
          <cell r="H2298">
            <v>0</v>
          </cell>
          <cell r="I2298" t="str">
            <v>261</v>
          </cell>
          <cell r="J2298">
            <v>11913</v>
          </cell>
          <cell r="K2298">
            <v>0</v>
          </cell>
          <cell r="L2298">
            <v>0</v>
          </cell>
          <cell r="M2298">
            <v>183.79300000000001</v>
          </cell>
          <cell r="N2298">
            <v>0</v>
          </cell>
          <cell r="O2298">
            <v>76157.600000000006</v>
          </cell>
          <cell r="P2298">
            <v>41.44</v>
          </cell>
          <cell r="Q2298">
            <v>13708.37</v>
          </cell>
          <cell r="R2298">
            <v>7037.12</v>
          </cell>
        </row>
        <row r="2299">
          <cell r="A2299" t="str">
            <v>0303Tumbes262</v>
          </cell>
          <cell r="B2299" t="str">
            <v>03</v>
          </cell>
          <cell r="C2299" t="str">
            <v>03</v>
          </cell>
          <cell r="D2299" t="str">
            <v>ELNO</v>
          </cell>
          <cell r="E2299" t="str">
            <v>Tumbes</v>
          </cell>
          <cell r="F2299" t="str">
            <v/>
          </cell>
          <cell r="G2299">
            <v>0</v>
          </cell>
          <cell r="H2299">
            <v>0</v>
          </cell>
          <cell r="I2299" t="str">
            <v>262</v>
          </cell>
          <cell r="J2299">
            <v>11708</v>
          </cell>
          <cell r="K2299">
            <v>0</v>
          </cell>
          <cell r="L2299">
            <v>0</v>
          </cell>
          <cell r="M2299">
            <v>698.60299999999995</v>
          </cell>
          <cell r="N2299">
            <v>0</v>
          </cell>
          <cell r="O2299">
            <v>250501.64</v>
          </cell>
          <cell r="P2299">
            <v>35.86</v>
          </cell>
          <cell r="Q2299">
            <v>45090.3</v>
          </cell>
          <cell r="R2299">
            <v>6917.84</v>
          </cell>
        </row>
        <row r="2300">
          <cell r="A2300" t="str">
            <v>0303Tumbes263</v>
          </cell>
          <cell r="B2300" t="str">
            <v>03</v>
          </cell>
          <cell r="C2300" t="str">
            <v>03</v>
          </cell>
          <cell r="D2300" t="str">
            <v>ELNO</v>
          </cell>
          <cell r="E2300" t="str">
            <v>Tumbes</v>
          </cell>
          <cell r="F2300" t="str">
            <v/>
          </cell>
          <cell r="G2300">
            <v>0</v>
          </cell>
          <cell r="H2300">
            <v>0</v>
          </cell>
          <cell r="I2300" t="str">
            <v>263</v>
          </cell>
          <cell r="J2300">
            <v>3549</v>
          </cell>
          <cell r="K2300">
            <v>0</v>
          </cell>
          <cell r="L2300">
            <v>0</v>
          </cell>
          <cell r="M2300">
            <v>432.18900000000002</v>
          </cell>
          <cell r="N2300">
            <v>0</v>
          </cell>
          <cell r="O2300">
            <v>172863.8</v>
          </cell>
          <cell r="P2300">
            <v>40</v>
          </cell>
          <cell r="Q2300">
            <v>31115.48</v>
          </cell>
          <cell r="R2300">
            <v>2097.5100000000002</v>
          </cell>
        </row>
        <row r="2301">
          <cell r="A2301" t="str">
            <v>0303Tumbes264</v>
          </cell>
          <cell r="B2301" t="str">
            <v>03</v>
          </cell>
          <cell r="C2301" t="str">
            <v>03</v>
          </cell>
          <cell r="D2301" t="str">
            <v>ELNO</v>
          </cell>
          <cell r="E2301" t="str">
            <v>Tumbes</v>
          </cell>
          <cell r="F2301" t="str">
            <v/>
          </cell>
          <cell r="G2301">
            <v>0</v>
          </cell>
          <cell r="H2301">
            <v>0</v>
          </cell>
          <cell r="I2301" t="str">
            <v>264</v>
          </cell>
          <cell r="J2301">
            <v>1886</v>
          </cell>
          <cell r="K2301">
            <v>0</v>
          </cell>
          <cell r="L2301">
            <v>0</v>
          </cell>
          <cell r="M2301">
            <v>370.197</v>
          </cell>
          <cell r="N2301">
            <v>0</v>
          </cell>
          <cell r="O2301">
            <v>145304.79999999999</v>
          </cell>
          <cell r="P2301">
            <v>39.25</v>
          </cell>
          <cell r="Q2301">
            <v>26154.86</v>
          </cell>
          <cell r="R2301">
            <v>1115.25</v>
          </cell>
        </row>
        <row r="2302">
          <cell r="A2302" t="str">
            <v>0303Tumbes265</v>
          </cell>
          <cell r="B2302" t="str">
            <v>03</v>
          </cell>
          <cell r="C2302" t="str">
            <v>03</v>
          </cell>
          <cell r="D2302" t="str">
            <v>ELNO</v>
          </cell>
          <cell r="E2302" t="str">
            <v>Tumbes</v>
          </cell>
          <cell r="F2302" t="str">
            <v/>
          </cell>
          <cell r="G2302">
            <v>0</v>
          </cell>
          <cell r="H2302">
            <v>0</v>
          </cell>
          <cell r="I2302" t="str">
            <v>265</v>
          </cell>
          <cell r="J2302">
            <v>285</v>
          </cell>
          <cell r="K2302">
            <v>0</v>
          </cell>
          <cell r="L2302">
            <v>0</v>
          </cell>
          <cell r="M2302">
            <v>107.31699999999999</v>
          </cell>
          <cell r="N2302">
            <v>0</v>
          </cell>
          <cell r="O2302">
            <v>41353.800000000003</v>
          </cell>
          <cell r="P2302">
            <v>38.53</v>
          </cell>
          <cell r="Q2302">
            <v>7443.68</v>
          </cell>
          <cell r="R2302">
            <v>170.27</v>
          </cell>
        </row>
        <row r="2303">
          <cell r="A2303" t="str">
            <v>0303Tumbes266</v>
          </cell>
          <cell r="B2303" t="str">
            <v>03</v>
          </cell>
          <cell r="C2303" t="str">
            <v>03</v>
          </cell>
          <cell r="D2303" t="str">
            <v>ELNO</v>
          </cell>
          <cell r="E2303" t="str">
            <v>Tumbes</v>
          </cell>
          <cell r="F2303" t="str">
            <v/>
          </cell>
          <cell r="G2303">
            <v>0</v>
          </cell>
          <cell r="H2303">
            <v>0</v>
          </cell>
          <cell r="I2303" t="str">
            <v>266</v>
          </cell>
          <cell r="J2303">
            <v>87</v>
          </cell>
          <cell r="K2303">
            <v>0</v>
          </cell>
          <cell r="L2303">
            <v>0</v>
          </cell>
          <cell r="M2303">
            <v>53.162999999999997</v>
          </cell>
          <cell r="N2303">
            <v>0</v>
          </cell>
          <cell r="O2303">
            <v>20225.240000000002</v>
          </cell>
          <cell r="P2303">
            <v>38.04</v>
          </cell>
          <cell r="Q2303">
            <v>3640.54</v>
          </cell>
          <cell r="R2303">
            <v>52.73</v>
          </cell>
        </row>
        <row r="2304">
          <cell r="A2304" t="str">
            <v>0303Tumbes267</v>
          </cell>
          <cell r="B2304" t="str">
            <v>03</v>
          </cell>
          <cell r="C2304" t="str">
            <v>03</v>
          </cell>
          <cell r="D2304" t="str">
            <v>ELNO</v>
          </cell>
          <cell r="E2304" t="str">
            <v>Tumbes</v>
          </cell>
          <cell r="F2304" t="str">
            <v/>
          </cell>
          <cell r="G2304">
            <v>0</v>
          </cell>
          <cell r="H2304">
            <v>0</v>
          </cell>
          <cell r="I2304" t="str">
            <v>267</v>
          </cell>
          <cell r="J2304">
            <v>22</v>
          </cell>
          <cell r="K2304">
            <v>0</v>
          </cell>
          <cell r="L2304">
            <v>0</v>
          </cell>
          <cell r="M2304">
            <v>18.82</v>
          </cell>
          <cell r="N2304">
            <v>0</v>
          </cell>
          <cell r="O2304">
            <v>6925.47</v>
          </cell>
          <cell r="P2304">
            <v>36.799999999999997</v>
          </cell>
          <cell r="Q2304">
            <v>1246.58</v>
          </cell>
          <cell r="R2304">
            <v>13.49</v>
          </cell>
        </row>
        <row r="2305">
          <cell r="A2305" t="str">
            <v>0303Tumbes268</v>
          </cell>
          <cell r="B2305" t="str">
            <v>03</v>
          </cell>
          <cell r="C2305" t="str">
            <v>03</v>
          </cell>
          <cell r="D2305" t="str">
            <v>ELNO</v>
          </cell>
          <cell r="E2305" t="str">
            <v>Tumbes</v>
          </cell>
          <cell r="F2305" t="str">
            <v/>
          </cell>
          <cell r="G2305">
            <v>0</v>
          </cell>
          <cell r="H2305">
            <v>0</v>
          </cell>
          <cell r="I2305" t="str">
            <v>268</v>
          </cell>
          <cell r="J2305">
            <v>36</v>
          </cell>
          <cell r="K2305">
            <v>0</v>
          </cell>
          <cell r="L2305">
            <v>0</v>
          </cell>
          <cell r="M2305">
            <v>65.364000000000004</v>
          </cell>
          <cell r="N2305">
            <v>0</v>
          </cell>
          <cell r="O2305">
            <v>24549.62</v>
          </cell>
          <cell r="P2305">
            <v>37.56</v>
          </cell>
          <cell r="Q2305">
            <v>4418.93</v>
          </cell>
          <cell r="R2305">
            <v>23.79</v>
          </cell>
        </row>
        <row r="2306">
          <cell r="A2306" t="str">
            <v>0303Tumbes282</v>
          </cell>
          <cell r="B2306" t="str">
            <v>03</v>
          </cell>
          <cell r="C2306" t="str">
            <v>03</v>
          </cell>
          <cell r="D2306" t="str">
            <v>ELNO</v>
          </cell>
          <cell r="E2306" t="str">
            <v>Tumbes</v>
          </cell>
          <cell r="F2306" t="str">
            <v/>
          </cell>
          <cell r="G2306">
            <v>0</v>
          </cell>
          <cell r="H2306">
            <v>0</v>
          </cell>
          <cell r="I2306" t="str">
            <v>282</v>
          </cell>
          <cell r="J2306">
            <v>53</v>
          </cell>
          <cell r="K2306">
            <v>0</v>
          </cell>
          <cell r="L2306">
            <v>0</v>
          </cell>
          <cell r="M2306">
            <v>3.8849999999999998</v>
          </cell>
          <cell r="N2306">
            <v>11.34</v>
          </cell>
          <cell r="O2306">
            <v>1553.49</v>
          </cell>
          <cell r="P2306">
            <v>39.99</v>
          </cell>
          <cell r="Q2306">
            <v>279.63</v>
          </cell>
          <cell r="R2306">
            <v>31.33</v>
          </cell>
        </row>
        <row r="2307">
          <cell r="A2307" t="str">
            <v>0303Tumbes281</v>
          </cell>
          <cell r="B2307" t="str">
            <v>03</v>
          </cell>
          <cell r="C2307" t="str">
            <v>03</v>
          </cell>
          <cell r="D2307" t="str">
            <v>ELNO</v>
          </cell>
          <cell r="E2307" t="str">
            <v>Tumbes</v>
          </cell>
          <cell r="F2307" t="str">
            <v/>
          </cell>
          <cell r="G2307">
            <v>0</v>
          </cell>
          <cell r="H2307">
            <v>0</v>
          </cell>
          <cell r="I2307" t="str">
            <v>281</v>
          </cell>
          <cell r="J2307">
            <v>2</v>
          </cell>
          <cell r="K2307">
            <v>0</v>
          </cell>
          <cell r="L2307">
            <v>0</v>
          </cell>
          <cell r="M2307">
            <v>0.192</v>
          </cell>
          <cell r="N2307">
            <v>0.6</v>
          </cell>
          <cell r="O2307">
            <v>79.760000000000005</v>
          </cell>
          <cell r="P2307">
            <v>41.54</v>
          </cell>
          <cell r="Q2307">
            <v>14.36</v>
          </cell>
          <cell r="R2307">
            <v>1.18</v>
          </cell>
        </row>
        <row r="2308">
          <cell r="A2308" t="str">
            <v>0303Tumbes100</v>
          </cell>
          <cell r="B2308" t="str">
            <v>03</v>
          </cell>
          <cell r="C2308" t="str">
            <v>03</v>
          </cell>
          <cell r="D2308" t="str">
            <v>ELNO</v>
          </cell>
          <cell r="E2308" t="str">
            <v>Tumbes</v>
          </cell>
          <cell r="F2308" t="str">
            <v/>
          </cell>
          <cell r="G2308">
            <v>0</v>
          </cell>
          <cell r="H2308">
            <v>0</v>
          </cell>
          <cell r="I2308" t="str">
            <v>100</v>
          </cell>
          <cell r="J2308">
            <v>22</v>
          </cell>
          <cell r="K2308">
            <v>29.135000000000002</v>
          </cell>
          <cell r="L2308">
            <v>828.08399999999995</v>
          </cell>
          <cell r="M2308">
            <v>857.21900000000005</v>
          </cell>
          <cell r="N2308">
            <v>1.8879999999999999</v>
          </cell>
          <cell r="O2308">
            <v>81826.13</v>
          </cell>
          <cell r="P2308">
            <v>9.5500000000000007</v>
          </cell>
          <cell r="Q2308">
            <v>14728.7</v>
          </cell>
          <cell r="R2308">
            <v>333.69</v>
          </cell>
        </row>
        <row r="2309">
          <cell r="A2309" t="str">
            <v>0303Tumbes122</v>
          </cell>
          <cell r="B2309" t="str">
            <v>03</v>
          </cell>
          <cell r="C2309" t="str">
            <v>03</v>
          </cell>
          <cell r="D2309" t="str">
            <v>ELNO</v>
          </cell>
          <cell r="E2309" t="str">
            <v>Tumbes</v>
          </cell>
          <cell r="F2309" t="str">
            <v/>
          </cell>
          <cell r="G2309">
            <v>0</v>
          </cell>
          <cell r="H2309">
            <v>0</v>
          </cell>
          <cell r="I2309" t="str">
            <v>122</v>
          </cell>
          <cell r="J2309">
            <v>16</v>
          </cell>
          <cell r="K2309">
            <v>57.619</v>
          </cell>
          <cell r="L2309">
            <v>254.69</v>
          </cell>
          <cell r="M2309">
            <v>312.30900000000003</v>
          </cell>
          <cell r="N2309">
            <v>1.903</v>
          </cell>
          <cell r="O2309">
            <v>70938.38</v>
          </cell>
          <cell r="P2309">
            <v>22.71</v>
          </cell>
          <cell r="Q2309">
            <v>12768.91</v>
          </cell>
          <cell r="R2309">
            <v>254.24</v>
          </cell>
        </row>
        <row r="2310">
          <cell r="A2310" t="str">
            <v>0303Tumbes121</v>
          </cell>
          <cell r="B2310" t="str">
            <v>03</v>
          </cell>
          <cell r="C2310" t="str">
            <v>03</v>
          </cell>
          <cell r="D2310" t="str">
            <v>ELNO</v>
          </cell>
          <cell r="E2310" t="str">
            <v>Tumbes</v>
          </cell>
          <cell r="F2310" t="str">
            <v/>
          </cell>
          <cell r="G2310">
            <v>0</v>
          </cell>
          <cell r="H2310">
            <v>0</v>
          </cell>
          <cell r="I2310" t="str">
            <v>121</v>
          </cell>
          <cell r="J2310">
            <v>14</v>
          </cell>
          <cell r="K2310">
            <v>248.744</v>
          </cell>
          <cell r="L2310">
            <v>882.279</v>
          </cell>
          <cell r="M2310">
            <v>1131.0229999999999</v>
          </cell>
          <cell r="N2310">
            <v>3.5030000000000001</v>
          </cell>
          <cell r="O2310">
            <v>215165.8</v>
          </cell>
          <cell r="P2310">
            <v>19.02</v>
          </cell>
          <cell r="Q2310">
            <v>38729.839999999997</v>
          </cell>
          <cell r="R2310">
            <v>222.46</v>
          </cell>
        </row>
        <row r="2311">
          <cell r="A2311" t="str">
            <v>0303Tumbes132</v>
          </cell>
          <cell r="B2311" t="str">
            <v>03</v>
          </cell>
          <cell r="C2311" t="str">
            <v>03</v>
          </cell>
          <cell r="D2311" t="str">
            <v>ELNO</v>
          </cell>
          <cell r="E2311" t="str">
            <v>Tumbes</v>
          </cell>
          <cell r="F2311" t="str">
            <v/>
          </cell>
          <cell r="G2311">
            <v>0</v>
          </cell>
          <cell r="H2311">
            <v>0</v>
          </cell>
          <cell r="I2311" t="str">
            <v>132</v>
          </cell>
          <cell r="J2311">
            <v>36</v>
          </cell>
          <cell r="K2311">
            <v>0</v>
          </cell>
          <cell r="L2311">
            <v>0</v>
          </cell>
          <cell r="M2311">
            <v>458.048</v>
          </cell>
          <cell r="N2311">
            <v>1.6319999999999999</v>
          </cell>
          <cell r="O2311">
            <v>100390.04</v>
          </cell>
          <cell r="P2311">
            <v>21.92</v>
          </cell>
          <cell r="Q2311">
            <v>18070.21</v>
          </cell>
          <cell r="R2311">
            <v>534.96</v>
          </cell>
        </row>
        <row r="2312">
          <cell r="A2312" t="str">
            <v>0303Tumbes131</v>
          </cell>
          <cell r="B2312" t="str">
            <v>03</v>
          </cell>
          <cell r="C2312" t="str">
            <v>03</v>
          </cell>
          <cell r="D2312" t="str">
            <v>ELNO</v>
          </cell>
          <cell r="E2312" t="str">
            <v>Tumbes</v>
          </cell>
          <cell r="F2312" t="str">
            <v/>
          </cell>
          <cell r="G2312">
            <v>0</v>
          </cell>
          <cell r="H2312">
            <v>0</v>
          </cell>
          <cell r="I2312" t="str">
            <v>131</v>
          </cell>
          <cell r="J2312">
            <v>19</v>
          </cell>
          <cell r="K2312">
            <v>0</v>
          </cell>
          <cell r="L2312">
            <v>0</v>
          </cell>
          <cell r="M2312">
            <v>122.27</v>
          </cell>
          <cell r="N2312">
            <v>0.75600000000000001</v>
          </cell>
          <cell r="O2312">
            <v>31067.17</v>
          </cell>
          <cell r="P2312">
            <v>25.41</v>
          </cell>
          <cell r="Q2312">
            <v>5592.09</v>
          </cell>
          <cell r="R2312">
            <v>282.33999999999997</v>
          </cell>
        </row>
        <row r="2313">
          <cell r="A2313" t="str">
            <v>0303Tumbes240</v>
          </cell>
          <cell r="B2313" t="str">
            <v>03</v>
          </cell>
          <cell r="C2313" t="str">
            <v>03</v>
          </cell>
          <cell r="D2313" t="str">
            <v>ELNO</v>
          </cell>
          <cell r="E2313" t="str">
            <v>Tumbes</v>
          </cell>
          <cell r="F2313" t="str">
            <v/>
          </cell>
          <cell r="G2313">
            <v>0</v>
          </cell>
          <cell r="H2313">
            <v>0</v>
          </cell>
          <cell r="I2313" t="str">
            <v>240</v>
          </cell>
          <cell r="J2313">
            <v>0</v>
          </cell>
          <cell r="K2313">
            <v>0</v>
          </cell>
          <cell r="L2313">
            <v>0</v>
          </cell>
          <cell r="M2313">
            <v>318.73399999999998</v>
          </cell>
          <cell r="N2313">
            <v>0</v>
          </cell>
          <cell r="O2313">
            <v>129615</v>
          </cell>
          <cell r="P2313">
            <v>40.67</v>
          </cell>
          <cell r="Q2313">
            <v>0</v>
          </cell>
          <cell r="R2313">
            <v>0</v>
          </cell>
        </row>
        <row r="2314">
          <cell r="A2314" t="str">
            <v>0303Canchaque231</v>
          </cell>
          <cell r="B2314" t="str">
            <v>03</v>
          </cell>
          <cell r="C2314" t="str">
            <v>03</v>
          </cell>
          <cell r="D2314" t="str">
            <v>ELNO</v>
          </cell>
          <cell r="E2314" t="str">
            <v>Canchaque</v>
          </cell>
          <cell r="F2314" t="str">
            <v/>
          </cell>
          <cell r="G2314">
            <v>0</v>
          </cell>
          <cell r="H2314">
            <v>0</v>
          </cell>
          <cell r="I2314" t="str">
            <v>231</v>
          </cell>
          <cell r="J2314">
            <v>2</v>
          </cell>
          <cell r="K2314">
            <v>0</v>
          </cell>
          <cell r="L2314">
            <v>0</v>
          </cell>
          <cell r="M2314">
            <v>0.14699999999999999</v>
          </cell>
          <cell r="N2314">
            <v>2E-3</v>
          </cell>
          <cell r="O2314">
            <v>208.08</v>
          </cell>
          <cell r="P2314">
            <v>141.55000000000001</v>
          </cell>
          <cell r="Q2314">
            <v>37.450000000000003</v>
          </cell>
          <cell r="R2314">
            <v>4.18</v>
          </cell>
        </row>
        <row r="2315">
          <cell r="A2315" t="str">
            <v>0303Canchaque270</v>
          </cell>
          <cell r="B2315" t="str">
            <v>03</v>
          </cell>
          <cell r="C2315" t="str">
            <v>03</v>
          </cell>
          <cell r="D2315" t="str">
            <v>ELNO</v>
          </cell>
          <cell r="E2315" t="str">
            <v>Canchaque</v>
          </cell>
          <cell r="F2315" t="str">
            <v/>
          </cell>
          <cell r="G2315">
            <v>0</v>
          </cell>
          <cell r="H2315">
            <v>0</v>
          </cell>
          <cell r="I2315" t="str">
            <v>270</v>
          </cell>
          <cell r="J2315">
            <v>25</v>
          </cell>
          <cell r="K2315">
            <v>0</v>
          </cell>
          <cell r="L2315">
            <v>0</v>
          </cell>
          <cell r="M2315">
            <v>2.9009999999999998</v>
          </cell>
          <cell r="N2315">
            <v>0</v>
          </cell>
          <cell r="O2315">
            <v>1604.69</v>
          </cell>
          <cell r="P2315">
            <v>55.32</v>
          </cell>
          <cell r="Q2315">
            <v>288.83999999999997</v>
          </cell>
          <cell r="R2315">
            <v>14.5</v>
          </cell>
        </row>
        <row r="2316">
          <cell r="A2316" t="str">
            <v>0303Canchaque261</v>
          </cell>
          <cell r="B2316" t="str">
            <v>03</v>
          </cell>
          <cell r="C2316" t="str">
            <v>03</v>
          </cell>
          <cell r="D2316" t="str">
            <v>ELNO</v>
          </cell>
          <cell r="E2316" t="str">
            <v>Canchaque</v>
          </cell>
          <cell r="F2316" t="str">
            <v/>
          </cell>
          <cell r="G2316">
            <v>0</v>
          </cell>
          <cell r="H2316">
            <v>0</v>
          </cell>
          <cell r="I2316" t="str">
            <v>261</v>
          </cell>
          <cell r="J2316">
            <v>409</v>
          </cell>
          <cell r="K2316">
            <v>0</v>
          </cell>
          <cell r="L2316">
            <v>0</v>
          </cell>
          <cell r="M2316">
            <v>5.0590000000000002</v>
          </cell>
          <cell r="N2316">
            <v>0</v>
          </cell>
          <cell r="O2316">
            <v>2351.2600000000002</v>
          </cell>
          <cell r="P2316">
            <v>46.48</v>
          </cell>
          <cell r="Q2316">
            <v>423.23</v>
          </cell>
          <cell r="R2316">
            <v>241.99</v>
          </cell>
        </row>
        <row r="2317">
          <cell r="A2317" t="str">
            <v>0303Canchaque262</v>
          </cell>
          <cell r="B2317" t="str">
            <v>03</v>
          </cell>
          <cell r="C2317" t="str">
            <v>03</v>
          </cell>
          <cell r="D2317" t="str">
            <v>ELNO</v>
          </cell>
          <cell r="E2317" t="str">
            <v>Canchaque</v>
          </cell>
          <cell r="F2317" t="str">
            <v/>
          </cell>
          <cell r="G2317">
            <v>0</v>
          </cell>
          <cell r="H2317">
            <v>0</v>
          </cell>
          <cell r="I2317" t="str">
            <v>262</v>
          </cell>
          <cell r="J2317">
            <v>133</v>
          </cell>
          <cell r="K2317">
            <v>0</v>
          </cell>
          <cell r="L2317">
            <v>0</v>
          </cell>
          <cell r="M2317">
            <v>6.8550000000000004</v>
          </cell>
          <cell r="N2317">
            <v>0</v>
          </cell>
          <cell r="O2317">
            <v>3303.13</v>
          </cell>
          <cell r="P2317">
            <v>48.19</v>
          </cell>
          <cell r="Q2317">
            <v>594.55999999999995</v>
          </cell>
          <cell r="R2317">
            <v>78.64</v>
          </cell>
        </row>
        <row r="2318">
          <cell r="A2318" t="str">
            <v>0303Canchaque263</v>
          </cell>
          <cell r="B2318" t="str">
            <v>03</v>
          </cell>
          <cell r="C2318" t="str">
            <v>03</v>
          </cell>
          <cell r="D2318" t="str">
            <v>ELNO</v>
          </cell>
          <cell r="E2318" t="str">
            <v>Canchaque</v>
          </cell>
          <cell r="F2318" t="str">
            <v/>
          </cell>
          <cell r="G2318">
            <v>0</v>
          </cell>
          <cell r="H2318">
            <v>0</v>
          </cell>
          <cell r="I2318" t="str">
            <v>263</v>
          </cell>
          <cell r="J2318">
            <v>8</v>
          </cell>
          <cell r="K2318">
            <v>0</v>
          </cell>
          <cell r="L2318">
            <v>0</v>
          </cell>
          <cell r="M2318">
            <v>0.89800000000000002</v>
          </cell>
          <cell r="N2318">
            <v>0</v>
          </cell>
          <cell r="O2318">
            <v>579.54999999999995</v>
          </cell>
          <cell r="P2318">
            <v>64.540000000000006</v>
          </cell>
          <cell r="Q2318">
            <v>104.32</v>
          </cell>
          <cell r="R2318">
            <v>4.72</v>
          </cell>
        </row>
        <row r="2319">
          <cell r="A2319" t="str">
            <v>0303Canchaque264</v>
          </cell>
          <cell r="B2319" t="str">
            <v>03</v>
          </cell>
          <cell r="C2319" t="str">
            <v>03</v>
          </cell>
          <cell r="D2319" t="str">
            <v>ELNO</v>
          </cell>
          <cell r="E2319" t="str">
            <v>Canchaque</v>
          </cell>
          <cell r="F2319" t="str">
            <v/>
          </cell>
          <cell r="G2319">
            <v>0</v>
          </cell>
          <cell r="H2319">
            <v>0</v>
          </cell>
          <cell r="I2319" t="str">
            <v>264</v>
          </cell>
          <cell r="J2319">
            <v>6</v>
          </cell>
          <cell r="K2319">
            <v>0</v>
          </cell>
          <cell r="L2319">
            <v>0</v>
          </cell>
          <cell r="M2319">
            <v>1.111</v>
          </cell>
          <cell r="N2319">
            <v>0</v>
          </cell>
          <cell r="O2319">
            <v>709.77</v>
          </cell>
          <cell r="P2319">
            <v>63.89</v>
          </cell>
          <cell r="Q2319">
            <v>127.76</v>
          </cell>
          <cell r="R2319">
            <v>3.71</v>
          </cell>
        </row>
        <row r="2320">
          <cell r="A2320" t="str">
            <v>0303Canchaque265</v>
          </cell>
          <cell r="B2320" t="str">
            <v>03</v>
          </cell>
          <cell r="C2320" t="str">
            <v>03</v>
          </cell>
          <cell r="D2320" t="str">
            <v>ELNO</v>
          </cell>
          <cell r="E2320" t="str">
            <v>Canchaque</v>
          </cell>
          <cell r="F2320" t="str">
            <v/>
          </cell>
          <cell r="G2320">
            <v>0</v>
          </cell>
          <cell r="H2320">
            <v>0</v>
          </cell>
          <cell r="I2320" t="str">
            <v>265</v>
          </cell>
          <cell r="J2320">
            <v>1</v>
          </cell>
          <cell r="K2320">
            <v>0</v>
          </cell>
          <cell r="L2320">
            <v>0</v>
          </cell>
          <cell r="M2320">
            <v>0.317</v>
          </cell>
          <cell r="N2320">
            <v>0</v>
          </cell>
          <cell r="O2320">
            <v>201.19</v>
          </cell>
          <cell r="P2320">
            <v>63.47</v>
          </cell>
          <cell r="Q2320">
            <v>36.21</v>
          </cell>
          <cell r="R2320">
            <v>0.59</v>
          </cell>
        </row>
        <row r="2321">
          <cell r="A2321" t="str">
            <v>0303Canchaque240</v>
          </cell>
          <cell r="B2321" t="str">
            <v>03</v>
          </cell>
          <cell r="C2321" t="str">
            <v>03</v>
          </cell>
          <cell r="D2321" t="str">
            <v>ELNO</v>
          </cell>
          <cell r="E2321" t="str">
            <v>Canchaque</v>
          </cell>
          <cell r="F2321" t="str">
            <v/>
          </cell>
          <cell r="G2321">
            <v>0</v>
          </cell>
          <cell r="H2321">
            <v>0</v>
          </cell>
          <cell r="I2321" t="str">
            <v>240</v>
          </cell>
          <cell r="J2321">
            <v>0</v>
          </cell>
          <cell r="K2321">
            <v>0</v>
          </cell>
          <cell r="L2321">
            <v>0</v>
          </cell>
          <cell r="M2321">
            <v>10.554</v>
          </cell>
          <cell r="N2321">
            <v>0</v>
          </cell>
          <cell r="O2321">
            <v>1048</v>
          </cell>
          <cell r="P2321">
            <v>9.93</v>
          </cell>
          <cell r="Q2321">
            <v>0</v>
          </cell>
          <cell r="R2321">
            <v>0</v>
          </cell>
        </row>
        <row r="2322">
          <cell r="A2322" t="str">
            <v>0303Chalaco270</v>
          </cell>
          <cell r="B2322" t="str">
            <v>03</v>
          </cell>
          <cell r="C2322" t="str">
            <v>03</v>
          </cell>
          <cell r="D2322" t="str">
            <v>ELNO</v>
          </cell>
          <cell r="E2322" t="str">
            <v>Chalaco</v>
          </cell>
          <cell r="F2322" t="str">
            <v/>
          </cell>
          <cell r="G2322">
            <v>0</v>
          </cell>
          <cell r="H2322">
            <v>0</v>
          </cell>
          <cell r="I2322" t="str">
            <v>270</v>
          </cell>
          <cell r="J2322">
            <v>139</v>
          </cell>
          <cell r="K2322">
            <v>0</v>
          </cell>
          <cell r="L2322">
            <v>0</v>
          </cell>
          <cell r="M2322">
            <v>8.5890000000000004</v>
          </cell>
          <cell r="N2322">
            <v>0</v>
          </cell>
          <cell r="O2322">
            <v>4478.7700000000004</v>
          </cell>
          <cell r="P2322">
            <v>52.15</v>
          </cell>
          <cell r="Q2322">
            <v>806.18</v>
          </cell>
          <cell r="R2322">
            <v>81.34</v>
          </cell>
        </row>
        <row r="2323">
          <cell r="A2323" t="str">
            <v>0303Chalaco261</v>
          </cell>
          <cell r="B2323" t="str">
            <v>03</v>
          </cell>
          <cell r="C2323" t="str">
            <v>03</v>
          </cell>
          <cell r="D2323" t="str">
            <v>ELNO</v>
          </cell>
          <cell r="E2323" t="str">
            <v>Chalaco</v>
          </cell>
          <cell r="F2323" t="str">
            <v/>
          </cell>
          <cell r="G2323">
            <v>0</v>
          </cell>
          <cell r="H2323">
            <v>0</v>
          </cell>
          <cell r="I2323" t="str">
            <v>261</v>
          </cell>
          <cell r="J2323">
            <v>217</v>
          </cell>
          <cell r="K2323">
            <v>0</v>
          </cell>
          <cell r="L2323">
            <v>0</v>
          </cell>
          <cell r="M2323">
            <v>2.8239999999999998</v>
          </cell>
          <cell r="N2323">
            <v>0</v>
          </cell>
          <cell r="O2323">
            <v>1082</v>
          </cell>
          <cell r="P2323">
            <v>38.31</v>
          </cell>
          <cell r="Q2323">
            <v>194.76</v>
          </cell>
          <cell r="R2323">
            <v>128.03</v>
          </cell>
        </row>
        <row r="2324">
          <cell r="A2324" t="str">
            <v>0303Chalaco262</v>
          </cell>
          <cell r="B2324" t="str">
            <v>03</v>
          </cell>
          <cell r="C2324" t="str">
            <v>03</v>
          </cell>
          <cell r="D2324" t="str">
            <v>ELNO</v>
          </cell>
          <cell r="E2324" t="str">
            <v>Chalaco</v>
          </cell>
          <cell r="F2324" t="str">
            <v/>
          </cell>
          <cell r="G2324">
            <v>0</v>
          </cell>
          <cell r="H2324">
            <v>0</v>
          </cell>
          <cell r="I2324" t="str">
            <v>262</v>
          </cell>
          <cell r="J2324">
            <v>65</v>
          </cell>
          <cell r="K2324">
            <v>0</v>
          </cell>
          <cell r="L2324">
            <v>0</v>
          </cell>
          <cell r="M2324">
            <v>3.0419999999999998</v>
          </cell>
          <cell r="N2324">
            <v>0</v>
          </cell>
          <cell r="O2324">
            <v>1099.5899999999999</v>
          </cell>
          <cell r="P2324">
            <v>36.15</v>
          </cell>
          <cell r="Q2324">
            <v>197.93</v>
          </cell>
          <cell r="R2324">
            <v>38.35</v>
          </cell>
        </row>
        <row r="2325">
          <cell r="A2325" t="str">
            <v>0303Chalaco263</v>
          </cell>
          <cell r="B2325" t="str">
            <v>03</v>
          </cell>
          <cell r="C2325" t="str">
            <v>03</v>
          </cell>
          <cell r="D2325" t="str">
            <v>ELNO</v>
          </cell>
          <cell r="E2325" t="str">
            <v>Chalaco</v>
          </cell>
          <cell r="F2325" t="str">
            <v/>
          </cell>
          <cell r="G2325">
            <v>0</v>
          </cell>
          <cell r="H2325">
            <v>0</v>
          </cell>
          <cell r="I2325" t="str">
            <v>263</v>
          </cell>
          <cell r="J2325">
            <v>3</v>
          </cell>
          <cell r="K2325">
            <v>0</v>
          </cell>
          <cell r="L2325">
            <v>0</v>
          </cell>
          <cell r="M2325">
            <v>0.33300000000000002</v>
          </cell>
          <cell r="N2325">
            <v>0</v>
          </cell>
          <cell r="O2325">
            <v>163.26</v>
          </cell>
          <cell r="P2325">
            <v>49.03</v>
          </cell>
          <cell r="Q2325">
            <v>29.39</v>
          </cell>
          <cell r="R2325">
            <v>1.77</v>
          </cell>
        </row>
        <row r="2326">
          <cell r="A2326" t="str">
            <v>0303Chalaco240</v>
          </cell>
          <cell r="B2326" t="str">
            <v>03</v>
          </cell>
          <cell r="C2326" t="str">
            <v>03</v>
          </cell>
          <cell r="D2326" t="str">
            <v>ELNO</v>
          </cell>
          <cell r="E2326" t="str">
            <v>Chalaco</v>
          </cell>
          <cell r="F2326" t="str">
            <v/>
          </cell>
          <cell r="G2326">
            <v>0</v>
          </cell>
          <cell r="H2326">
            <v>0</v>
          </cell>
          <cell r="I2326" t="str">
            <v>240</v>
          </cell>
          <cell r="J2326">
            <v>0</v>
          </cell>
          <cell r="K2326">
            <v>0</v>
          </cell>
          <cell r="L2326">
            <v>0</v>
          </cell>
          <cell r="M2326">
            <v>8.33</v>
          </cell>
          <cell r="N2326">
            <v>0</v>
          </cell>
          <cell r="O2326">
            <v>826</v>
          </cell>
          <cell r="P2326">
            <v>9.92</v>
          </cell>
          <cell r="Q2326">
            <v>0</v>
          </cell>
          <cell r="R2326">
            <v>0</v>
          </cell>
        </row>
        <row r="2327">
          <cell r="A2327" t="str">
            <v>0303Huancabamba270</v>
          </cell>
          <cell r="B2327" t="str">
            <v>03</v>
          </cell>
          <cell r="C2327" t="str">
            <v>03</v>
          </cell>
          <cell r="D2327" t="str">
            <v>ELNO</v>
          </cell>
          <cell r="E2327" t="str">
            <v>Huancabamba</v>
          </cell>
          <cell r="F2327" t="str">
            <v/>
          </cell>
          <cell r="G2327">
            <v>0</v>
          </cell>
          <cell r="H2327">
            <v>0</v>
          </cell>
          <cell r="I2327" t="str">
            <v>270</v>
          </cell>
          <cell r="J2327">
            <v>96</v>
          </cell>
          <cell r="K2327">
            <v>0</v>
          </cell>
          <cell r="L2327">
            <v>0</v>
          </cell>
          <cell r="M2327">
            <v>15.839</v>
          </cell>
          <cell r="N2327">
            <v>0</v>
          </cell>
          <cell r="O2327">
            <v>9091.85</v>
          </cell>
          <cell r="P2327">
            <v>57.4</v>
          </cell>
          <cell r="Q2327">
            <v>1636.53</v>
          </cell>
          <cell r="R2327">
            <v>57.59</v>
          </cell>
        </row>
        <row r="2328">
          <cell r="A2328" t="str">
            <v>0303Huancabamba261</v>
          </cell>
          <cell r="B2328" t="str">
            <v>03</v>
          </cell>
          <cell r="C2328" t="str">
            <v>03</v>
          </cell>
          <cell r="D2328" t="str">
            <v>ELNO</v>
          </cell>
          <cell r="E2328" t="str">
            <v>Huancabamba</v>
          </cell>
          <cell r="F2328" t="str">
            <v/>
          </cell>
          <cell r="G2328">
            <v>0</v>
          </cell>
          <cell r="H2328">
            <v>0</v>
          </cell>
          <cell r="I2328" t="str">
            <v>261</v>
          </cell>
          <cell r="J2328">
            <v>824</v>
          </cell>
          <cell r="K2328">
            <v>0</v>
          </cell>
          <cell r="L2328">
            <v>0</v>
          </cell>
          <cell r="M2328">
            <v>11.891999999999999</v>
          </cell>
          <cell r="N2328">
            <v>0</v>
          </cell>
          <cell r="O2328">
            <v>5271.32</v>
          </cell>
          <cell r="P2328">
            <v>44.33</v>
          </cell>
          <cell r="Q2328">
            <v>948.84</v>
          </cell>
          <cell r="R2328">
            <v>486.74</v>
          </cell>
        </row>
        <row r="2329">
          <cell r="A2329" t="str">
            <v>0303Huancabamba262</v>
          </cell>
          <cell r="B2329" t="str">
            <v>03</v>
          </cell>
          <cell r="C2329" t="str">
            <v>03</v>
          </cell>
          <cell r="D2329" t="str">
            <v>ELNO</v>
          </cell>
          <cell r="E2329" t="str">
            <v>Huancabamba</v>
          </cell>
          <cell r="F2329" t="str">
            <v/>
          </cell>
          <cell r="G2329">
            <v>0</v>
          </cell>
          <cell r="H2329">
            <v>0</v>
          </cell>
          <cell r="I2329" t="str">
            <v>262</v>
          </cell>
          <cell r="J2329">
            <v>528</v>
          </cell>
          <cell r="K2329">
            <v>0</v>
          </cell>
          <cell r="L2329">
            <v>0</v>
          </cell>
          <cell r="M2329">
            <v>29.059000000000001</v>
          </cell>
          <cell r="N2329">
            <v>0</v>
          </cell>
          <cell r="O2329">
            <v>14273.5</v>
          </cell>
          <cell r="P2329">
            <v>49.12</v>
          </cell>
          <cell r="Q2329">
            <v>2569.23</v>
          </cell>
          <cell r="R2329">
            <v>311.99</v>
          </cell>
        </row>
        <row r="2330">
          <cell r="A2330" t="str">
            <v>0303Huancabamba263</v>
          </cell>
          <cell r="B2330" t="str">
            <v>03</v>
          </cell>
          <cell r="C2330" t="str">
            <v>03</v>
          </cell>
          <cell r="D2330" t="str">
            <v>ELNO</v>
          </cell>
          <cell r="E2330" t="str">
            <v>Huancabamba</v>
          </cell>
          <cell r="F2330" t="str">
            <v/>
          </cell>
          <cell r="G2330">
            <v>0</v>
          </cell>
          <cell r="H2330">
            <v>0</v>
          </cell>
          <cell r="I2330" t="str">
            <v>263</v>
          </cell>
          <cell r="J2330">
            <v>48</v>
          </cell>
          <cell r="K2330">
            <v>0</v>
          </cell>
          <cell r="L2330">
            <v>0</v>
          </cell>
          <cell r="M2330">
            <v>5.6619999999999999</v>
          </cell>
          <cell r="N2330">
            <v>0</v>
          </cell>
          <cell r="O2330">
            <v>3649.56</v>
          </cell>
          <cell r="P2330">
            <v>64.459999999999994</v>
          </cell>
          <cell r="Q2330">
            <v>656.92</v>
          </cell>
          <cell r="R2330">
            <v>28.32</v>
          </cell>
        </row>
        <row r="2331">
          <cell r="A2331" t="str">
            <v>0303Huancabamba264</v>
          </cell>
          <cell r="B2331" t="str">
            <v>03</v>
          </cell>
          <cell r="C2331" t="str">
            <v>03</v>
          </cell>
          <cell r="D2331" t="str">
            <v>ELNO</v>
          </cell>
          <cell r="E2331" t="str">
            <v>Huancabamba</v>
          </cell>
          <cell r="F2331" t="str">
            <v/>
          </cell>
          <cell r="G2331">
            <v>0</v>
          </cell>
          <cell r="H2331">
            <v>0</v>
          </cell>
          <cell r="I2331" t="str">
            <v>264</v>
          </cell>
          <cell r="J2331">
            <v>28</v>
          </cell>
          <cell r="K2331">
            <v>0</v>
          </cell>
          <cell r="L2331">
            <v>0</v>
          </cell>
          <cell r="M2331">
            <v>5.367</v>
          </cell>
          <cell r="N2331">
            <v>0</v>
          </cell>
          <cell r="O2331">
            <v>3426.88</v>
          </cell>
          <cell r="P2331">
            <v>63.85</v>
          </cell>
          <cell r="Q2331">
            <v>616.84</v>
          </cell>
          <cell r="R2331">
            <v>16.96</v>
          </cell>
        </row>
        <row r="2332">
          <cell r="A2332" t="str">
            <v>0303Huancabamba265</v>
          </cell>
          <cell r="B2332" t="str">
            <v>03</v>
          </cell>
          <cell r="C2332" t="str">
            <v>03</v>
          </cell>
          <cell r="D2332" t="str">
            <v>ELNO</v>
          </cell>
          <cell r="E2332" t="str">
            <v>Huancabamba</v>
          </cell>
          <cell r="F2332" t="str">
            <v/>
          </cell>
          <cell r="G2332">
            <v>0</v>
          </cell>
          <cell r="H2332">
            <v>0</v>
          </cell>
          <cell r="I2332" t="str">
            <v>265</v>
          </cell>
          <cell r="J2332">
            <v>2</v>
          </cell>
          <cell r="K2332">
            <v>0</v>
          </cell>
          <cell r="L2332">
            <v>0</v>
          </cell>
          <cell r="M2332">
            <v>0.77800000000000002</v>
          </cell>
          <cell r="N2332">
            <v>0</v>
          </cell>
          <cell r="O2332">
            <v>492.93</v>
          </cell>
          <cell r="P2332">
            <v>63.36</v>
          </cell>
          <cell r="Q2332">
            <v>88.73</v>
          </cell>
          <cell r="R2332">
            <v>1.18</v>
          </cell>
        </row>
        <row r="2333">
          <cell r="A2333" t="str">
            <v>0303Huancabamba266</v>
          </cell>
          <cell r="B2333" t="str">
            <v>03</v>
          </cell>
          <cell r="C2333" t="str">
            <v>03</v>
          </cell>
          <cell r="D2333" t="str">
            <v>ELNO</v>
          </cell>
          <cell r="E2333" t="str">
            <v>Huancabamba</v>
          </cell>
          <cell r="F2333" t="str">
            <v/>
          </cell>
          <cell r="G2333">
            <v>0</v>
          </cell>
          <cell r="H2333">
            <v>0</v>
          </cell>
          <cell r="I2333" t="str">
            <v>266</v>
          </cell>
          <cell r="J2333">
            <v>2</v>
          </cell>
          <cell r="K2333">
            <v>0</v>
          </cell>
          <cell r="L2333">
            <v>0</v>
          </cell>
          <cell r="M2333">
            <v>1.2390000000000001</v>
          </cell>
          <cell r="N2333">
            <v>0</v>
          </cell>
          <cell r="O2333">
            <v>782.8</v>
          </cell>
          <cell r="P2333">
            <v>63.18</v>
          </cell>
          <cell r="Q2333">
            <v>140.9</v>
          </cell>
          <cell r="R2333">
            <v>1.18</v>
          </cell>
        </row>
        <row r="2334">
          <cell r="A2334" t="str">
            <v>0303Huancabamba100</v>
          </cell>
          <cell r="B2334" t="str">
            <v>03</v>
          </cell>
          <cell r="C2334" t="str">
            <v>03</v>
          </cell>
          <cell r="D2334" t="str">
            <v>ELNO</v>
          </cell>
          <cell r="E2334" t="str">
            <v>Huancabamba</v>
          </cell>
          <cell r="F2334" t="str">
            <v/>
          </cell>
          <cell r="G2334">
            <v>0</v>
          </cell>
          <cell r="H2334">
            <v>0</v>
          </cell>
          <cell r="I2334" t="str">
            <v>100</v>
          </cell>
          <cell r="J2334">
            <v>1</v>
          </cell>
          <cell r="K2334">
            <v>0.159</v>
          </cell>
          <cell r="L2334">
            <v>0.55000000000000004</v>
          </cell>
          <cell r="M2334">
            <v>0.70899999999999996</v>
          </cell>
          <cell r="N2334">
            <v>2.1000000000000001E-2</v>
          </cell>
          <cell r="O2334">
            <v>388.43</v>
          </cell>
          <cell r="P2334">
            <v>54.79</v>
          </cell>
          <cell r="Q2334">
            <v>69.92</v>
          </cell>
          <cell r="R2334">
            <v>15.89</v>
          </cell>
        </row>
        <row r="2335">
          <cell r="A2335" t="str">
            <v>0303Huancabamba240</v>
          </cell>
          <cell r="B2335" t="str">
            <v>03</v>
          </cell>
          <cell r="C2335" t="str">
            <v>03</v>
          </cell>
          <cell r="D2335" t="str">
            <v>ELNO</v>
          </cell>
          <cell r="E2335" t="str">
            <v>Huancabamba</v>
          </cell>
          <cell r="F2335" t="str">
            <v/>
          </cell>
          <cell r="G2335">
            <v>0</v>
          </cell>
          <cell r="H2335">
            <v>0</v>
          </cell>
          <cell r="I2335" t="str">
            <v>240</v>
          </cell>
          <cell r="J2335">
            <v>0</v>
          </cell>
          <cell r="K2335">
            <v>0</v>
          </cell>
          <cell r="L2335">
            <v>0</v>
          </cell>
          <cell r="M2335">
            <v>24.853000000000002</v>
          </cell>
          <cell r="N2335">
            <v>0</v>
          </cell>
          <cell r="O2335">
            <v>3614</v>
          </cell>
          <cell r="P2335">
            <v>14.54</v>
          </cell>
          <cell r="Q2335">
            <v>0</v>
          </cell>
          <cell r="R2335">
            <v>0</v>
          </cell>
        </row>
        <row r="2336">
          <cell r="A2336" t="str">
            <v>0303Santo Domingo231</v>
          </cell>
          <cell r="B2336" t="str">
            <v>03</v>
          </cell>
          <cell r="C2336" t="str">
            <v>03</v>
          </cell>
          <cell r="D2336" t="str">
            <v>ELNO</v>
          </cell>
          <cell r="E2336" t="str">
            <v>Santo Domingo</v>
          </cell>
          <cell r="F2336" t="str">
            <v/>
          </cell>
          <cell r="G2336">
            <v>0</v>
          </cell>
          <cell r="H2336">
            <v>0</v>
          </cell>
          <cell r="I2336" t="str">
            <v>231</v>
          </cell>
          <cell r="J2336">
            <v>1</v>
          </cell>
          <cell r="K2336">
            <v>0</v>
          </cell>
          <cell r="L2336">
            <v>0</v>
          </cell>
          <cell r="M2336">
            <v>0.373</v>
          </cell>
          <cell r="N2336">
            <v>2E-3</v>
          </cell>
          <cell r="O2336">
            <v>296.58</v>
          </cell>
          <cell r="P2336">
            <v>79.510000000000005</v>
          </cell>
          <cell r="Q2336">
            <v>53.38</v>
          </cell>
          <cell r="R2336">
            <v>2.09</v>
          </cell>
        </row>
        <row r="2337">
          <cell r="A2337" t="str">
            <v>0303Santo Domingo270</v>
          </cell>
          <cell r="B2337" t="str">
            <v>03</v>
          </cell>
          <cell r="C2337" t="str">
            <v>03</v>
          </cell>
          <cell r="D2337" t="str">
            <v>ELNO</v>
          </cell>
          <cell r="E2337" t="str">
            <v>Santo Domingo</v>
          </cell>
          <cell r="F2337" t="str">
            <v/>
          </cell>
          <cell r="G2337">
            <v>0</v>
          </cell>
          <cell r="H2337">
            <v>0</v>
          </cell>
          <cell r="I2337" t="str">
            <v>270</v>
          </cell>
          <cell r="J2337">
            <v>22</v>
          </cell>
          <cell r="K2337">
            <v>0</v>
          </cell>
          <cell r="L2337">
            <v>0</v>
          </cell>
          <cell r="M2337">
            <v>1.8919999999999999</v>
          </cell>
          <cell r="N2337">
            <v>0</v>
          </cell>
          <cell r="O2337">
            <v>870.35</v>
          </cell>
          <cell r="P2337">
            <v>46</v>
          </cell>
          <cell r="Q2337">
            <v>156.66</v>
          </cell>
          <cell r="R2337">
            <v>12.56</v>
          </cell>
        </row>
        <row r="2338">
          <cell r="A2338" t="str">
            <v>0303Santo Domingo261</v>
          </cell>
          <cell r="B2338" t="str">
            <v>03</v>
          </cell>
          <cell r="C2338" t="str">
            <v>03</v>
          </cell>
          <cell r="D2338" t="str">
            <v>ELNO</v>
          </cell>
          <cell r="E2338" t="str">
            <v>Santo Domingo</v>
          </cell>
          <cell r="F2338" t="str">
            <v/>
          </cell>
          <cell r="G2338">
            <v>0</v>
          </cell>
          <cell r="H2338">
            <v>0</v>
          </cell>
          <cell r="I2338" t="str">
            <v>261</v>
          </cell>
          <cell r="J2338">
            <v>202</v>
          </cell>
          <cell r="K2338">
            <v>0</v>
          </cell>
          <cell r="L2338">
            <v>0</v>
          </cell>
          <cell r="M2338">
            <v>2.4039999999999999</v>
          </cell>
          <cell r="N2338">
            <v>0</v>
          </cell>
          <cell r="O2338">
            <v>1131.53</v>
          </cell>
          <cell r="P2338">
            <v>47.07</v>
          </cell>
          <cell r="Q2338">
            <v>203.68</v>
          </cell>
          <cell r="R2338">
            <v>119.18</v>
          </cell>
        </row>
        <row r="2339">
          <cell r="A2339" t="str">
            <v>0303Santo Domingo262</v>
          </cell>
          <cell r="B2339" t="str">
            <v>03</v>
          </cell>
          <cell r="C2339" t="str">
            <v>03</v>
          </cell>
          <cell r="D2339" t="str">
            <v>ELNO</v>
          </cell>
          <cell r="E2339" t="str">
            <v>Santo Domingo</v>
          </cell>
          <cell r="F2339" t="str">
            <v/>
          </cell>
          <cell r="G2339">
            <v>0</v>
          </cell>
          <cell r="H2339">
            <v>0</v>
          </cell>
          <cell r="I2339" t="str">
            <v>262</v>
          </cell>
          <cell r="J2339">
            <v>50</v>
          </cell>
          <cell r="K2339">
            <v>0</v>
          </cell>
          <cell r="L2339">
            <v>0</v>
          </cell>
          <cell r="M2339">
            <v>2.4409999999999998</v>
          </cell>
          <cell r="N2339">
            <v>0</v>
          </cell>
          <cell r="O2339">
            <v>1156.23</v>
          </cell>
          <cell r="P2339">
            <v>47.37</v>
          </cell>
          <cell r="Q2339">
            <v>208.12</v>
          </cell>
          <cell r="R2339">
            <v>29.5</v>
          </cell>
        </row>
        <row r="2340">
          <cell r="A2340" t="str">
            <v>0303Santo Domingo263</v>
          </cell>
          <cell r="B2340" t="str">
            <v>03</v>
          </cell>
          <cell r="C2340" t="str">
            <v>03</v>
          </cell>
          <cell r="D2340" t="str">
            <v>ELNO</v>
          </cell>
          <cell r="E2340" t="str">
            <v>Santo Domingo</v>
          </cell>
          <cell r="F2340" t="str">
            <v/>
          </cell>
          <cell r="G2340">
            <v>0</v>
          </cell>
          <cell r="H2340">
            <v>0</v>
          </cell>
          <cell r="I2340" t="str">
            <v>263</v>
          </cell>
          <cell r="J2340">
            <v>4</v>
          </cell>
          <cell r="K2340">
            <v>0</v>
          </cell>
          <cell r="L2340">
            <v>0</v>
          </cell>
          <cell r="M2340">
            <v>0.51800000000000002</v>
          </cell>
          <cell r="N2340">
            <v>0</v>
          </cell>
          <cell r="O2340">
            <v>333.16</v>
          </cell>
          <cell r="P2340">
            <v>64.319999999999993</v>
          </cell>
          <cell r="Q2340">
            <v>59.97</v>
          </cell>
          <cell r="R2340">
            <v>2.36</v>
          </cell>
        </row>
        <row r="2341">
          <cell r="A2341" t="str">
            <v>0303Santo Domingo240</v>
          </cell>
          <cell r="B2341" t="str">
            <v>03</v>
          </cell>
          <cell r="C2341" t="str">
            <v>03</v>
          </cell>
          <cell r="D2341" t="str">
            <v>ELNO</v>
          </cell>
          <cell r="E2341" t="str">
            <v>Santo Domingo</v>
          </cell>
          <cell r="F2341" t="str">
            <v/>
          </cell>
          <cell r="G2341">
            <v>0</v>
          </cell>
          <cell r="H2341">
            <v>0</v>
          </cell>
          <cell r="I2341" t="str">
            <v>240</v>
          </cell>
          <cell r="J2341">
            <v>0</v>
          </cell>
          <cell r="K2341">
            <v>0</v>
          </cell>
          <cell r="L2341">
            <v>0</v>
          </cell>
          <cell r="M2341">
            <v>4.9770000000000003</v>
          </cell>
          <cell r="N2341">
            <v>0</v>
          </cell>
          <cell r="O2341">
            <v>444</v>
          </cell>
          <cell r="P2341">
            <v>8.92</v>
          </cell>
          <cell r="Q2341">
            <v>0</v>
          </cell>
          <cell r="R2341">
            <v>0</v>
          </cell>
        </row>
        <row r="2342">
          <cell r="A2342" t="str">
            <v>0303Tumbes Rural270</v>
          </cell>
          <cell r="B2342" t="str">
            <v>03</v>
          </cell>
          <cell r="C2342" t="str">
            <v>03</v>
          </cell>
          <cell r="D2342" t="str">
            <v>ELNO</v>
          </cell>
          <cell r="E2342" t="str">
            <v>Tumbes Rural</v>
          </cell>
          <cell r="F2342" t="str">
            <v/>
          </cell>
          <cell r="G2342">
            <v>0</v>
          </cell>
          <cell r="H2342">
            <v>0</v>
          </cell>
          <cell r="I2342" t="str">
            <v>270</v>
          </cell>
          <cell r="J2342">
            <v>175</v>
          </cell>
          <cell r="K2342">
            <v>0</v>
          </cell>
          <cell r="L2342">
            <v>0</v>
          </cell>
          <cell r="M2342">
            <v>24.927</v>
          </cell>
          <cell r="N2342">
            <v>0</v>
          </cell>
          <cell r="O2342">
            <v>10685.03</v>
          </cell>
          <cell r="P2342">
            <v>42.87</v>
          </cell>
          <cell r="Q2342">
            <v>1923.31</v>
          </cell>
          <cell r="R2342">
            <v>105.81</v>
          </cell>
        </row>
        <row r="2343">
          <cell r="A2343" t="str">
            <v>0303Tumbes Rural261</v>
          </cell>
          <cell r="B2343" t="str">
            <v>03</v>
          </cell>
          <cell r="C2343" t="str">
            <v>03</v>
          </cell>
          <cell r="D2343" t="str">
            <v>ELNO</v>
          </cell>
          <cell r="E2343" t="str">
            <v>Tumbes Rural</v>
          </cell>
          <cell r="F2343" t="str">
            <v/>
          </cell>
          <cell r="G2343">
            <v>0</v>
          </cell>
          <cell r="H2343">
            <v>0</v>
          </cell>
          <cell r="I2343" t="str">
            <v>261</v>
          </cell>
          <cell r="J2343">
            <v>1224</v>
          </cell>
          <cell r="K2343">
            <v>0</v>
          </cell>
          <cell r="L2343">
            <v>0</v>
          </cell>
          <cell r="M2343">
            <v>17.818999999999999</v>
          </cell>
          <cell r="N2343">
            <v>0</v>
          </cell>
          <cell r="O2343">
            <v>7697.26</v>
          </cell>
          <cell r="P2343">
            <v>43.2</v>
          </cell>
          <cell r="Q2343">
            <v>1385.51</v>
          </cell>
          <cell r="R2343">
            <v>726.58</v>
          </cell>
        </row>
        <row r="2344">
          <cell r="A2344" t="str">
            <v>0303Tumbes Rural262</v>
          </cell>
          <cell r="B2344" t="str">
            <v>03</v>
          </cell>
          <cell r="C2344" t="str">
            <v>03</v>
          </cell>
          <cell r="D2344" t="str">
            <v>ELNO</v>
          </cell>
          <cell r="E2344" t="str">
            <v>Tumbes Rural</v>
          </cell>
          <cell r="F2344" t="str">
            <v/>
          </cell>
          <cell r="G2344">
            <v>0</v>
          </cell>
          <cell r="H2344">
            <v>0</v>
          </cell>
          <cell r="I2344" t="str">
            <v>262</v>
          </cell>
          <cell r="J2344">
            <v>913</v>
          </cell>
          <cell r="K2344">
            <v>0</v>
          </cell>
          <cell r="L2344">
            <v>0</v>
          </cell>
          <cell r="M2344">
            <v>53.984000000000002</v>
          </cell>
          <cell r="N2344">
            <v>0</v>
          </cell>
          <cell r="O2344">
            <v>20817.28</v>
          </cell>
          <cell r="P2344">
            <v>38.56</v>
          </cell>
          <cell r="Q2344">
            <v>3747.11</v>
          </cell>
          <cell r="R2344">
            <v>542.75</v>
          </cell>
        </row>
        <row r="2345">
          <cell r="A2345" t="str">
            <v>0303Tumbes Rural263</v>
          </cell>
          <cell r="B2345" t="str">
            <v>03</v>
          </cell>
          <cell r="C2345" t="str">
            <v>03</v>
          </cell>
          <cell r="D2345" t="str">
            <v>ELNO</v>
          </cell>
          <cell r="E2345" t="str">
            <v>Tumbes Rural</v>
          </cell>
          <cell r="F2345" t="str">
            <v/>
          </cell>
          <cell r="G2345">
            <v>0</v>
          </cell>
          <cell r="H2345">
            <v>0</v>
          </cell>
          <cell r="I2345" t="str">
            <v>263</v>
          </cell>
          <cell r="J2345">
            <v>185</v>
          </cell>
          <cell r="K2345">
            <v>0</v>
          </cell>
          <cell r="L2345">
            <v>0</v>
          </cell>
          <cell r="M2345">
            <v>21.966000000000001</v>
          </cell>
          <cell r="N2345">
            <v>0</v>
          </cell>
          <cell r="O2345">
            <v>9541.49</v>
          </cell>
          <cell r="P2345">
            <v>43.44</v>
          </cell>
          <cell r="Q2345">
            <v>1717.47</v>
          </cell>
          <cell r="R2345">
            <v>110.51</v>
          </cell>
        </row>
        <row r="2346">
          <cell r="A2346" t="str">
            <v>0303Tumbes Rural264</v>
          </cell>
          <cell r="B2346" t="str">
            <v>03</v>
          </cell>
          <cell r="C2346" t="str">
            <v>03</v>
          </cell>
          <cell r="D2346" t="str">
            <v>ELNO</v>
          </cell>
          <cell r="E2346" t="str">
            <v>Tumbes Rural</v>
          </cell>
          <cell r="F2346" t="str">
            <v/>
          </cell>
          <cell r="G2346">
            <v>0</v>
          </cell>
          <cell r="H2346">
            <v>0</v>
          </cell>
          <cell r="I2346" t="str">
            <v>264</v>
          </cell>
          <cell r="J2346">
            <v>74</v>
          </cell>
          <cell r="K2346">
            <v>0</v>
          </cell>
          <cell r="L2346">
            <v>0</v>
          </cell>
          <cell r="M2346">
            <v>14.587</v>
          </cell>
          <cell r="N2346">
            <v>0</v>
          </cell>
          <cell r="O2346">
            <v>6242.4</v>
          </cell>
          <cell r="P2346">
            <v>42.79</v>
          </cell>
          <cell r="Q2346">
            <v>1123.6300000000001</v>
          </cell>
          <cell r="R2346">
            <v>44.51</v>
          </cell>
        </row>
        <row r="2347">
          <cell r="A2347" t="str">
            <v>0303Tumbes Rural265</v>
          </cell>
          <cell r="B2347" t="str">
            <v>03</v>
          </cell>
          <cell r="C2347" t="str">
            <v>03</v>
          </cell>
          <cell r="D2347" t="str">
            <v>ELNO</v>
          </cell>
          <cell r="E2347" t="str">
            <v>Tumbes Rural</v>
          </cell>
          <cell r="F2347" t="str">
            <v/>
          </cell>
          <cell r="G2347">
            <v>0</v>
          </cell>
          <cell r="H2347">
            <v>0</v>
          </cell>
          <cell r="I2347" t="str">
            <v>265</v>
          </cell>
          <cell r="J2347">
            <v>15</v>
          </cell>
          <cell r="K2347">
            <v>0</v>
          </cell>
          <cell r="L2347">
            <v>0</v>
          </cell>
          <cell r="M2347">
            <v>5.9729999999999999</v>
          </cell>
          <cell r="N2347">
            <v>0</v>
          </cell>
          <cell r="O2347">
            <v>2526.71</v>
          </cell>
          <cell r="P2347">
            <v>42.3</v>
          </cell>
          <cell r="Q2347">
            <v>454.81</v>
          </cell>
          <cell r="R2347">
            <v>8.85</v>
          </cell>
        </row>
        <row r="2348">
          <cell r="A2348" t="str">
            <v>0303Tumbes Rural266</v>
          </cell>
          <cell r="B2348" t="str">
            <v>03</v>
          </cell>
          <cell r="C2348" t="str">
            <v>03</v>
          </cell>
          <cell r="D2348" t="str">
            <v>ELNO</v>
          </cell>
          <cell r="E2348" t="str">
            <v>Tumbes Rural</v>
          </cell>
          <cell r="F2348" t="str">
            <v/>
          </cell>
          <cell r="G2348">
            <v>0</v>
          </cell>
          <cell r="H2348">
            <v>0</v>
          </cell>
          <cell r="I2348" t="str">
            <v>266</v>
          </cell>
          <cell r="J2348">
            <v>3</v>
          </cell>
          <cell r="K2348">
            <v>0</v>
          </cell>
          <cell r="L2348">
            <v>0</v>
          </cell>
          <cell r="M2348">
            <v>1.806</v>
          </cell>
          <cell r="N2348">
            <v>0</v>
          </cell>
          <cell r="O2348">
            <v>761.04</v>
          </cell>
          <cell r="P2348">
            <v>42.14</v>
          </cell>
          <cell r="Q2348">
            <v>136.99</v>
          </cell>
          <cell r="R2348">
            <v>1.94</v>
          </cell>
        </row>
        <row r="2349">
          <cell r="A2349" t="str">
            <v>0303Tumbes Rural267</v>
          </cell>
          <cell r="B2349" t="str">
            <v>03</v>
          </cell>
          <cell r="C2349" t="str">
            <v>03</v>
          </cell>
          <cell r="D2349" t="str">
            <v>ELNO</v>
          </cell>
          <cell r="E2349" t="str">
            <v>Tumbes Rural</v>
          </cell>
          <cell r="F2349" t="str">
            <v/>
          </cell>
          <cell r="G2349">
            <v>0</v>
          </cell>
          <cell r="H2349">
            <v>0</v>
          </cell>
          <cell r="I2349" t="str">
            <v>267</v>
          </cell>
          <cell r="J2349">
            <v>3</v>
          </cell>
          <cell r="K2349">
            <v>0</v>
          </cell>
          <cell r="L2349">
            <v>0</v>
          </cell>
          <cell r="M2349">
            <v>2.5299999999999998</v>
          </cell>
          <cell r="N2349">
            <v>0</v>
          </cell>
          <cell r="O2349">
            <v>1063.8</v>
          </cell>
          <cell r="P2349">
            <v>42.05</v>
          </cell>
          <cell r="Q2349">
            <v>191.48</v>
          </cell>
          <cell r="R2349">
            <v>1.94</v>
          </cell>
        </row>
        <row r="2350">
          <cell r="A2350" t="str">
            <v>0303Tumbes Rural268</v>
          </cell>
          <cell r="B2350" t="str">
            <v>03</v>
          </cell>
          <cell r="C2350" t="str">
            <v>03</v>
          </cell>
          <cell r="D2350" t="str">
            <v>ELNO</v>
          </cell>
          <cell r="E2350" t="str">
            <v>Tumbes Rural</v>
          </cell>
          <cell r="F2350" t="str">
            <v/>
          </cell>
          <cell r="G2350">
            <v>0</v>
          </cell>
          <cell r="H2350">
            <v>0</v>
          </cell>
          <cell r="I2350" t="str">
            <v>268</v>
          </cell>
          <cell r="J2350">
            <v>2</v>
          </cell>
          <cell r="K2350">
            <v>0</v>
          </cell>
          <cell r="L2350">
            <v>0</v>
          </cell>
          <cell r="M2350">
            <v>3.3010000000000002</v>
          </cell>
          <cell r="N2350">
            <v>0</v>
          </cell>
          <cell r="O2350">
            <v>1235.1500000000001</v>
          </cell>
          <cell r="P2350">
            <v>37.42</v>
          </cell>
          <cell r="Q2350">
            <v>222.33</v>
          </cell>
          <cell r="R2350">
            <v>1.35</v>
          </cell>
        </row>
        <row r="2351">
          <cell r="A2351" t="str">
            <v>0303Tumbes Rural282</v>
          </cell>
          <cell r="B2351" t="str">
            <v>03</v>
          </cell>
          <cell r="C2351" t="str">
            <v>03</v>
          </cell>
          <cell r="D2351" t="str">
            <v>ELNO</v>
          </cell>
          <cell r="E2351" t="str">
            <v>Tumbes Rural</v>
          </cell>
          <cell r="F2351" t="str">
            <v/>
          </cell>
          <cell r="G2351">
            <v>0</v>
          </cell>
          <cell r="H2351">
            <v>0</v>
          </cell>
          <cell r="I2351" t="str">
            <v>282</v>
          </cell>
          <cell r="J2351">
            <v>5</v>
          </cell>
          <cell r="K2351">
            <v>0</v>
          </cell>
          <cell r="L2351">
            <v>0</v>
          </cell>
          <cell r="M2351">
            <v>0.51200000000000001</v>
          </cell>
          <cell r="N2351">
            <v>1.6</v>
          </cell>
          <cell r="O2351">
            <v>210.4</v>
          </cell>
          <cell r="P2351">
            <v>41.09</v>
          </cell>
          <cell r="Q2351">
            <v>37.869999999999997</v>
          </cell>
          <cell r="R2351">
            <v>2.95</v>
          </cell>
        </row>
        <row r="2352">
          <cell r="A2352" t="str">
            <v>0303Tumbes Rural100</v>
          </cell>
          <cell r="B2352" t="str">
            <v>03</v>
          </cell>
          <cell r="C2352" t="str">
            <v>03</v>
          </cell>
          <cell r="D2352" t="str">
            <v>ELNO</v>
          </cell>
          <cell r="E2352" t="str">
            <v>Tumbes Rural</v>
          </cell>
          <cell r="F2352" t="str">
            <v/>
          </cell>
          <cell r="G2352">
            <v>0</v>
          </cell>
          <cell r="H2352">
            <v>0</v>
          </cell>
          <cell r="I2352" t="str">
            <v>100</v>
          </cell>
          <cell r="J2352">
            <v>2</v>
          </cell>
          <cell r="K2352">
            <v>4.0430000000000001</v>
          </cell>
          <cell r="L2352">
            <v>37.073</v>
          </cell>
          <cell r="M2352">
            <v>41.116</v>
          </cell>
          <cell r="N2352">
            <v>0.57999999999999996</v>
          </cell>
          <cell r="O2352">
            <v>7980.18</v>
          </cell>
          <cell r="P2352">
            <v>19.41</v>
          </cell>
          <cell r="Q2352">
            <v>1436.43</v>
          </cell>
          <cell r="R2352">
            <v>31.78</v>
          </cell>
        </row>
        <row r="2353">
          <cell r="A2353" t="str">
            <v>0303Tumbes Rural122</v>
          </cell>
          <cell r="B2353" t="str">
            <v>03</v>
          </cell>
          <cell r="C2353" t="str">
            <v>03</v>
          </cell>
          <cell r="D2353" t="str">
            <v>ELNO</v>
          </cell>
          <cell r="E2353" t="str">
            <v>Tumbes Rural</v>
          </cell>
          <cell r="F2353" t="str">
            <v/>
          </cell>
          <cell r="G2353">
            <v>0</v>
          </cell>
          <cell r="H2353">
            <v>0</v>
          </cell>
          <cell r="I2353" t="str">
            <v>122</v>
          </cell>
          <cell r="J2353">
            <v>4</v>
          </cell>
          <cell r="K2353">
            <v>15.993</v>
          </cell>
          <cell r="L2353">
            <v>83.927999999999997</v>
          </cell>
          <cell r="M2353">
            <v>99.921000000000006</v>
          </cell>
          <cell r="N2353">
            <v>0.49</v>
          </cell>
          <cell r="O2353">
            <v>21828.720000000001</v>
          </cell>
          <cell r="P2353">
            <v>21.85</v>
          </cell>
          <cell r="Q2353">
            <v>3929.17</v>
          </cell>
          <cell r="R2353">
            <v>63.56</v>
          </cell>
        </row>
        <row r="2354">
          <cell r="A2354" t="str">
            <v>0303Tumbes Rural121</v>
          </cell>
          <cell r="B2354" t="str">
            <v>03</v>
          </cell>
          <cell r="C2354" t="str">
            <v>03</v>
          </cell>
          <cell r="D2354" t="str">
            <v>ELNO</v>
          </cell>
          <cell r="E2354" t="str">
            <v>Tumbes Rural</v>
          </cell>
          <cell r="F2354" t="str">
            <v/>
          </cell>
          <cell r="G2354">
            <v>0</v>
          </cell>
          <cell r="H2354">
            <v>0</v>
          </cell>
          <cell r="I2354" t="str">
            <v>121</v>
          </cell>
          <cell r="J2354">
            <v>1</v>
          </cell>
          <cell r="K2354">
            <v>3.0569999999999999</v>
          </cell>
          <cell r="L2354">
            <v>10.404</v>
          </cell>
          <cell r="M2354">
            <v>13.461</v>
          </cell>
          <cell r="N2354">
            <v>0.05</v>
          </cell>
          <cell r="O2354">
            <v>2500.1</v>
          </cell>
          <cell r="P2354">
            <v>18.57</v>
          </cell>
          <cell r="Q2354">
            <v>450.02</v>
          </cell>
          <cell r="R2354">
            <v>15.89</v>
          </cell>
        </row>
        <row r="2355">
          <cell r="A2355" t="str">
            <v>0303Tumbes Rural132</v>
          </cell>
          <cell r="B2355" t="str">
            <v>03</v>
          </cell>
          <cell r="C2355" t="str">
            <v>03</v>
          </cell>
          <cell r="D2355" t="str">
            <v>ELNO</v>
          </cell>
          <cell r="E2355" t="str">
            <v>Tumbes Rural</v>
          </cell>
          <cell r="F2355" t="str">
            <v/>
          </cell>
          <cell r="G2355">
            <v>0</v>
          </cell>
          <cell r="H2355">
            <v>0</v>
          </cell>
          <cell r="I2355" t="str">
            <v>132</v>
          </cell>
          <cell r="J2355">
            <v>6</v>
          </cell>
          <cell r="K2355">
            <v>0</v>
          </cell>
          <cell r="L2355">
            <v>0</v>
          </cell>
          <cell r="M2355">
            <v>19.928999999999998</v>
          </cell>
          <cell r="N2355">
            <v>0.153</v>
          </cell>
          <cell r="O2355">
            <v>5105.0600000000004</v>
          </cell>
          <cell r="P2355">
            <v>25.62</v>
          </cell>
          <cell r="Q2355">
            <v>918.91</v>
          </cell>
          <cell r="R2355">
            <v>89.16</v>
          </cell>
        </row>
        <row r="2356">
          <cell r="A2356" t="str">
            <v>0303Tumbes Rural131</v>
          </cell>
          <cell r="B2356" t="str">
            <v>03</v>
          </cell>
          <cell r="C2356" t="str">
            <v>03</v>
          </cell>
          <cell r="D2356" t="str">
            <v>ELNO</v>
          </cell>
          <cell r="E2356" t="str">
            <v>Tumbes Rural</v>
          </cell>
          <cell r="F2356" t="str">
            <v/>
          </cell>
          <cell r="G2356">
            <v>0</v>
          </cell>
          <cell r="H2356">
            <v>0</v>
          </cell>
          <cell r="I2356" t="str">
            <v>131</v>
          </cell>
          <cell r="J2356">
            <v>4</v>
          </cell>
          <cell r="K2356">
            <v>0</v>
          </cell>
          <cell r="L2356">
            <v>0</v>
          </cell>
          <cell r="M2356">
            <v>6.851</v>
          </cell>
          <cell r="N2356">
            <v>2.3E-2</v>
          </cell>
          <cell r="O2356">
            <v>1634.66</v>
          </cell>
          <cell r="P2356">
            <v>23.86</v>
          </cell>
          <cell r="Q2356">
            <v>294.24</v>
          </cell>
          <cell r="R2356">
            <v>59.44</v>
          </cell>
        </row>
        <row r="2357">
          <cell r="A2357" t="str">
            <v>0303Tumbes Rural240</v>
          </cell>
          <cell r="B2357" t="str">
            <v>03</v>
          </cell>
          <cell r="C2357" t="str">
            <v>03</v>
          </cell>
          <cell r="D2357" t="str">
            <v>ELNO</v>
          </cell>
          <cell r="E2357" t="str">
            <v>Tumbes Rural</v>
          </cell>
          <cell r="F2357" t="str">
            <v/>
          </cell>
          <cell r="G2357">
            <v>0</v>
          </cell>
          <cell r="H2357">
            <v>0</v>
          </cell>
          <cell r="I2357" t="str">
            <v>240</v>
          </cell>
          <cell r="J2357">
            <v>0</v>
          </cell>
          <cell r="K2357">
            <v>0</v>
          </cell>
          <cell r="L2357">
            <v>0</v>
          </cell>
          <cell r="M2357">
            <v>25.815999999999999</v>
          </cell>
          <cell r="N2357">
            <v>0</v>
          </cell>
          <cell r="O2357">
            <v>8897</v>
          </cell>
          <cell r="P2357">
            <v>34.46</v>
          </cell>
          <cell r="Q2357">
            <v>0</v>
          </cell>
          <cell r="R2357">
            <v>0</v>
          </cell>
        </row>
        <row r="2358">
          <cell r="A2358" t="str">
            <v>0304Piura210</v>
          </cell>
          <cell r="B2358" t="str">
            <v>03</v>
          </cell>
          <cell r="C2358" t="str">
            <v>04</v>
          </cell>
          <cell r="D2358" t="str">
            <v>ELNO</v>
          </cell>
          <cell r="E2358" t="str">
            <v>Piura</v>
          </cell>
          <cell r="F2358" t="str">
            <v/>
          </cell>
          <cell r="G2358">
            <v>7</v>
          </cell>
          <cell r="H2358">
            <v>60</v>
          </cell>
          <cell r="I2358" t="str">
            <v>210</v>
          </cell>
          <cell r="J2358">
            <v>1</v>
          </cell>
          <cell r="K2358">
            <v>8.0000000000000002E-3</v>
          </cell>
          <cell r="L2358">
            <v>0.42199999999999999</v>
          </cell>
          <cell r="M2358">
            <v>0.43</v>
          </cell>
          <cell r="N2358">
            <v>0.03</v>
          </cell>
          <cell r="O2358">
            <v>474.09</v>
          </cell>
          <cell r="P2358">
            <v>110.25</v>
          </cell>
          <cell r="Q2358">
            <v>85.34</v>
          </cell>
          <cell r="R2358">
            <v>3.17</v>
          </cell>
        </row>
        <row r="2359">
          <cell r="A2359" t="str">
            <v>0304Piura222</v>
          </cell>
          <cell r="B2359" t="str">
            <v>03</v>
          </cell>
          <cell r="C2359" t="str">
            <v>04</v>
          </cell>
          <cell r="D2359" t="str">
            <v>ELNO</v>
          </cell>
          <cell r="E2359" t="str">
            <v>Piura</v>
          </cell>
          <cell r="F2359" t="str">
            <v/>
          </cell>
          <cell r="G2359">
            <v>7</v>
          </cell>
          <cell r="H2359">
            <v>60</v>
          </cell>
          <cell r="I2359" t="str">
            <v>222</v>
          </cell>
          <cell r="J2359">
            <v>6</v>
          </cell>
          <cell r="K2359">
            <v>4.7149999999999999</v>
          </cell>
          <cell r="L2359">
            <v>22.381</v>
          </cell>
          <cell r="M2359">
            <v>27.096</v>
          </cell>
          <cell r="N2359">
            <v>0.30299999999999999</v>
          </cell>
          <cell r="O2359">
            <v>14409.46</v>
          </cell>
          <cell r="P2359">
            <v>53.18</v>
          </cell>
          <cell r="Q2359">
            <v>2593.6999999999998</v>
          </cell>
          <cell r="R2359">
            <v>24.96</v>
          </cell>
        </row>
        <row r="2360">
          <cell r="A2360" t="str">
            <v>0304Piura221</v>
          </cell>
          <cell r="B2360" t="str">
            <v>03</v>
          </cell>
          <cell r="C2360" t="str">
            <v>04</v>
          </cell>
          <cell r="D2360" t="str">
            <v>ELNO</v>
          </cell>
          <cell r="E2360" t="str">
            <v>Piura</v>
          </cell>
          <cell r="F2360" t="str">
            <v/>
          </cell>
          <cell r="G2360">
            <v>7</v>
          </cell>
          <cell r="H2360">
            <v>60</v>
          </cell>
          <cell r="I2360" t="str">
            <v>221</v>
          </cell>
          <cell r="J2360">
            <v>9</v>
          </cell>
          <cell r="K2360">
            <v>32.859000000000002</v>
          </cell>
          <cell r="L2360">
            <v>89.106999999999999</v>
          </cell>
          <cell r="M2360">
            <v>121.96599999999999</v>
          </cell>
          <cell r="N2360">
            <v>0.54500000000000004</v>
          </cell>
          <cell r="O2360">
            <v>39728.370000000003</v>
          </cell>
          <cell r="P2360">
            <v>32.57</v>
          </cell>
          <cell r="Q2360">
            <v>7151.11</v>
          </cell>
          <cell r="R2360">
            <v>38.43</v>
          </cell>
        </row>
        <row r="2361">
          <cell r="A2361" t="str">
            <v>0304Piura232</v>
          </cell>
          <cell r="B2361" t="str">
            <v>03</v>
          </cell>
          <cell r="C2361" t="str">
            <v>04</v>
          </cell>
          <cell r="D2361" t="str">
            <v>ELNO</v>
          </cell>
          <cell r="E2361" t="str">
            <v>Piura</v>
          </cell>
          <cell r="F2361" t="str">
            <v/>
          </cell>
          <cell r="G2361">
            <v>7</v>
          </cell>
          <cell r="H2361">
            <v>60</v>
          </cell>
          <cell r="I2361" t="str">
            <v>232</v>
          </cell>
          <cell r="J2361">
            <v>7</v>
          </cell>
          <cell r="K2361">
            <v>0</v>
          </cell>
          <cell r="L2361">
            <v>0</v>
          </cell>
          <cell r="M2361">
            <v>30.59</v>
          </cell>
          <cell r="N2361">
            <v>0.25</v>
          </cell>
          <cell r="O2361">
            <v>13200</v>
          </cell>
          <cell r="P2361">
            <v>43.15</v>
          </cell>
          <cell r="Q2361">
            <v>2376</v>
          </cell>
          <cell r="R2361">
            <v>16.57</v>
          </cell>
        </row>
        <row r="2362">
          <cell r="A2362" t="str">
            <v>0304Piura231</v>
          </cell>
          <cell r="B2362" t="str">
            <v>03</v>
          </cell>
          <cell r="C2362" t="str">
            <v>04</v>
          </cell>
          <cell r="D2362" t="str">
            <v>ELNO</v>
          </cell>
          <cell r="E2362" t="str">
            <v>Piura</v>
          </cell>
          <cell r="F2362" t="str">
            <v/>
          </cell>
          <cell r="G2362">
            <v>7</v>
          </cell>
          <cell r="H2362">
            <v>60</v>
          </cell>
          <cell r="I2362" t="str">
            <v>231</v>
          </cell>
          <cell r="J2362">
            <v>16</v>
          </cell>
          <cell r="K2362">
            <v>0</v>
          </cell>
          <cell r="L2362">
            <v>0</v>
          </cell>
          <cell r="M2362">
            <v>72.016000000000005</v>
          </cell>
          <cell r="N2362">
            <v>0.28499999999999998</v>
          </cell>
          <cell r="O2362">
            <v>23948.400000000001</v>
          </cell>
          <cell r="P2362">
            <v>33.25</v>
          </cell>
          <cell r="Q2362">
            <v>4310.71</v>
          </cell>
          <cell r="R2362">
            <v>37.69</v>
          </cell>
        </row>
        <row r="2363">
          <cell r="A2363" t="str">
            <v>0304Piura270</v>
          </cell>
          <cell r="B2363" t="str">
            <v>03</v>
          </cell>
          <cell r="C2363" t="str">
            <v>04</v>
          </cell>
          <cell r="D2363" t="str">
            <v>ELNO</v>
          </cell>
          <cell r="E2363" t="str">
            <v>Piura</v>
          </cell>
          <cell r="F2363" t="str">
            <v/>
          </cell>
          <cell r="G2363">
            <v>7</v>
          </cell>
          <cell r="H2363">
            <v>60</v>
          </cell>
          <cell r="I2363" t="str">
            <v>270</v>
          </cell>
          <cell r="J2363">
            <v>3186</v>
          </cell>
          <cell r="K2363">
            <v>0</v>
          </cell>
          <cell r="L2363">
            <v>0</v>
          </cell>
          <cell r="M2363">
            <v>1245.1849999999999</v>
          </cell>
          <cell r="N2363">
            <v>0</v>
          </cell>
          <cell r="O2363">
            <v>448378.35</v>
          </cell>
          <cell r="P2363">
            <v>36.01</v>
          </cell>
          <cell r="Q2363">
            <v>80708.100000000006</v>
          </cell>
          <cell r="R2363">
            <v>2025.78</v>
          </cell>
        </row>
        <row r="2364">
          <cell r="A2364" t="str">
            <v>0304Piura261</v>
          </cell>
          <cell r="B2364" t="str">
            <v>03</v>
          </cell>
          <cell r="C2364" t="str">
            <v>04</v>
          </cell>
          <cell r="D2364" t="str">
            <v>ELNO</v>
          </cell>
          <cell r="E2364" t="str">
            <v>Piura</v>
          </cell>
          <cell r="F2364" t="str">
            <v/>
          </cell>
          <cell r="G2364">
            <v>7</v>
          </cell>
          <cell r="H2364">
            <v>60</v>
          </cell>
          <cell r="I2364" t="str">
            <v>261</v>
          </cell>
          <cell r="J2364">
            <v>24311</v>
          </cell>
          <cell r="K2364">
            <v>0</v>
          </cell>
          <cell r="L2364">
            <v>0</v>
          </cell>
          <cell r="M2364">
            <v>377.911</v>
          </cell>
          <cell r="N2364">
            <v>0</v>
          </cell>
          <cell r="O2364">
            <v>144117.60999999999</v>
          </cell>
          <cell r="P2364">
            <v>38.14</v>
          </cell>
          <cell r="Q2364">
            <v>25941.17</v>
          </cell>
          <cell r="R2364">
            <v>14391.59</v>
          </cell>
        </row>
        <row r="2365">
          <cell r="A2365" t="str">
            <v>0304Piura262</v>
          </cell>
          <cell r="B2365" t="str">
            <v>03</v>
          </cell>
          <cell r="C2365" t="str">
            <v>04</v>
          </cell>
          <cell r="D2365" t="str">
            <v>ELNO</v>
          </cell>
          <cell r="E2365" t="str">
            <v>Piura</v>
          </cell>
          <cell r="F2365" t="str">
            <v/>
          </cell>
          <cell r="G2365">
            <v>7</v>
          </cell>
          <cell r="H2365">
            <v>60</v>
          </cell>
          <cell r="I2365" t="str">
            <v>262</v>
          </cell>
          <cell r="J2365">
            <v>26658</v>
          </cell>
          <cell r="K2365">
            <v>0</v>
          </cell>
          <cell r="L2365">
            <v>0</v>
          </cell>
          <cell r="M2365">
            <v>1608.2850000000001</v>
          </cell>
          <cell r="N2365">
            <v>0</v>
          </cell>
          <cell r="O2365">
            <v>547979.19999999995</v>
          </cell>
          <cell r="P2365">
            <v>34.07</v>
          </cell>
          <cell r="Q2365">
            <v>98636.26</v>
          </cell>
          <cell r="R2365">
            <v>15804.18</v>
          </cell>
        </row>
        <row r="2366">
          <cell r="A2366" t="str">
            <v>0304Piura263</v>
          </cell>
          <cell r="B2366" t="str">
            <v>03</v>
          </cell>
          <cell r="C2366" t="str">
            <v>04</v>
          </cell>
          <cell r="D2366" t="str">
            <v>ELNO</v>
          </cell>
          <cell r="E2366" t="str">
            <v>Piura</v>
          </cell>
          <cell r="F2366" t="str">
            <v/>
          </cell>
          <cell r="G2366">
            <v>7</v>
          </cell>
          <cell r="H2366">
            <v>60</v>
          </cell>
          <cell r="I2366" t="str">
            <v>263</v>
          </cell>
          <cell r="J2366">
            <v>9682</v>
          </cell>
          <cell r="K2366">
            <v>0</v>
          </cell>
          <cell r="L2366">
            <v>0</v>
          </cell>
          <cell r="M2366">
            <v>1185.376</v>
          </cell>
          <cell r="N2366">
            <v>0</v>
          </cell>
          <cell r="O2366">
            <v>452132.67</v>
          </cell>
          <cell r="P2366">
            <v>38.14</v>
          </cell>
          <cell r="Q2366">
            <v>81383.88</v>
          </cell>
          <cell r="R2366">
            <v>5763.12</v>
          </cell>
        </row>
        <row r="2367">
          <cell r="A2367" t="str">
            <v>0304Piura264</v>
          </cell>
          <cell r="B2367" t="str">
            <v>03</v>
          </cell>
          <cell r="C2367" t="str">
            <v>04</v>
          </cell>
          <cell r="D2367" t="str">
            <v>ELNO</v>
          </cell>
          <cell r="E2367" t="str">
            <v>Piura</v>
          </cell>
          <cell r="F2367" t="str">
            <v/>
          </cell>
          <cell r="G2367">
            <v>7</v>
          </cell>
          <cell r="H2367">
            <v>60</v>
          </cell>
          <cell r="I2367" t="str">
            <v>264</v>
          </cell>
          <cell r="J2367">
            <v>6747</v>
          </cell>
          <cell r="K2367">
            <v>0</v>
          </cell>
          <cell r="L2367">
            <v>0</v>
          </cell>
          <cell r="M2367">
            <v>1358.646</v>
          </cell>
          <cell r="N2367">
            <v>0</v>
          </cell>
          <cell r="O2367">
            <v>509964.2</v>
          </cell>
          <cell r="P2367">
            <v>37.53</v>
          </cell>
          <cell r="Q2367">
            <v>91793.56</v>
          </cell>
          <cell r="R2367">
            <v>4041.25</v>
          </cell>
        </row>
        <row r="2368">
          <cell r="A2368" t="str">
            <v>0304Piura265</v>
          </cell>
          <cell r="B2368" t="str">
            <v>03</v>
          </cell>
          <cell r="C2368" t="str">
            <v>04</v>
          </cell>
          <cell r="D2368" t="str">
            <v>ELNO</v>
          </cell>
          <cell r="E2368" t="str">
            <v>Piura</v>
          </cell>
          <cell r="F2368" t="str">
            <v/>
          </cell>
          <cell r="G2368">
            <v>7</v>
          </cell>
          <cell r="H2368">
            <v>60</v>
          </cell>
          <cell r="I2368" t="str">
            <v>265</v>
          </cell>
          <cell r="J2368">
            <v>1306</v>
          </cell>
          <cell r="K2368">
            <v>0</v>
          </cell>
          <cell r="L2368">
            <v>0</v>
          </cell>
          <cell r="M2368">
            <v>486.78699999999998</v>
          </cell>
          <cell r="N2368">
            <v>0</v>
          </cell>
          <cell r="O2368">
            <v>180394.84</v>
          </cell>
          <cell r="P2368">
            <v>37.06</v>
          </cell>
          <cell r="Q2368">
            <v>32471.07</v>
          </cell>
          <cell r="R2368">
            <v>797.19</v>
          </cell>
        </row>
        <row r="2369">
          <cell r="A2369" t="str">
            <v>0304Piura266</v>
          </cell>
          <cell r="B2369" t="str">
            <v>03</v>
          </cell>
          <cell r="C2369" t="str">
            <v>04</v>
          </cell>
          <cell r="D2369" t="str">
            <v>ELNO</v>
          </cell>
          <cell r="E2369" t="str">
            <v>Piura</v>
          </cell>
          <cell r="F2369" t="str">
            <v/>
          </cell>
          <cell r="G2369">
            <v>7</v>
          </cell>
          <cell r="H2369">
            <v>60</v>
          </cell>
          <cell r="I2369" t="str">
            <v>266</v>
          </cell>
          <cell r="J2369">
            <v>301</v>
          </cell>
          <cell r="K2369">
            <v>0</v>
          </cell>
          <cell r="L2369">
            <v>0</v>
          </cell>
          <cell r="M2369">
            <v>177.21100000000001</v>
          </cell>
          <cell r="N2369">
            <v>0</v>
          </cell>
          <cell r="O2369">
            <v>64937.120000000003</v>
          </cell>
          <cell r="P2369">
            <v>36.64</v>
          </cell>
          <cell r="Q2369">
            <v>11688.68</v>
          </cell>
          <cell r="R2369">
            <v>189.68</v>
          </cell>
        </row>
        <row r="2370">
          <cell r="A2370" t="str">
            <v>0304Piura267</v>
          </cell>
          <cell r="B2370" t="str">
            <v>03</v>
          </cell>
          <cell r="C2370" t="str">
            <v>04</v>
          </cell>
          <cell r="D2370" t="str">
            <v>ELNO</v>
          </cell>
          <cell r="E2370" t="str">
            <v>Piura</v>
          </cell>
          <cell r="F2370" t="str">
            <v/>
          </cell>
          <cell r="G2370">
            <v>7</v>
          </cell>
          <cell r="H2370">
            <v>60</v>
          </cell>
          <cell r="I2370" t="str">
            <v>267</v>
          </cell>
          <cell r="J2370">
            <v>105</v>
          </cell>
          <cell r="K2370">
            <v>0</v>
          </cell>
          <cell r="L2370">
            <v>0</v>
          </cell>
          <cell r="M2370">
            <v>90.894000000000005</v>
          </cell>
          <cell r="N2370">
            <v>0</v>
          </cell>
          <cell r="O2370">
            <v>33110.32</v>
          </cell>
          <cell r="P2370">
            <v>36.43</v>
          </cell>
          <cell r="Q2370">
            <v>5959.86</v>
          </cell>
          <cell r="R2370">
            <v>68.63</v>
          </cell>
        </row>
        <row r="2371">
          <cell r="A2371" t="str">
            <v>0304Piura268</v>
          </cell>
          <cell r="B2371" t="str">
            <v>03</v>
          </cell>
          <cell r="C2371" t="str">
            <v>04</v>
          </cell>
          <cell r="D2371" t="str">
            <v>ELNO</v>
          </cell>
          <cell r="E2371" t="str">
            <v>Piura</v>
          </cell>
          <cell r="F2371" t="str">
            <v/>
          </cell>
          <cell r="G2371">
            <v>7</v>
          </cell>
          <cell r="H2371">
            <v>60</v>
          </cell>
          <cell r="I2371" t="str">
            <v>268</v>
          </cell>
          <cell r="J2371">
            <v>94</v>
          </cell>
          <cell r="K2371">
            <v>0</v>
          </cell>
          <cell r="L2371">
            <v>0</v>
          </cell>
          <cell r="M2371">
            <v>147.51300000000001</v>
          </cell>
          <cell r="N2371">
            <v>0</v>
          </cell>
          <cell r="O2371">
            <v>53018.94</v>
          </cell>
          <cell r="P2371">
            <v>35.94</v>
          </cell>
          <cell r="Q2371">
            <v>9543.41</v>
          </cell>
          <cell r="R2371">
            <v>63.98</v>
          </cell>
        </row>
        <row r="2372">
          <cell r="A2372" t="str">
            <v>0304Piura282</v>
          </cell>
          <cell r="B2372" t="str">
            <v>03</v>
          </cell>
          <cell r="C2372" t="str">
            <v>04</v>
          </cell>
          <cell r="D2372" t="str">
            <v>ELNO</v>
          </cell>
          <cell r="E2372" t="str">
            <v>Piura</v>
          </cell>
          <cell r="F2372" t="str">
            <v/>
          </cell>
          <cell r="G2372">
            <v>7</v>
          </cell>
          <cell r="H2372">
            <v>60</v>
          </cell>
          <cell r="I2372" t="str">
            <v>282</v>
          </cell>
          <cell r="J2372">
            <v>95</v>
          </cell>
          <cell r="K2372">
            <v>0</v>
          </cell>
          <cell r="L2372">
            <v>0</v>
          </cell>
          <cell r="M2372">
            <v>27.747</v>
          </cell>
          <cell r="N2372">
            <v>72.116</v>
          </cell>
          <cell r="O2372">
            <v>8892.9699999999993</v>
          </cell>
          <cell r="P2372">
            <v>32.049999999999997</v>
          </cell>
          <cell r="Q2372">
            <v>1600.73</v>
          </cell>
          <cell r="R2372">
            <v>56.29</v>
          </cell>
        </row>
        <row r="2373">
          <cell r="A2373" t="str">
            <v>0304Piura100</v>
          </cell>
          <cell r="B2373" t="str">
            <v>03</v>
          </cell>
          <cell r="C2373" t="str">
            <v>04</v>
          </cell>
          <cell r="D2373" t="str">
            <v>ELNO</v>
          </cell>
          <cell r="E2373" t="str">
            <v>Piura</v>
          </cell>
          <cell r="F2373" t="str">
            <v/>
          </cell>
          <cell r="G2373">
            <v>7</v>
          </cell>
          <cell r="H2373">
            <v>60</v>
          </cell>
          <cell r="I2373" t="str">
            <v>100</v>
          </cell>
          <cell r="J2373">
            <v>37</v>
          </cell>
          <cell r="K2373">
            <v>39.475000000000001</v>
          </cell>
          <cell r="L2373">
            <v>773.41700000000003</v>
          </cell>
          <cell r="M2373">
            <v>812.89200000000005</v>
          </cell>
          <cell r="N2373">
            <v>5.2530000000000001</v>
          </cell>
          <cell r="O2373">
            <v>134931.68</v>
          </cell>
          <cell r="P2373">
            <v>16.600000000000001</v>
          </cell>
          <cell r="Q2373">
            <v>24287.7</v>
          </cell>
          <cell r="R2373">
            <v>572.04</v>
          </cell>
        </row>
        <row r="2374">
          <cell r="A2374" t="str">
            <v>0304Piura122</v>
          </cell>
          <cell r="B2374" t="str">
            <v>03</v>
          </cell>
          <cell r="C2374" t="str">
            <v>04</v>
          </cell>
          <cell r="D2374" t="str">
            <v>ELNO</v>
          </cell>
          <cell r="E2374" t="str">
            <v>Piura</v>
          </cell>
          <cell r="F2374" t="str">
            <v/>
          </cell>
          <cell r="G2374">
            <v>7</v>
          </cell>
          <cell r="H2374">
            <v>60</v>
          </cell>
          <cell r="I2374" t="str">
            <v>122</v>
          </cell>
          <cell r="J2374">
            <v>62</v>
          </cell>
          <cell r="K2374">
            <v>172.38</v>
          </cell>
          <cell r="L2374">
            <v>1170.3710000000001</v>
          </cell>
          <cell r="M2374">
            <v>1342.751</v>
          </cell>
          <cell r="N2374">
            <v>5.0549999999999997</v>
          </cell>
          <cell r="O2374">
            <v>278436.46999999997</v>
          </cell>
          <cell r="P2374">
            <v>20.74</v>
          </cell>
          <cell r="Q2374">
            <v>50118.559999999998</v>
          </cell>
          <cell r="R2374">
            <v>986.87</v>
          </cell>
        </row>
        <row r="2375">
          <cell r="A2375" t="str">
            <v>0304Piura121</v>
          </cell>
          <cell r="B2375" t="str">
            <v>03</v>
          </cell>
          <cell r="C2375" t="str">
            <v>04</v>
          </cell>
          <cell r="D2375" t="str">
            <v>ELNO</v>
          </cell>
          <cell r="E2375" t="str">
            <v>Piura</v>
          </cell>
          <cell r="F2375" t="str">
            <v/>
          </cell>
          <cell r="G2375">
            <v>7</v>
          </cell>
          <cell r="H2375">
            <v>60</v>
          </cell>
          <cell r="I2375" t="str">
            <v>121</v>
          </cell>
          <cell r="J2375">
            <v>37</v>
          </cell>
          <cell r="K2375">
            <v>189.011</v>
          </cell>
          <cell r="L2375">
            <v>744.75900000000001</v>
          </cell>
          <cell r="M2375">
            <v>933.77</v>
          </cell>
          <cell r="N2375">
            <v>2.74</v>
          </cell>
          <cell r="O2375">
            <v>182408.21</v>
          </cell>
          <cell r="P2375">
            <v>19.53</v>
          </cell>
          <cell r="Q2375">
            <v>32833.480000000003</v>
          </cell>
          <cell r="R2375">
            <v>591.30999999999995</v>
          </cell>
        </row>
        <row r="2376">
          <cell r="A2376" t="str">
            <v>0304Piura132</v>
          </cell>
          <cell r="B2376" t="str">
            <v>03</v>
          </cell>
          <cell r="C2376" t="str">
            <v>04</v>
          </cell>
          <cell r="D2376" t="str">
            <v>ELNO</v>
          </cell>
          <cell r="E2376" t="str">
            <v>Piura</v>
          </cell>
          <cell r="F2376" t="str">
            <v/>
          </cell>
          <cell r="G2376">
            <v>7</v>
          </cell>
          <cell r="H2376">
            <v>60</v>
          </cell>
          <cell r="I2376" t="str">
            <v>132</v>
          </cell>
          <cell r="J2376">
            <v>28</v>
          </cell>
          <cell r="K2376">
            <v>0</v>
          </cell>
          <cell r="L2376">
            <v>0</v>
          </cell>
          <cell r="M2376">
            <v>305.60700000000003</v>
          </cell>
          <cell r="N2376">
            <v>1.6759999999999999</v>
          </cell>
          <cell r="O2376">
            <v>76771.89</v>
          </cell>
          <cell r="P2376">
            <v>25.12</v>
          </cell>
          <cell r="Q2376">
            <v>13818.94</v>
          </cell>
          <cell r="R2376">
            <v>415.8</v>
          </cell>
        </row>
        <row r="2377">
          <cell r="A2377" t="str">
            <v>0304Piura131</v>
          </cell>
          <cell r="B2377" t="str">
            <v>03</v>
          </cell>
          <cell r="C2377" t="str">
            <v>04</v>
          </cell>
          <cell r="D2377" t="str">
            <v>ELNO</v>
          </cell>
          <cell r="E2377" t="str">
            <v>Piura</v>
          </cell>
          <cell r="F2377" t="str">
            <v/>
          </cell>
          <cell r="G2377">
            <v>7</v>
          </cell>
          <cell r="H2377">
            <v>60</v>
          </cell>
          <cell r="I2377" t="str">
            <v>131</v>
          </cell>
          <cell r="J2377">
            <v>40</v>
          </cell>
          <cell r="K2377">
            <v>0</v>
          </cell>
          <cell r="L2377">
            <v>0</v>
          </cell>
          <cell r="M2377">
            <v>353.10300000000001</v>
          </cell>
          <cell r="N2377">
            <v>1.4</v>
          </cell>
          <cell r="O2377">
            <v>79200.44</v>
          </cell>
          <cell r="P2377">
            <v>22.43</v>
          </cell>
          <cell r="Q2377">
            <v>14256.08</v>
          </cell>
          <cell r="R2377">
            <v>595.95000000000005</v>
          </cell>
        </row>
        <row r="2378">
          <cell r="A2378" t="str">
            <v>0304Piura240</v>
          </cell>
          <cell r="B2378" t="str">
            <v>03</v>
          </cell>
          <cell r="C2378" t="str">
            <v>04</v>
          </cell>
          <cell r="D2378" t="str">
            <v>ELNO</v>
          </cell>
          <cell r="E2378" t="str">
            <v>Piura</v>
          </cell>
          <cell r="F2378" t="str">
            <v/>
          </cell>
          <cell r="G2378">
            <v>7</v>
          </cell>
          <cell r="H2378">
            <v>60</v>
          </cell>
          <cell r="I2378" t="str">
            <v>240</v>
          </cell>
          <cell r="J2378">
            <v>0</v>
          </cell>
          <cell r="K2378">
            <v>0</v>
          </cell>
          <cell r="L2378">
            <v>0</v>
          </cell>
          <cell r="M2378">
            <v>866.93100000000004</v>
          </cell>
          <cell r="N2378">
            <v>0</v>
          </cell>
          <cell r="O2378">
            <v>336908</v>
          </cell>
          <cell r="P2378">
            <v>38.86</v>
          </cell>
          <cell r="Q2378">
            <v>0</v>
          </cell>
          <cell r="R2378">
            <v>0</v>
          </cell>
        </row>
        <row r="2379">
          <cell r="A2379" t="str">
            <v>0304Sullana-Paita222</v>
          </cell>
          <cell r="B2379" t="str">
            <v>03</v>
          </cell>
          <cell r="C2379" t="str">
            <v>04</v>
          </cell>
          <cell r="D2379" t="str">
            <v>ELNO</v>
          </cell>
          <cell r="E2379" t="str">
            <v>Sullana-Paita</v>
          </cell>
          <cell r="F2379" t="str">
            <v/>
          </cell>
          <cell r="G2379">
            <v>76.44</v>
          </cell>
          <cell r="H2379">
            <v>60</v>
          </cell>
          <cell r="I2379" t="str">
            <v>222</v>
          </cell>
          <cell r="J2379">
            <v>1</v>
          </cell>
          <cell r="K2379">
            <v>1.724</v>
          </cell>
          <cell r="L2379">
            <v>6.4580000000000002</v>
          </cell>
          <cell r="M2379">
            <v>8.1820000000000004</v>
          </cell>
          <cell r="N2379">
            <v>0.04</v>
          </cell>
          <cell r="O2379">
            <v>3279.36</v>
          </cell>
          <cell r="P2379">
            <v>40.08</v>
          </cell>
          <cell r="Q2379">
            <v>590.28</v>
          </cell>
          <cell r="R2379">
            <v>3.17</v>
          </cell>
        </row>
        <row r="2380">
          <cell r="A2380" t="str">
            <v>0304Sullana-Paita221</v>
          </cell>
          <cell r="B2380" t="str">
            <v>03</v>
          </cell>
          <cell r="C2380" t="str">
            <v>04</v>
          </cell>
          <cell r="D2380" t="str">
            <v>ELNO</v>
          </cell>
          <cell r="E2380" t="str">
            <v>Sullana-Paita</v>
          </cell>
          <cell r="F2380" t="str">
            <v/>
          </cell>
          <cell r="G2380">
            <v>76.44</v>
          </cell>
          <cell r="H2380">
            <v>60</v>
          </cell>
          <cell r="I2380" t="str">
            <v>221</v>
          </cell>
          <cell r="J2380">
            <v>2</v>
          </cell>
          <cell r="K2380">
            <v>1.1850000000000001</v>
          </cell>
          <cell r="L2380">
            <v>4.4619999999999997</v>
          </cell>
          <cell r="M2380">
            <v>5.6470000000000002</v>
          </cell>
          <cell r="N2380">
            <v>1.4E-2</v>
          </cell>
          <cell r="O2380">
            <v>1510.49</v>
          </cell>
          <cell r="P2380">
            <v>26.75</v>
          </cell>
          <cell r="Q2380">
            <v>271.89</v>
          </cell>
          <cell r="R2380">
            <v>6.68</v>
          </cell>
        </row>
        <row r="2381">
          <cell r="A2381" t="str">
            <v>0304Sullana-Paita232</v>
          </cell>
          <cell r="B2381" t="str">
            <v>03</v>
          </cell>
          <cell r="C2381" t="str">
            <v>04</v>
          </cell>
          <cell r="D2381" t="str">
            <v>ELNO</v>
          </cell>
          <cell r="E2381" t="str">
            <v>Sullana-Paita</v>
          </cell>
          <cell r="F2381" t="str">
            <v/>
          </cell>
          <cell r="G2381">
            <v>76.44</v>
          </cell>
          <cell r="H2381">
            <v>60</v>
          </cell>
          <cell r="I2381" t="str">
            <v>232</v>
          </cell>
          <cell r="J2381">
            <v>1</v>
          </cell>
          <cell r="K2381">
            <v>0</v>
          </cell>
          <cell r="L2381">
            <v>0</v>
          </cell>
          <cell r="M2381">
            <v>0.64600000000000002</v>
          </cell>
          <cell r="N2381">
            <v>3.5000000000000003E-2</v>
          </cell>
          <cell r="O2381">
            <v>344.68</v>
          </cell>
          <cell r="P2381">
            <v>53.36</v>
          </cell>
          <cell r="Q2381">
            <v>62.04</v>
          </cell>
          <cell r="R2381">
            <v>2.38</v>
          </cell>
        </row>
        <row r="2382">
          <cell r="A2382" t="str">
            <v>0304Sullana-Paita231</v>
          </cell>
          <cell r="B2382" t="str">
            <v>03</v>
          </cell>
          <cell r="C2382" t="str">
            <v>04</v>
          </cell>
          <cell r="D2382" t="str">
            <v>ELNO</v>
          </cell>
          <cell r="E2382" t="str">
            <v>Sullana-Paita</v>
          </cell>
          <cell r="F2382" t="str">
            <v/>
          </cell>
          <cell r="G2382">
            <v>76.44</v>
          </cell>
          <cell r="H2382">
            <v>60</v>
          </cell>
          <cell r="I2382" t="str">
            <v>231</v>
          </cell>
          <cell r="J2382">
            <v>7</v>
          </cell>
          <cell r="K2382">
            <v>0</v>
          </cell>
          <cell r="L2382">
            <v>0</v>
          </cell>
          <cell r="M2382">
            <v>19.018999999999998</v>
          </cell>
          <cell r="N2382">
            <v>7.0000000000000007E-2</v>
          </cell>
          <cell r="O2382">
            <v>5802.08</v>
          </cell>
          <cell r="P2382">
            <v>30.51</v>
          </cell>
          <cell r="Q2382">
            <v>1044.3699999999999</v>
          </cell>
          <cell r="R2382">
            <v>15.21</v>
          </cell>
        </row>
        <row r="2383">
          <cell r="A2383" t="str">
            <v>0304Sullana-Paita270</v>
          </cell>
          <cell r="B2383" t="str">
            <v>03</v>
          </cell>
          <cell r="C2383" t="str">
            <v>04</v>
          </cell>
          <cell r="D2383" t="str">
            <v>ELNO</v>
          </cell>
          <cell r="E2383" t="str">
            <v>Sullana-Paita</v>
          </cell>
          <cell r="F2383" t="str">
            <v/>
          </cell>
          <cell r="G2383">
            <v>76.44</v>
          </cell>
          <cell r="H2383">
            <v>60</v>
          </cell>
          <cell r="I2383" t="str">
            <v>270</v>
          </cell>
          <cell r="J2383">
            <v>2079</v>
          </cell>
          <cell r="K2383">
            <v>0</v>
          </cell>
          <cell r="L2383">
            <v>0</v>
          </cell>
          <cell r="M2383">
            <v>532.81700000000001</v>
          </cell>
          <cell r="N2383">
            <v>0</v>
          </cell>
          <cell r="O2383">
            <v>193882.51</v>
          </cell>
          <cell r="P2383">
            <v>36.39</v>
          </cell>
          <cell r="Q2383">
            <v>34898.85</v>
          </cell>
          <cell r="R2383">
            <v>1274.55</v>
          </cell>
        </row>
        <row r="2384">
          <cell r="A2384" t="str">
            <v>0304Sullana-Paita261</v>
          </cell>
          <cell r="B2384" t="str">
            <v>03</v>
          </cell>
          <cell r="C2384" t="str">
            <v>04</v>
          </cell>
          <cell r="D2384" t="str">
            <v>ELNO</v>
          </cell>
          <cell r="E2384" t="str">
            <v>Sullana-Paita</v>
          </cell>
          <cell r="F2384" t="str">
            <v/>
          </cell>
          <cell r="G2384">
            <v>76.44</v>
          </cell>
          <cell r="H2384">
            <v>60</v>
          </cell>
          <cell r="I2384" t="str">
            <v>261</v>
          </cell>
          <cell r="J2384">
            <v>23182</v>
          </cell>
          <cell r="K2384">
            <v>0</v>
          </cell>
          <cell r="L2384">
            <v>0</v>
          </cell>
          <cell r="M2384">
            <v>362.70800000000003</v>
          </cell>
          <cell r="N2384">
            <v>0</v>
          </cell>
          <cell r="O2384">
            <v>138018.59</v>
          </cell>
          <cell r="P2384">
            <v>38.049999999999997</v>
          </cell>
          <cell r="Q2384">
            <v>24843.35</v>
          </cell>
          <cell r="R2384">
            <v>13691.59</v>
          </cell>
        </row>
        <row r="2385">
          <cell r="A2385" t="str">
            <v>0304Sullana-Paita262</v>
          </cell>
          <cell r="B2385" t="str">
            <v>03</v>
          </cell>
          <cell r="C2385" t="str">
            <v>04</v>
          </cell>
          <cell r="D2385" t="str">
            <v>ELNO</v>
          </cell>
          <cell r="E2385" t="str">
            <v>Sullana-Paita</v>
          </cell>
          <cell r="F2385" t="str">
            <v/>
          </cell>
          <cell r="G2385">
            <v>76.44</v>
          </cell>
          <cell r="H2385">
            <v>60</v>
          </cell>
          <cell r="I2385" t="str">
            <v>262</v>
          </cell>
          <cell r="J2385">
            <v>19047</v>
          </cell>
          <cell r="K2385">
            <v>0</v>
          </cell>
          <cell r="L2385">
            <v>0</v>
          </cell>
          <cell r="M2385">
            <v>1107.4760000000001</v>
          </cell>
          <cell r="N2385">
            <v>0</v>
          </cell>
          <cell r="O2385">
            <v>376930.05</v>
          </cell>
          <cell r="P2385">
            <v>34.04</v>
          </cell>
          <cell r="Q2385">
            <v>67847.41</v>
          </cell>
          <cell r="R2385">
            <v>11253.54</v>
          </cell>
        </row>
        <row r="2386">
          <cell r="A2386" t="str">
            <v>0304Sullana-Paita263</v>
          </cell>
          <cell r="B2386" t="str">
            <v>03</v>
          </cell>
          <cell r="C2386" t="str">
            <v>04</v>
          </cell>
          <cell r="D2386" t="str">
            <v>ELNO</v>
          </cell>
          <cell r="E2386" t="str">
            <v>Sullana-Paita</v>
          </cell>
          <cell r="F2386" t="str">
            <v/>
          </cell>
          <cell r="G2386">
            <v>76.44</v>
          </cell>
          <cell r="H2386">
            <v>60</v>
          </cell>
          <cell r="I2386" t="str">
            <v>263</v>
          </cell>
          <cell r="J2386">
            <v>4618</v>
          </cell>
          <cell r="K2386">
            <v>0</v>
          </cell>
          <cell r="L2386">
            <v>0</v>
          </cell>
          <cell r="M2386">
            <v>558.73900000000003</v>
          </cell>
          <cell r="N2386">
            <v>0</v>
          </cell>
          <cell r="O2386">
            <v>213187.72</v>
          </cell>
          <cell r="P2386">
            <v>38.159999999999997</v>
          </cell>
          <cell r="Q2386">
            <v>38373.79</v>
          </cell>
          <cell r="R2386">
            <v>2730.89</v>
          </cell>
        </row>
        <row r="2387">
          <cell r="A2387" t="str">
            <v>0304Sullana-Paita264</v>
          </cell>
          <cell r="B2387" t="str">
            <v>03</v>
          </cell>
          <cell r="C2387" t="str">
            <v>04</v>
          </cell>
          <cell r="D2387" t="str">
            <v>ELNO</v>
          </cell>
          <cell r="E2387" t="str">
            <v>Sullana-Paita</v>
          </cell>
          <cell r="F2387" t="str">
            <v/>
          </cell>
          <cell r="G2387">
            <v>76.44</v>
          </cell>
          <cell r="H2387">
            <v>60</v>
          </cell>
          <cell r="I2387" t="str">
            <v>264</v>
          </cell>
          <cell r="J2387">
            <v>2277</v>
          </cell>
          <cell r="K2387">
            <v>0</v>
          </cell>
          <cell r="L2387">
            <v>0</v>
          </cell>
          <cell r="M2387">
            <v>445.06400000000002</v>
          </cell>
          <cell r="N2387">
            <v>0</v>
          </cell>
          <cell r="O2387">
            <v>167093.20000000001</v>
          </cell>
          <cell r="P2387">
            <v>37.54</v>
          </cell>
          <cell r="Q2387">
            <v>30076.78</v>
          </cell>
          <cell r="R2387">
            <v>1350.41</v>
          </cell>
        </row>
        <row r="2388">
          <cell r="A2388" t="str">
            <v>0304Sullana-Paita265</v>
          </cell>
          <cell r="B2388" t="str">
            <v>03</v>
          </cell>
          <cell r="C2388" t="str">
            <v>04</v>
          </cell>
          <cell r="D2388" t="str">
            <v>ELNO</v>
          </cell>
          <cell r="E2388" t="str">
            <v>Sullana-Paita</v>
          </cell>
          <cell r="F2388" t="str">
            <v/>
          </cell>
          <cell r="G2388">
            <v>76.44</v>
          </cell>
          <cell r="H2388">
            <v>60</v>
          </cell>
          <cell r="I2388" t="str">
            <v>265</v>
          </cell>
          <cell r="J2388">
            <v>290</v>
          </cell>
          <cell r="K2388">
            <v>0</v>
          </cell>
          <cell r="L2388">
            <v>0</v>
          </cell>
          <cell r="M2388">
            <v>108.012</v>
          </cell>
          <cell r="N2388">
            <v>0</v>
          </cell>
          <cell r="O2388">
            <v>39852.82</v>
          </cell>
          <cell r="P2388">
            <v>36.9</v>
          </cell>
          <cell r="Q2388">
            <v>7173.51</v>
          </cell>
          <cell r="R2388">
            <v>173.75</v>
          </cell>
        </row>
        <row r="2389">
          <cell r="A2389" t="str">
            <v>0304Sullana-Paita266</v>
          </cell>
          <cell r="B2389" t="str">
            <v>03</v>
          </cell>
          <cell r="C2389" t="str">
            <v>04</v>
          </cell>
          <cell r="D2389" t="str">
            <v>ELNO</v>
          </cell>
          <cell r="E2389" t="str">
            <v>Sullana-Paita</v>
          </cell>
          <cell r="F2389" t="str">
            <v/>
          </cell>
          <cell r="G2389">
            <v>76.44</v>
          </cell>
          <cell r="H2389">
            <v>60</v>
          </cell>
          <cell r="I2389" t="str">
            <v>266</v>
          </cell>
          <cell r="J2389">
            <v>60</v>
          </cell>
          <cell r="K2389">
            <v>0</v>
          </cell>
          <cell r="L2389">
            <v>0</v>
          </cell>
          <cell r="M2389">
            <v>35.415999999999997</v>
          </cell>
          <cell r="N2389">
            <v>0</v>
          </cell>
          <cell r="O2389">
            <v>12789.28</v>
          </cell>
          <cell r="P2389">
            <v>36.11</v>
          </cell>
          <cell r="Q2389">
            <v>2302.0700000000002</v>
          </cell>
          <cell r="R2389">
            <v>36.25</v>
          </cell>
        </row>
        <row r="2390">
          <cell r="A2390" t="str">
            <v>0304Sullana-Paita267</v>
          </cell>
          <cell r="B2390" t="str">
            <v>03</v>
          </cell>
          <cell r="C2390" t="str">
            <v>04</v>
          </cell>
          <cell r="D2390" t="str">
            <v>ELNO</v>
          </cell>
          <cell r="E2390" t="str">
            <v>Sullana-Paita</v>
          </cell>
          <cell r="F2390" t="str">
            <v/>
          </cell>
          <cell r="G2390">
            <v>76.44</v>
          </cell>
          <cell r="H2390">
            <v>60</v>
          </cell>
          <cell r="I2390" t="str">
            <v>267</v>
          </cell>
          <cell r="J2390">
            <v>28</v>
          </cell>
          <cell r="K2390">
            <v>0</v>
          </cell>
          <cell r="L2390">
            <v>0</v>
          </cell>
          <cell r="M2390">
            <v>23.998000000000001</v>
          </cell>
          <cell r="N2390">
            <v>0</v>
          </cell>
          <cell r="O2390">
            <v>8644.07</v>
          </cell>
          <cell r="P2390">
            <v>36.020000000000003</v>
          </cell>
          <cell r="Q2390">
            <v>1555.93</v>
          </cell>
          <cell r="R2390">
            <v>16.86</v>
          </cell>
        </row>
        <row r="2391">
          <cell r="A2391" t="str">
            <v>0304Sullana-Paita268</v>
          </cell>
          <cell r="B2391" t="str">
            <v>03</v>
          </cell>
          <cell r="C2391" t="str">
            <v>04</v>
          </cell>
          <cell r="D2391" t="str">
            <v>ELNO</v>
          </cell>
          <cell r="E2391" t="str">
            <v>Sullana-Paita</v>
          </cell>
          <cell r="F2391" t="str">
            <v/>
          </cell>
          <cell r="G2391">
            <v>76.44</v>
          </cell>
          <cell r="H2391">
            <v>60</v>
          </cell>
          <cell r="I2391" t="str">
            <v>268</v>
          </cell>
          <cell r="J2391">
            <v>30</v>
          </cell>
          <cell r="K2391">
            <v>0</v>
          </cell>
          <cell r="L2391">
            <v>0</v>
          </cell>
          <cell r="M2391">
            <v>54.6</v>
          </cell>
          <cell r="N2391">
            <v>0</v>
          </cell>
          <cell r="O2391">
            <v>19806.490000000002</v>
          </cell>
          <cell r="P2391">
            <v>36.28</v>
          </cell>
          <cell r="Q2391">
            <v>3565.17</v>
          </cell>
          <cell r="R2391">
            <v>19.59</v>
          </cell>
        </row>
        <row r="2392">
          <cell r="A2392" t="str">
            <v>0304Sullana-Paita282</v>
          </cell>
          <cell r="B2392" t="str">
            <v>03</v>
          </cell>
          <cell r="C2392" t="str">
            <v>04</v>
          </cell>
          <cell r="D2392" t="str">
            <v>ELNO</v>
          </cell>
          <cell r="E2392" t="str">
            <v>Sullana-Paita</v>
          </cell>
          <cell r="F2392" t="str">
            <v/>
          </cell>
          <cell r="G2392">
            <v>76.44</v>
          </cell>
          <cell r="H2392">
            <v>60</v>
          </cell>
          <cell r="I2392" t="str">
            <v>282</v>
          </cell>
          <cell r="J2392">
            <v>20</v>
          </cell>
          <cell r="K2392">
            <v>0</v>
          </cell>
          <cell r="L2392">
            <v>0</v>
          </cell>
          <cell r="M2392">
            <v>1.4219999999999999</v>
          </cell>
          <cell r="N2392">
            <v>4.4450000000000003</v>
          </cell>
          <cell r="O2392">
            <v>573.87</v>
          </cell>
          <cell r="P2392">
            <v>40.36</v>
          </cell>
          <cell r="Q2392">
            <v>103.3</v>
          </cell>
          <cell r="R2392">
            <v>11.82</v>
          </cell>
        </row>
        <row r="2393">
          <cell r="A2393" t="str">
            <v>0304Sullana-Paita100</v>
          </cell>
          <cell r="B2393" t="str">
            <v>03</v>
          </cell>
          <cell r="C2393" t="str">
            <v>04</v>
          </cell>
          <cell r="D2393" t="str">
            <v>ELNO</v>
          </cell>
          <cell r="E2393" t="str">
            <v>Sullana-Paita</v>
          </cell>
          <cell r="F2393" t="str">
            <v/>
          </cell>
          <cell r="G2393">
            <v>76.44</v>
          </cell>
          <cell r="H2393">
            <v>60</v>
          </cell>
          <cell r="I2393" t="str">
            <v>100</v>
          </cell>
          <cell r="J2393">
            <v>43</v>
          </cell>
          <cell r="K2393">
            <v>10.432</v>
          </cell>
          <cell r="L2393">
            <v>723.29200000000003</v>
          </cell>
          <cell r="M2393">
            <v>733.72400000000005</v>
          </cell>
          <cell r="N2393">
            <v>5.5819999999999999</v>
          </cell>
          <cell r="O2393">
            <v>113964.24</v>
          </cell>
          <cell r="P2393">
            <v>15.53</v>
          </cell>
          <cell r="Q2393">
            <v>20513.560000000001</v>
          </cell>
          <cell r="R2393">
            <v>651.49</v>
          </cell>
        </row>
        <row r="2394">
          <cell r="A2394" t="str">
            <v>0304Sullana-Paita122</v>
          </cell>
          <cell r="B2394" t="str">
            <v>03</v>
          </cell>
          <cell r="C2394" t="str">
            <v>04</v>
          </cell>
          <cell r="D2394" t="str">
            <v>ELNO</v>
          </cell>
          <cell r="E2394" t="str">
            <v>Sullana-Paita</v>
          </cell>
          <cell r="F2394" t="str">
            <v/>
          </cell>
          <cell r="G2394">
            <v>76.44</v>
          </cell>
          <cell r="H2394">
            <v>60</v>
          </cell>
          <cell r="I2394" t="str">
            <v>122</v>
          </cell>
          <cell r="J2394">
            <v>52</v>
          </cell>
          <cell r="K2394">
            <v>399.83</v>
          </cell>
          <cell r="L2394">
            <v>2131.3530000000001</v>
          </cell>
          <cell r="M2394">
            <v>2531.183</v>
          </cell>
          <cell r="N2394">
            <v>12.614000000000001</v>
          </cell>
          <cell r="O2394">
            <v>538765.89</v>
          </cell>
          <cell r="P2394">
            <v>21.29</v>
          </cell>
          <cell r="Q2394">
            <v>96977.86</v>
          </cell>
          <cell r="R2394">
            <v>826.28</v>
          </cell>
        </row>
        <row r="2395">
          <cell r="A2395" t="str">
            <v>0304Sullana-Paita121</v>
          </cell>
          <cell r="B2395" t="str">
            <v>03</v>
          </cell>
          <cell r="C2395" t="str">
            <v>04</v>
          </cell>
          <cell r="D2395" t="str">
            <v>ELNO</v>
          </cell>
          <cell r="E2395" t="str">
            <v>Sullana-Paita</v>
          </cell>
          <cell r="F2395" t="str">
            <v/>
          </cell>
          <cell r="G2395">
            <v>76.44</v>
          </cell>
          <cell r="H2395">
            <v>60</v>
          </cell>
          <cell r="I2395" t="str">
            <v>121</v>
          </cell>
          <cell r="J2395">
            <v>36</v>
          </cell>
          <cell r="K2395">
            <v>982.58799999999997</v>
          </cell>
          <cell r="L2395">
            <v>3809.57</v>
          </cell>
          <cell r="M2395">
            <v>4792.1580000000004</v>
          </cell>
          <cell r="N2395">
            <v>14.17</v>
          </cell>
          <cell r="O2395">
            <v>932836.71</v>
          </cell>
          <cell r="P2395">
            <v>19.47</v>
          </cell>
          <cell r="Q2395">
            <v>167910.61</v>
          </cell>
          <cell r="R2395">
            <v>572.04</v>
          </cell>
        </row>
        <row r="2396">
          <cell r="A2396" t="str">
            <v>0304Sullana-Paita132</v>
          </cell>
          <cell r="B2396" t="str">
            <v>03</v>
          </cell>
          <cell r="C2396" t="str">
            <v>04</v>
          </cell>
          <cell r="D2396" t="str">
            <v>ELNO</v>
          </cell>
          <cell r="E2396" t="str">
            <v>Sullana-Paita</v>
          </cell>
          <cell r="F2396" t="str">
            <v/>
          </cell>
          <cell r="G2396">
            <v>76.44</v>
          </cell>
          <cell r="H2396">
            <v>60</v>
          </cell>
          <cell r="I2396" t="str">
            <v>132</v>
          </cell>
          <cell r="J2396">
            <v>36</v>
          </cell>
          <cell r="K2396">
            <v>0</v>
          </cell>
          <cell r="L2396">
            <v>0</v>
          </cell>
          <cell r="M2396">
            <v>381.803</v>
          </cell>
          <cell r="N2396">
            <v>1.8320000000000001</v>
          </cell>
          <cell r="O2396">
            <v>94004.53</v>
          </cell>
          <cell r="P2396">
            <v>24.62</v>
          </cell>
          <cell r="Q2396">
            <v>16920.82</v>
          </cell>
          <cell r="R2396">
            <v>534.6</v>
          </cell>
        </row>
        <row r="2397">
          <cell r="A2397" t="str">
            <v>0304Sullana-Paita131</v>
          </cell>
          <cell r="B2397" t="str">
            <v>03</v>
          </cell>
          <cell r="C2397" t="str">
            <v>04</v>
          </cell>
          <cell r="D2397" t="str">
            <v>ELNO</v>
          </cell>
          <cell r="E2397" t="str">
            <v>Sullana-Paita</v>
          </cell>
          <cell r="F2397" t="str">
            <v/>
          </cell>
          <cell r="G2397">
            <v>76.44</v>
          </cell>
          <cell r="H2397">
            <v>60</v>
          </cell>
          <cell r="I2397" t="str">
            <v>131</v>
          </cell>
          <cell r="J2397">
            <v>26</v>
          </cell>
          <cell r="K2397">
            <v>0</v>
          </cell>
          <cell r="L2397">
            <v>0</v>
          </cell>
          <cell r="M2397">
            <v>394.822</v>
          </cell>
          <cell r="N2397">
            <v>1.819</v>
          </cell>
          <cell r="O2397">
            <v>99666.59</v>
          </cell>
          <cell r="P2397">
            <v>25.24</v>
          </cell>
          <cell r="Q2397">
            <v>17939.990000000002</v>
          </cell>
          <cell r="R2397">
            <v>386.1</v>
          </cell>
        </row>
        <row r="2398">
          <cell r="A2398" t="str">
            <v>0304Sullana-Paita240</v>
          </cell>
          <cell r="B2398" t="str">
            <v>03</v>
          </cell>
          <cell r="C2398" t="str">
            <v>04</v>
          </cell>
          <cell r="D2398" t="str">
            <v>ELNO</v>
          </cell>
          <cell r="E2398" t="str">
            <v>Sullana-Paita</v>
          </cell>
          <cell r="F2398" t="str">
            <v/>
          </cell>
          <cell r="G2398">
            <v>76.44</v>
          </cell>
          <cell r="H2398">
            <v>60</v>
          </cell>
          <cell r="I2398" t="str">
            <v>240</v>
          </cell>
          <cell r="J2398">
            <v>0</v>
          </cell>
          <cell r="K2398">
            <v>0</v>
          </cell>
          <cell r="L2398">
            <v>0</v>
          </cell>
          <cell r="M2398">
            <v>428.55799999999999</v>
          </cell>
          <cell r="N2398">
            <v>0</v>
          </cell>
          <cell r="O2398">
            <v>181532</v>
          </cell>
          <cell r="P2398">
            <v>42.36</v>
          </cell>
          <cell r="Q2398">
            <v>0</v>
          </cell>
          <cell r="R2398">
            <v>0</v>
          </cell>
        </row>
        <row r="2399">
          <cell r="A2399" t="str">
            <v>0304Chulucanas210</v>
          </cell>
          <cell r="B2399" t="str">
            <v>03</v>
          </cell>
          <cell r="C2399" t="str">
            <v>04</v>
          </cell>
          <cell r="D2399" t="str">
            <v>ELNO</v>
          </cell>
          <cell r="E2399" t="str">
            <v>Chulucanas</v>
          </cell>
          <cell r="F2399" t="str">
            <v/>
          </cell>
          <cell r="G2399">
            <v>0</v>
          </cell>
          <cell r="H2399">
            <v>0</v>
          </cell>
          <cell r="I2399" t="str">
            <v>210</v>
          </cell>
          <cell r="J2399">
            <v>2</v>
          </cell>
          <cell r="K2399">
            <v>1.4999999999999999E-2</v>
          </cell>
          <cell r="L2399">
            <v>7.7610000000000001</v>
          </cell>
          <cell r="M2399">
            <v>7.7759999999999998</v>
          </cell>
          <cell r="N2399">
            <v>4.9000000000000002E-2</v>
          </cell>
          <cell r="O2399">
            <v>2101.66</v>
          </cell>
          <cell r="P2399">
            <v>27.03</v>
          </cell>
          <cell r="Q2399">
            <v>378.3</v>
          </cell>
          <cell r="R2399">
            <v>6.34</v>
          </cell>
        </row>
        <row r="2400">
          <cell r="A2400" t="str">
            <v>0304Chulucanas221</v>
          </cell>
          <cell r="B2400" t="str">
            <v>03</v>
          </cell>
          <cell r="C2400" t="str">
            <v>04</v>
          </cell>
          <cell r="D2400" t="str">
            <v>ELNO</v>
          </cell>
          <cell r="E2400" t="str">
            <v>Chulucanas</v>
          </cell>
          <cell r="F2400" t="str">
            <v/>
          </cell>
          <cell r="G2400">
            <v>0</v>
          </cell>
          <cell r="H2400">
            <v>0</v>
          </cell>
          <cell r="I2400" t="str">
            <v>221</v>
          </cell>
          <cell r="J2400">
            <v>1</v>
          </cell>
          <cell r="K2400">
            <v>0.46899999999999997</v>
          </cell>
          <cell r="L2400">
            <v>1.028</v>
          </cell>
          <cell r="M2400">
            <v>1.4970000000000001</v>
          </cell>
          <cell r="N2400">
            <v>2.5000000000000001E-2</v>
          </cell>
          <cell r="O2400">
            <v>643.03</v>
          </cell>
          <cell r="P2400">
            <v>42.95</v>
          </cell>
          <cell r="Q2400">
            <v>115.75</v>
          </cell>
          <cell r="R2400">
            <v>3.17</v>
          </cell>
        </row>
        <row r="2401">
          <cell r="A2401" t="str">
            <v>0304Chulucanas231</v>
          </cell>
          <cell r="B2401" t="str">
            <v>03</v>
          </cell>
          <cell r="C2401" t="str">
            <v>04</v>
          </cell>
          <cell r="D2401" t="str">
            <v>ELNO</v>
          </cell>
          <cell r="E2401" t="str">
            <v>Chulucanas</v>
          </cell>
          <cell r="F2401" t="str">
            <v/>
          </cell>
          <cell r="G2401">
            <v>0</v>
          </cell>
          <cell r="H2401">
            <v>0</v>
          </cell>
          <cell r="I2401" t="str">
            <v>231</v>
          </cell>
          <cell r="J2401">
            <v>4</v>
          </cell>
          <cell r="K2401">
            <v>0</v>
          </cell>
          <cell r="L2401">
            <v>0</v>
          </cell>
          <cell r="M2401">
            <v>1.9730000000000001</v>
          </cell>
          <cell r="N2401">
            <v>0.01</v>
          </cell>
          <cell r="O2401">
            <v>1079.6199999999999</v>
          </cell>
          <cell r="P2401">
            <v>54.72</v>
          </cell>
          <cell r="Q2401">
            <v>194.33</v>
          </cell>
          <cell r="R2401">
            <v>8.36</v>
          </cell>
        </row>
        <row r="2402">
          <cell r="A2402" t="str">
            <v>0304Chulucanas270</v>
          </cell>
          <cell r="B2402" t="str">
            <v>03</v>
          </cell>
          <cell r="C2402" t="str">
            <v>04</v>
          </cell>
          <cell r="D2402" t="str">
            <v>ELNO</v>
          </cell>
          <cell r="E2402" t="str">
            <v>Chulucanas</v>
          </cell>
          <cell r="F2402" t="str">
            <v/>
          </cell>
          <cell r="G2402">
            <v>0</v>
          </cell>
          <cell r="H2402">
            <v>0</v>
          </cell>
          <cell r="I2402" t="str">
            <v>270</v>
          </cell>
          <cell r="J2402">
            <v>962</v>
          </cell>
          <cell r="K2402">
            <v>0</v>
          </cell>
          <cell r="L2402">
            <v>0</v>
          </cell>
          <cell r="M2402">
            <v>154.04499999999999</v>
          </cell>
          <cell r="N2402">
            <v>0</v>
          </cell>
          <cell r="O2402">
            <v>55949.05</v>
          </cell>
          <cell r="P2402">
            <v>36.32</v>
          </cell>
          <cell r="Q2402">
            <v>10070.83</v>
          </cell>
          <cell r="R2402">
            <v>577.37</v>
          </cell>
        </row>
        <row r="2403">
          <cell r="A2403" t="str">
            <v>0304Chulucanas261</v>
          </cell>
          <cell r="B2403" t="str">
            <v>03</v>
          </cell>
          <cell r="C2403" t="str">
            <v>04</v>
          </cell>
          <cell r="D2403" t="str">
            <v>ELNO</v>
          </cell>
          <cell r="E2403" t="str">
            <v>Chulucanas</v>
          </cell>
          <cell r="F2403" t="str">
            <v/>
          </cell>
          <cell r="G2403">
            <v>0</v>
          </cell>
          <cell r="H2403">
            <v>0</v>
          </cell>
          <cell r="I2403" t="str">
            <v>261</v>
          </cell>
          <cell r="J2403">
            <v>16528</v>
          </cell>
          <cell r="K2403">
            <v>0</v>
          </cell>
          <cell r="L2403">
            <v>0</v>
          </cell>
          <cell r="M2403">
            <v>213.05799999999999</v>
          </cell>
          <cell r="N2403">
            <v>0</v>
          </cell>
          <cell r="O2403">
            <v>99466.77</v>
          </cell>
          <cell r="P2403">
            <v>46.69</v>
          </cell>
          <cell r="Q2403">
            <v>17904.02</v>
          </cell>
          <cell r="R2403">
            <v>9761.5400000000009</v>
          </cell>
        </row>
        <row r="2404">
          <cell r="A2404" t="str">
            <v>0304Chulucanas262</v>
          </cell>
          <cell r="B2404" t="str">
            <v>03</v>
          </cell>
          <cell r="C2404" t="str">
            <v>04</v>
          </cell>
          <cell r="D2404" t="str">
            <v>ELNO</v>
          </cell>
          <cell r="E2404" t="str">
            <v>Chulucanas</v>
          </cell>
          <cell r="F2404" t="str">
            <v/>
          </cell>
          <cell r="G2404">
            <v>0</v>
          </cell>
          <cell r="H2404">
            <v>0</v>
          </cell>
          <cell r="I2404" t="str">
            <v>262</v>
          </cell>
          <cell r="J2404">
            <v>5758</v>
          </cell>
          <cell r="K2404">
            <v>0</v>
          </cell>
          <cell r="L2404">
            <v>0</v>
          </cell>
          <cell r="M2404">
            <v>315.55099999999999</v>
          </cell>
          <cell r="N2404">
            <v>0</v>
          </cell>
          <cell r="O2404">
            <v>118820.47</v>
          </cell>
          <cell r="P2404">
            <v>37.65</v>
          </cell>
          <cell r="Q2404">
            <v>21387.68</v>
          </cell>
          <cell r="R2404">
            <v>3402.71</v>
          </cell>
        </row>
        <row r="2405">
          <cell r="A2405" t="str">
            <v>0304Chulucanas263</v>
          </cell>
          <cell r="B2405" t="str">
            <v>03</v>
          </cell>
          <cell r="C2405" t="str">
            <v>04</v>
          </cell>
          <cell r="D2405" t="str">
            <v>ELNO</v>
          </cell>
          <cell r="E2405" t="str">
            <v>Chulucanas</v>
          </cell>
          <cell r="F2405" t="str">
            <v/>
          </cell>
          <cell r="G2405">
            <v>0</v>
          </cell>
          <cell r="H2405">
            <v>0</v>
          </cell>
          <cell r="I2405" t="str">
            <v>263</v>
          </cell>
          <cell r="J2405">
            <v>747</v>
          </cell>
          <cell r="K2405">
            <v>0</v>
          </cell>
          <cell r="L2405">
            <v>0</v>
          </cell>
          <cell r="M2405">
            <v>89.69</v>
          </cell>
          <cell r="N2405">
            <v>0</v>
          </cell>
          <cell r="O2405">
            <v>37866.639999999999</v>
          </cell>
          <cell r="P2405">
            <v>42.22</v>
          </cell>
          <cell r="Q2405">
            <v>6816</v>
          </cell>
          <cell r="R2405">
            <v>441.07</v>
          </cell>
        </row>
        <row r="2406">
          <cell r="A2406" t="str">
            <v>0304Chulucanas264</v>
          </cell>
          <cell r="B2406" t="str">
            <v>03</v>
          </cell>
          <cell r="C2406" t="str">
            <v>04</v>
          </cell>
          <cell r="D2406" t="str">
            <v>ELNO</v>
          </cell>
          <cell r="E2406" t="str">
            <v>Chulucanas</v>
          </cell>
          <cell r="F2406" t="str">
            <v/>
          </cell>
          <cell r="G2406">
            <v>0</v>
          </cell>
          <cell r="H2406">
            <v>0</v>
          </cell>
          <cell r="I2406" t="str">
            <v>264</v>
          </cell>
          <cell r="J2406">
            <v>254</v>
          </cell>
          <cell r="K2406">
            <v>0</v>
          </cell>
          <cell r="L2406">
            <v>0</v>
          </cell>
          <cell r="M2406">
            <v>48.88</v>
          </cell>
          <cell r="N2406">
            <v>0</v>
          </cell>
          <cell r="O2406">
            <v>20271.96</v>
          </cell>
          <cell r="P2406">
            <v>41.47</v>
          </cell>
          <cell r="Q2406">
            <v>3648.95</v>
          </cell>
          <cell r="R2406">
            <v>150.56</v>
          </cell>
        </row>
        <row r="2407">
          <cell r="A2407" t="str">
            <v>0304Chulucanas265</v>
          </cell>
          <cell r="B2407" t="str">
            <v>03</v>
          </cell>
          <cell r="C2407" t="str">
            <v>04</v>
          </cell>
          <cell r="D2407" t="str">
            <v>ELNO</v>
          </cell>
          <cell r="E2407" t="str">
            <v>Chulucanas</v>
          </cell>
          <cell r="F2407" t="str">
            <v/>
          </cell>
          <cell r="G2407">
            <v>0</v>
          </cell>
          <cell r="H2407">
            <v>0</v>
          </cell>
          <cell r="I2407" t="str">
            <v>265</v>
          </cell>
          <cell r="J2407">
            <v>39</v>
          </cell>
          <cell r="K2407">
            <v>0</v>
          </cell>
          <cell r="L2407">
            <v>0</v>
          </cell>
          <cell r="M2407">
            <v>14.282999999999999</v>
          </cell>
          <cell r="N2407">
            <v>0</v>
          </cell>
          <cell r="O2407">
            <v>5832.17</v>
          </cell>
          <cell r="P2407">
            <v>40.83</v>
          </cell>
          <cell r="Q2407">
            <v>1049.79</v>
          </cell>
          <cell r="R2407">
            <v>23.35</v>
          </cell>
        </row>
        <row r="2408">
          <cell r="A2408" t="str">
            <v>0304Chulucanas266</v>
          </cell>
          <cell r="B2408" t="str">
            <v>03</v>
          </cell>
          <cell r="C2408" t="str">
            <v>04</v>
          </cell>
          <cell r="D2408" t="str">
            <v>ELNO</v>
          </cell>
          <cell r="E2408" t="str">
            <v>Chulucanas</v>
          </cell>
          <cell r="F2408" t="str">
            <v/>
          </cell>
          <cell r="G2408">
            <v>0</v>
          </cell>
          <cell r="H2408">
            <v>0</v>
          </cell>
          <cell r="I2408" t="str">
            <v>266</v>
          </cell>
          <cell r="J2408">
            <v>12</v>
          </cell>
          <cell r="K2408">
            <v>0</v>
          </cell>
          <cell r="L2408">
            <v>0</v>
          </cell>
          <cell r="M2408">
            <v>7.23</v>
          </cell>
          <cell r="N2408">
            <v>0</v>
          </cell>
          <cell r="O2408">
            <v>2949.6</v>
          </cell>
          <cell r="P2408">
            <v>40.799999999999997</v>
          </cell>
          <cell r="Q2408">
            <v>530.92999999999995</v>
          </cell>
          <cell r="R2408">
            <v>7.42</v>
          </cell>
        </row>
        <row r="2409">
          <cell r="A2409" t="str">
            <v>0304Chulucanas267</v>
          </cell>
          <cell r="B2409" t="str">
            <v>03</v>
          </cell>
          <cell r="C2409" t="str">
            <v>04</v>
          </cell>
          <cell r="D2409" t="str">
            <v>ELNO</v>
          </cell>
          <cell r="E2409" t="str">
            <v>Chulucanas</v>
          </cell>
          <cell r="F2409" t="str">
            <v/>
          </cell>
          <cell r="G2409">
            <v>0</v>
          </cell>
          <cell r="H2409">
            <v>0</v>
          </cell>
          <cell r="I2409" t="str">
            <v>267</v>
          </cell>
          <cell r="J2409">
            <v>4</v>
          </cell>
          <cell r="K2409">
            <v>0</v>
          </cell>
          <cell r="L2409">
            <v>0</v>
          </cell>
          <cell r="M2409">
            <v>3.66</v>
          </cell>
          <cell r="N2409">
            <v>0</v>
          </cell>
          <cell r="O2409">
            <v>1489.27</v>
          </cell>
          <cell r="P2409">
            <v>40.69</v>
          </cell>
          <cell r="Q2409">
            <v>268.07</v>
          </cell>
          <cell r="R2409">
            <v>2.36</v>
          </cell>
        </row>
        <row r="2410">
          <cell r="A2410" t="str">
            <v>0304Chulucanas268</v>
          </cell>
          <cell r="B2410" t="str">
            <v>03</v>
          </cell>
          <cell r="C2410" t="str">
            <v>04</v>
          </cell>
          <cell r="D2410" t="str">
            <v>ELNO</v>
          </cell>
          <cell r="E2410" t="str">
            <v>Chulucanas</v>
          </cell>
          <cell r="F2410" t="str">
            <v/>
          </cell>
          <cell r="G2410">
            <v>0</v>
          </cell>
          <cell r="H2410">
            <v>0</v>
          </cell>
          <cell r="I2410" t="str">
            <v>268</v>
          </cell>
          <cell r="J2410">
            <v>5</v>
          </cell>
          <cell r="K2410">
            <v>0</v>
          </cell>
          <cell r="L2410">
            <v>0</v>
          </cell>
          <cell r="M2410">
            <v>22.661999999999999</v>
          </cell>
          <cell r="N2410">
            <v>0</v>
          </cell>
          <cell r="O2410">
            <v>7864.83</v>
          </cell>
          <cell r="P2410">
            <v>34.700000000000003</v>
          </cell>
          <cell r="Q2410">
            <v>1415.67</v>
          </cell>
          <cell r="R2410">
            <v>3.63</v>
          </cell>
        </row>
        <row r="2411">
          <cell r="A2411" t="str">
            <v>0304Chulucanas282</v>
          </cell>
          <cell r="B2411" t="str">
            <v>03</v>
          </cell>
          <cell r="C2411" t="str">
            <v>04</v>
          </cell>
          <cell r="D2411" t="str">
            <v>ELNO</v>
          </cell>
          <cell r="E2411" t="str">
            <v>Chulucanas</v>
          </cell>
          <cell r="F2411" t="str">
            <v/>
          </cell>
          <cell r="G2411">
            <v>0</v>
          </cell>
          <cell r="H2411">
            <v>0</v>
          </cell>
          <cell r="I2411" t="str">
            <v>282</v>
          </cell>
          <cell r="J2411">
            <v>3</v>
          </cell>
          <cell r="K2411">
            <v>0</v>
          </cell>
          <cell r="L2411">
            <v>0</v>
          </cell>
          <cell r="M2411">
            <v>0.14399999999999999</v>
          </cell>
          <cell r="N2411">
            <v>0.45</v>
          </cell>
          <cell r="O2411">
            <v>60.48</v>
          </cell>
          <cell r="P2411">
            <v>42</v>
          </cell>
          <cell r="Q2411">
            <v>10.89</v>
          </cell>
          <cell r="R2411">
            <v>1.77</v>
          </cell>
        </row>
        <row r="2412">
          <cell r="A2412" t="str">
            <v>0304Chulucanas100</v>
          </cell>
          <cell r="B2412" t="str">
            <v>03</v>
          </cell>
          <cell r="C2412" t="str">
            <v>04</v>
          </cell>
          <cell r="D2412" t="str">
            <v>ELNO</v>
          </cell>
          <cell r="E2412" t="str">
            <v>Chulucanas</v>
          </cell>
          <cell r="F2412" t="str">
            <v/>
          </cell>
          <cell r="G2412">
            <v>0</v>
          </cell>
          <cell r="H2412">
            <v>0</v>
          </cell>
          <cell r="I2412" t="str">
            <v>100</v>
          </cell>
          <cell r="J2412">
            <v>18</v>
          </cell>
          <cell r="K2412">
            <v>1.94</v>
          </cell>
          <cell r="L2412">
            <v>157.45599999999999</v>
          </cell>
          <cell r="M2412">
            <v>159.39599999999999</v>
          </cell>
          <cell r="N2412">
            <v>1.423</v>
          </cell>
          <cell r="O2412">
            <v>31566.43</v>
          </cell>
          <cell r="P2412">
            <v>19.8</v>
          </cell>
          <cell r="Q2412">
            <v>5681.96</v>
          </cell>
          <cell r="R2412">
            <v>286.02</v>
          </cell>
        </row>
        <row r="2413">
          <cell r="A2413" t="str">
            <v>0304Chulucanas122</v>
          </cell>
          <cell r="B2413" t="str">
            <v>03</v>
          </cell>
          <cell r="C2413" t="str">
            <v>04</v>
          </cell>
          <cell r="D2413" t="str">
            <v>ELNO</v>
          </cell>
          <cell r="E2413" t="str">
            <v>Chulucanas</v>
          </cell>
          <cell r="F2413" t="str">
            <v/>
          </cell>
          <cell r="G2413">
            <v>0</v>
          </cell>
          <cell r="H2413">
            <v>0</v>
          </cell>
          <cell r="I2413" t="str">
            <v>122</v>
          </cell>
          <cell r="J2413">
            <v>11</v>
          </cell>
          <cell r="K2413">
            <v>9.8260000000000005</v>
          </cell>
          <cell r="L2413">
            <v>55.984999999999999</v>
          </cell>
          <cell r="M2413">
            <v>65.811000000000007</v>
          </cell>
          <cell r="N2413">
            <v>0.76400000000000001</v>
          </cell>
          <cell r="O2413">
            <v>18791.38</v>
          </cell>
          <cell r="P2413">
            <v>28.55</v>
          </cell>
          <cell r="Q2413">
            <v>3382.45</v>
          </cell>
          <cell r="R2413">
            <v>174.79</v>
          </cell>
        </row>
        <row r="2414">
          <cell r="A2414" t="str">
            <v>0304Chulucanas121</v>
          </cell>
          <cell r="B2414" t="str">
            <v>03</v>
          </cell>
          <cell r="C2414" t="str">
            <v>04</v>
          </cell>
          <cell r="D2414" t="str">
            <v>ELNO</v>
          </cell>
          <cell r="E2414" t="str">
            <v>Chulucanas</v>
          </cell>
          <cell r="F2414" t="str">
            <v/>
          </cell>
          <cell r="G2414">
            <v>0</v>
          </cell>
          <cell r="H2414">
            <v>0</v>
          </cell>
          <cell r="I2414" t="str">
            <v>121</v>
          </cell>
          <cell r="J2414">
            <v>4</v>
          </cell>
          <cell r="K2414">
            <v>4.7990000000000004</v>
          </cell>
          <cell r="L2414">
            <v>16.050999999999998</v>
          </cell>
          <cell r="M2414">
            <v>20.85</v>
          </cell>
          <cell r="N2414">
            <v>0.108</v>
          </cell>
          <cell r="O2414">
            <v>4184.6099999999997</v>
          </cell>
          <cell r="P2414">
            <v>20.07</v>
          </cell>
          <cell r="Q2414">
            <v>753.23</v>
          </cell>
          <cell r="R2414">
            <v>63.56</v>
          </cell>
        </row>
        <row r="2415">
          <cell r="A2415" t="str">
            <v>0304Chulucanas132</v>
          </cell>
          <cell r="B2415" t="str">
            <v>03</v>
          </cell>
          <cell r="C2415" t="str">
            <v>04</v>
          </cell>
          <cell r="D2415" t="str">
            <v>ELNO</v>
          </cell>
          <cell r="E2415" t="str">
            <v>Chulucanas</v>
          </cell>
          <cell r="F2415" t="str">
            <v/>
          </cell>
          <cell r="G2415">
            <v>0</v>
          </cell>
          <cell r="H2415">
            <v>0</v>
          </cell>
          <cell r="I2415" t="str">
            <v>132</v>
          </cell>
          <cell r="J2415">
            <v>9</v>
          </cell>
          <cell r="K2415">
            <v>0</v>
          </cell>
          <cell r="L2415">
            <v>0</v>
          </cell>
          <cell r="M2415">
            <v>6.8010000000000002</v>
          </cell>
          <cell r="N2415">
            <v>0.14199999999999999</v>
          </cell>
          <cell r="O2415">
            <v>2725.45</v>
          </cell>
          <cell r="P2415">
            <v>40.07</v>
          </cell>
          <cell r="Q2415">
            <v>490.58</v>
          </cell>
          <cell r="R2415">
            <v>133.65</v>
          </cell>
        </row>
        <row r="2416">
          <cell r="A2416" t="str">
            <v>0304Chulucanas131</v>
          </cell>
          <cell r="B2416" t="str">
            <v>03</v>
          </cell>
          <cell r="C2416" t="str">
            <v>04</v>
          </cell>
          <cell r="D2416" t="str">
            <v>ELNO</v>
          </cell>
          <cell r="E2416" t="str">
            <v>Chulucanas</v>
          </cell>
          <cell r="F2416" t="str">
            <v/>
          </cell>
          <cell r="G2416">
            <v>0</v>
          </cell>
          <cell r="H2416">
            <v>0</v>
          </cell>
          <cell r="I2416" t="str">
            <v>131</v>
          </cell>
          <cell r="J2416">
            <v>19</v>
          </cell>
          <cell r="K2416">
            <v>0</v>
          </cell>
          <cell r="L2416">
            <v>0</v>
          </cell>
          <cell r="M2416">
            <v>58.045999999999999</v>
          </cell>
          <cell r="N2416">
            <v>0.376</v>
          </cell>
          <cell r="O2416">
            <v>15685.02</v>
          </cell>
          <cell r="P2416">
            <v>27.02</v>
          </cell>
          <cell r="Q2416">
            <v>2823.3</v>
          </cell>
          <cell r="R2416">
            <v>282.14999999999998</v>
          </cell>
        </row>
        <row r="2417">
          <cell r="A2417" t="str">
            <v>0304Chulucanas240</v>
          </cell>
          <cell r="B2417" t="str">
            <v>03</v>
          </cell>
          <cell r="C2417" t="str">
            <v>04</v>
          </cell>
          <cell r="D2417" t="str">
            <v>ELNO</v>
          </cell>
          <cell r="E2417" t="str">
            <v>Chulucanas</v>
          </cell>
          <cell r="F2417" t="str">
            <v/>
          </cell>
          <cell r="G2417">
            <v>0</v>
          </cell>
          <cell r="H2417">
            <v>0</v>
          </cell>
          <cell r="I2417" t="str">
            <v>240</v>
          </cell>
          <cell r="J2417">
            <v>0</v>
          </cell>
          <cell r="K2417">
            <v>0</v>
          </cell>
          <cell r="L2417">
            <v>0</v>
          </cell>
          <cell r="M2417">
            <v>201.392</v>
          </cell>
          <cell r="N2417">
            <v>0</v>
          </cell>
          <cell r="O2417">
            <v>49430</v>
          </cell>
          <cell r="P2417">
            <v>24.54</v>
          </cell>
          <cell r="Q2417">
            <v>0</v>
          </cell>
          <cell r="R2417">
            <v>0</v>
          </cell>
        </row>
        <row r="2418">
          <cell r="A2418" t="str">
            <v>0304Talara222</v>
          </cell>
          <cell r="B2418" t="str">
            <v>03</v>
          </cell>
          <cell r="C2418" t="str">
            <v>04</v>
          </cell>
          <cell r="D2418" t="str">
            <v>ELNO</v>
          </cell>
          <cell r="E2418" t="str">
            <v>Talara</v>
          </cell>
          <cell r="F2418" t="str">
            <v/>
          </cell>
          <cell r="G2418">
            <v>0</v>
          </cell>
          <cell r="H2418">
            <v>0</v>
          </cell>
          <cell r="I2418" t="str">
            <v>222</v>
          </cell>
          <cell r="J2418">
            <v>10</v>
          </cell>
          <cell r="K2418">
            <v>7.0970000000000004</v>
          </cell>
          <cell r="L2418">
            <v>60.033999999999999</v>
          </cell>
          <cell r="M2418">
            <v>67.131</v>
          </cell>
          <cell r="N2418">
            <v>0.433</v>
          </cell>
          <cell r="O2418">
            <v>31552.080000000002</v>
          </cell>
          <cell r="P2418">
            <v>47</v>
          </cell>
          <cell r="Q2418">
            <v>5679.37</v>
          </cell>
          <cell r="R2418">
            <v>37.64</v>
          </cell>
        </row>
        <row r="2419">
          <cell r="A2419" t="str">
            <v>0304Talara221</v>
          </cell>
          <cell r="B2419" t="str">
            <v>03</v>
          </cell>
          <cell r="C2419" t="str">
            <v>04</v>
          </cell>
          <cell r="D2419" t="str">
            <v>ELNO</v>
          </cell>
          <cell r="E2419" t="str">
            <v>Talara</v>
          </cell>
          <cell r="F2419" t="str">
            <v/>
          </cell>
          <cell r="G2419">
            <v>0</v>
          </cell>
          <cell r="H2419">
            <v>0</v>
          </cell>
          <cell r="I2419" t="str">
            <v>221</v>
          </cell>
          <cell r="J2419">
            <v>1</v>
          </cell>
          <cell r="K2419">
            <v>4.1639999999999997</v>
          </cell>
          <cell r="L2419">
            <v>18.23</v>
          </cell>
          <cell r="M2419">
            <v>22.393999999999998</v>
          </cell>
          <cell r="N2419">
            <v>8.5000000000000006E-2</v>
          </cell>
          <cell r="O2419">
            <v>7843.77</v>
          </cell>
          <cell r="P2419">
            <v>35.03</v>
          </cell>
          <cell r="Q2419">
            <v>1411.88</v>
          </cell>
          <cell r="R2419">
            <v>5.15</v>
          </cell>
        </row>
        <row r="2420">
          <cell r="A2420" t="str">
            <v>0304Talara232</v>
          </cell>
          <cell r="B2420" t="str">
            <v>03</v>
          </cell>
          <cell r="C2420" t="str">
            <v>04</v>
          </cell>
          <cell r="D2420" t="str">
            <v>ELNO</v>
          </cell>
          <cell r="E2420" t="str">
            <v>Talara</v>
          </cell>
          <cell r="F2420" t="str">
            <v/>
          </cell>
          <cell r="G2420">
            <v>0</v>
          </cell>
          <cell r="H2420">
            <v>0</v>
          </cell>
          <cell r="I2420" t="str">
            <v>232</v>
          </cell>
          <cell r="J2420">
            <v>10</v>
          </cell>
          <cell r="K2420">
            <v>0</v>
          </cell>
          <cell r="L2420">
            <v>0</v>
          </cell>
          <cell r="M2420">
            <v>56.302</v>
          </cell>
          <cell r="N2420">
            <v>0.52400000000000002</v>
          </cell>
          <cell r="O2420">
            <v>26246.05</v>
          </cell>
          <cell r="P2420">
            <v>46.62</v>
          </cell>
          <cell r="Q2420">
            <v>4724.29</v>
          </cell>
          <cell r="R2420">
            <v>33.799999999999997</v>
          </cell>
        </row>
        <row r="2421">
          <cell r="A2421" t="str">
            <v>0304Talara231</v>
          </cell>
          <cell r="B2421" t="str">
            <v>03</v>
          </cell>
          <cell r="C2421" t="str">
            <v>04</v>
          </cell>
          <cell r="D2421" t="str">
            <v>ELNO</v>
          </cell>
          <cell r="E2421" t="str">
            <v>Talara</v>
          </cell>
          <cell r="F2421" t="str">
            <v/>
          </cell>
          <cell r="G2421">
            <v>0</v>
          </cell>
          <cell r="H2421">
            <v>0</v>
          </cell>
          <cell r="I2421" t="str">
            <v>231</v>
          </cell>
          <cell r="J2421">
            <v>10</v>
          </cell>
          <cell r="K2421">
            <v>0</v>
          </cell>
          <cell r="L2421">
            <v>0</v>
          </cell>
          <cell r="M2421">
            <v>42.036999999999999</v>
          </cell>
          <cell r="N2421">
            <v>0.224</v>
          </cell>
          <cell r="O2421">
            <v>15725.38</v>
          </cell>
          <cell r="P2421">
            <v>37.409999999999997</v>
          </cell>
          <cell r="Q2421">
            <v>2830.57</v>
          </cell>
          <cell r="R2421">
            <v>26.61</v>
          </cell>
        </row>
        <row r="2422">
          <cell r="A2422" t="str">
            <v>0304Talara270</v>
          </cell>
          <cell r="B2422" t="str">
            <v>03</v>
          </cell>
          <cell r="C2422" t="str">
            <v>04</v>
          </cell>
          <cell r="D2422" t="str">
            <v>ELNO</v>
          </cell>
          <cell r="E2422" t="str">
            <v>Talara</v>
          </cell>
          <cell r="F2422" t="str">
            <v/>
          </cell>
          <cell r="G2422">
            <v>0</v>
          </cell>
          <cell r="H2422">
            <v>0</v>
          </cell>
          <cell r="I2422" t="str">
            <v>270</v>
          </cell>
          <cell r="J2422">
            <v>1324</v>
          </cell>
          <cell r="K2422">
            <v>0</v>
          </cell>
          <cell r="L2422">
            <v>0</v>
          </cell>
          <cell r="M2422">
            <v>338.21899999999999</v>
          </cell>
          <cell r="N2422">
            <v>0</v>
          </cell>
          <cell r="O2422">
            <v>126893.86</v>
          </cell>
          <cell r="P2422">
            <v>37.520000000000003</v>
          </cell>
          <cell r="Q2422">
            <v>22840.89</v>
          </cell>
          <cell r="R2422">
            <v>811.85</v>
          </cell>
        </row>
        <row r="2423">
          <cell r="A2423" t="str">
            <v>0304Talara261</v>
          </cell>
          <cell r="B2423" t="str">
            <v>03</v>
          </cell>
          <cell r="C2423" t="str">
            <v>04</v>
          </cell>
          <cell r="D2423" t="str">
            <v>ELNO</v>
          </cell>
          <cell r="E2423" t="str">
            <v>Talara</v>
          </cell>
          <cell r="F2423" t="str">
            <v/>
          </cell>
          <cell r="G2423">
            <v>0</v>
          </cell>
          <cell r="H2423">
            <v>0</v>
          </cell>
          <cell r="I2423" t="str">
            <v>261</v>
          </cell>
          <cell r="J2423">
            <v>5637</v>
          </cell>
          <cell r="K2423">
            <v>0</v>
          </cell>
          <cell r="L2423">
            <v>0</v>
          </cell>
          <cell r="M2423">
            <v>93.876999999999995</v>
          </cell>
          <cell r="N2423">
            <v>0</v>
          </cell>
          <cell r="O2423">
            <v>35667.410000000003</v>
          </cell>
          <cell r="P2423">
            <v>37.99</v>
          </cell>
          <cell r="Q2423">
            <v>6420.13</v>
          </cell>
          <cell r="R2423">
            <v>3326.12</v>
          </cell>
        </row>
        <row r="2424">
          <cell r="A2424" t="str">
            <v>0304Talara262</v>
          </cell>
          <cell r="B2424" t="str">
            <v>03</v>
          </cell>
          <cell r="C2424" t="str">
            <v>04</v>
          </cell>
          <cell r="D2424" t="str">
            <v>ELNO</v>
          </cell>
          <cell r="E2424" t="str">
            <v>Talara</v>
          </cell>
          <cell r="F2424" t="str">
            <v/>
          </cell>
          <cell r="G2424">
            <v>0</v>
          </cell>
          <cell r="H2424">
            <v>0</v>
          </cell>
          <cell r="I2424" t="str">
            <v>262</v>
          </cell>
          <cell r="J2424">
            <v>7722</v>
          </cell>
          <cell r="K2424">
            <v>0</v>
          </cell>
          <cell r="L2424">
            <v>0</v>
          </cell>
          <cell r="M2424">
            <v>461.63900000000001</v>
          </cell>
          <cell r="N2424">
            <v>0</v>
          </cell>
          <cell r="O2424">
            <v>160713.16</v>
          </cell>
          <cell r="P2424">
            <v>34.81</v>
          </cell>
          <cell r="Q2424">
            <v>28928.37</v>
          </cell>
          <cell r="R2424">
            <v>4557.21</v>
          </cell>
        </row>
        <row r="2425">
          <cell r="A2425" t="str">
            <v>0304Talara263</v>
          </cell>
          <cell r="B2425" t="str">
            <v>03</v>
          </cell>
          <cell r="C2425" t="str">
            <v>04</v>
          </cell>
          <cell r="D2425" t="str">
            <v>ELNO</v>
          </cell>
          <cell r="E2425" t="str">
            <v>Talara</v>
          </cell>
          <cell r="F2425" t="str">
            <v/>
          </cell>
          <cell r="G2425">
            <v>0</v>
          </cell>
          <cell r="H2425">
            <v>0</v>
          </cell>
          <cell r="I2425" t="str">
            <v>263</v>
          </cell>
          <cell r="J2425">
            <v>2227</v>
          </cell>
          <cell r="K2425">
            <v>0</v>
          </cell>
          <cell r="L2425">
            <v>0</v>
          </cell>
          <cell r="M2425">
            <v>271.11399999999998</v>
          </cell>
          <cell r="N2425">
            <v>0</v>
          </cell>
          <cell r="O2425">
            <v>105851.38</v>
          </cell>
          <cell r="P2425">
            <v>39.04</v>
          </cell>
          <cell r="Q2425">
            <v>19053.25</v>
          </cell>
          <cell r="R2425">
            <v>1314.46</v>
          </cell>
        </row>
        <row r="2426">
          <cell r="A2426" t="str">
            <v>0304Talara264</v>
          </cell>
          <cell r="B2426" t="str">
            <v>03</v>
          </cell>
          <cell r="C2426" t="str">
            <v>04</v>
          </cell>
          <cell r="D2426" t="str">
            <v>ELNO</v>
          </cell>
          <cell r="E2426" t="str">
            <v>Talara</v>
          </cell>
          <cell r="F2426" t="str">
            <v/>
          </cell>
          <cell r="G2426">
            <v>0</v>
          </cell>
          <cell r="H2426">
            <v>0</v>
          </cell>
          <cell r="I2426" t="str">
            <v>264</v>
          </cell>
          <cell r="J2426">
            <v>1284</v>
          </cell>
          <cell r="K2426">
            <v>0</v>
          </cell>
          <cell r="L2426">
            <v>0</v>
          </cell>
          <cell r="M2426">
            <v>254.464</v>
          </cell>
          <cell r="N2426">
            <v>0</v>
          </cell>
          <cell r="O2426">
            <v>97849.12</v>
          </cell>
          <cell r="P2426">
            <v>38.450000000000003</v>
          </cell>
          <cell r="Q2426">
            <v>17612.84</v>
          </cell>
          <cell r="R2426">
            <v>758.41</v>
          </cell>
        </row>
        <row r="2427">
          <cell r="A2427" t="str">
            <v>0304Talara265</v>
          </cell>
          <cell r="B2427" t="str">
            <v>03</v>
          </cell>
          <cell r="C2427" t="str">
            <v>04</v>
          </cell>
          <cell r="D2427" t="str">
            <v>ELNO</v>
          </cell>
          <cell r="E2427" t="str">
            <v>Talara</v>
          </cell>
          <cell r="F2427" t="str">
            <v/>
          </cell>
          <cell r="G2427">
            <v>0</v>
          </cell>
          <cell r="H2427">
            <v>0</v>
          </cell>
          <cell r="I2427" t="str">
            <v>265</v>
          </cell>
          <cell r="J2427">
            <v>187</v>
          </cell>
          <cell r="K2427">
            <v>0</v>
          </cell>
          <cell r="L2427">
            <v>0</v>
          </cell>
          <cell r="M2427">
            <v>68.504999999999995</v>
          </cell>
          <cell r="N2427">
            <v>0</v>
          </cell>
          <cell r="O2427">
            <v>26054.41</v>
          </cell>
          <cell r="P2427">
            <v>38.03</v>
          </cell>
          <cell r="Q2427">
            <v>4689.79</v>
          </cell>
          <cell r="R2427">
            <v>110.84</v>
          </cell>
        </row>
        <row r="2428">
          <cell r="A2428" t="str">
            <v>0304Talara266</v>
          </cell>
          <cell r="B2428" t="str">
            <v>03</v>
          </cell>
          <cell r="C2428" t="str">
            <v>04</v>
          </cell>
          <cell r="D2428" t="str">
            <v>ELNO</v>
          </cell>
          <cell r="E2428" t="str">
            <v>Talara</v>
          </cell>
          <cell r="F2428" t="str">
            <v/>
          </cell>
          <cell r="G2428">
            <v>0</v>
          </cell>
          <cell r="H2428">
            <v>0</v>
          </cell>
          <cell r="I2428" t="str">
            <v>266</v>
          </cell>
          <cell r="J2428">
            <v>38</v>
          </cell>
          <cell r="K2428">
            <v>0</v>
          </cell>
          <cell r="L2428">
            <v>0</v>
          </cell>
          <cell r="M2428">
            <v>23.446000000000002</v>
          </cell>
          <cell r="N2428">
            <v>0</v>
          </cell>
          <cell r="O2428">
            <v>8822.76</v>
          </cell>
          <cell r="P2428">
            <v>37.630000000000003</v>
          </cell>
          <cell r="Q2428">
            <v>1588.1</v>
          </cell>
          <cell r="R2428">
            <v>22.59</v>
          </cell>
        </row>
        <row r="2429">
          <cell r="A2429" t="str">
            <v>0304Talara267</v>
          </cell>
          <cell r="B2429" t="str">
            <v>03</v>
          </cell>
          <cell r="C2429" t="str">
            <v>04</v>
          </cell>
          <cell r="D2429" t="str">
            <v>ELNO</v>
          </cell>
          <cell r="E2429" t="str">
            <v>Talara</v>
          </cell>
          <cell r="F2429" t="str">
            <v/>
          </cell>
          <cell r="G2429">
            <v>0</v>
          </cell>
          <cell r="H2429">
            <v>0</v>
          </cell>
          <cell r="I2429" t="str">
            <v>267</v>
          </cell>
          <cell r="J2429">
            <v>9</v>
          </cell>
          <cell r="K2429">
            <v>0</v>
          </cell>
          <cell r="L2429">
            <v>0</v>
          </cell>
          <cell r="M2429">
            <v>7.4969999999999999</v>
          </cell>
          <cell r="N2429">
            <v>0</v>
          </cell>
          <cell r="O2429">
            <v>2735.58</v>
          </cell>
          <cell r="P2429">
            <v>36.49</v>
          </cell>
          <cell r="Q2429">
            <v>492.4</v>
          </cell>
          <cell r="R2429">
            <v>5.31</v>
          </cell>
        </row>
        <row r="2430">
          <cell r="A2430" t="str">
            <v>0304Talara268</v>
          </cell>
          <cell r="B2430" t="str">
            <v>03</v>
          </cell>
          <cell r="C2430" t="str">
            <v>04</v>
          </cell>
          <cell r="D2430" t="str">
            <v>ELNO</v>
          </cell>
          <cell r="E2430" t="str">
            <v>Talara</v>
          </cell>
          <cell r="F2430" t="str">
            <v/>
          </cell>
          <cell r="G2430">
            <v>0</v>
          </cell>
          <cell r="H2430">
            <v>0</v>
          </cell>
          <cell r="I2430" t="str">
            <v>268</v>
          </cell>
          <cell r="J2430">
            <v>4</v>
          </cell>
          <cell r="K2430">
            <v>0</v>
          </cell>
          <cell r="L2430">
            <v>0</v>
          </cell>
          <cell r="M2430">
            <v>5.6630000000000003</v>
          </cell>
          <cell r="N2430">
            <v>0</v>
          </cell>
          <cell r="O2430">
            <v>2132.6799999999998</v>
          </cell>
          <cell r="P2430">
            <v>37.659999999999997</v>
          </cell>
          <cell r="Q2430">
            <v>383.88</v>
          </cell>
          <cell r="R2430">
            <v>2.36</v>
          </cell>
        </row>
        <row r="2431">
          <cell r="A2431" t="str">
            <v>0304Talara282</v>
          </cell>
          <cell r="B2431" t="str">
            <v>03</v>
          </cell>
          <cell r="C2431" t="str">
            <v>04</v>
          </cell>
          <cell r="D2431" t="str">
            <v>ELNO</v>
          </cell>
          <cell r="E2431" t="str">
            <v>Talara</v>
          </cell>
          <cell r="F2431" t="str">
            <v/>
          </cell>
          <cell r="G2431">
            <v>0</v>
          </cell>
          <cell r="H2431">
            <v>0</v>
          </cell>
          <cell r="I2431" t="str">
            <v>282</v>
          </cell>
          <cell r="J2431">
            <v>21</v>
          </cell>
          <cell r="K2431">
            <v>0</v>
          </cell>
          <cell r="L2431">
            <v>0</v>
          </cell>
          <cell r="M2431">
            <v>1.92</v>
          </cell>
          <cell r="N2431">
            <v>6</v>
          </cell>
          <cell r="O2431">
            <v>781.54</v>
          </cell>
          <cell r="P2431">
            <v>40.71</v>
          </cell>
          <cell r="Q2431">
            <v>140.68</v>
          </cell>
          <cell r="R2431">
            <v>12.39</v>
          </cell>
        </row>
        <row r="2432">
          <cell r="A2432" t="str">
            <v>0304Talara122</v>
          </cell>
          <cell r="B2432" t="str">
            <v>03</v>
          </cell>
          <cell r="C2432" t="str">
            <v>04</v>
          </cell>
          <cell r="D2432" t="str">
            <v>ELNO</v>
          </cell>
          <cell r="E2432" t="str">
            <v>Talara</v>
          </cell>
          <cell r="F2432" t="str">
            <v/>
          </cell>
          <cell r="G2432">
            <v>0</v>
          </cell>
          <cell r="H2432">
            <v>0</v>
          </cell>
          <cell r="I2432" t="str">
            <v>122</v>
          </cell>
          <cell r="J2432">
            <v>12</v>
          </cell>
          <cell r="K2432">
            <v>34.084000000000003</v>
          </cell>
          <cell r="L2432">
            <v>177.172</v>
          </cell>
          <cell r="M2432">
            <v>211.256</v>
          </cell>
          <cell r="N2432">
            <v>0.99</v>
          </cell>
          <cell r="O2432">
            <v>48634.59</v>
          </cell>
          <cell r="P2432">
            <v>23.02</v>
          </cell>
          <cell r="Q2432">
            <v>8754.23</v>
          </cell>
          <cell r="R2432">
            <v>190.68</v>
          </cell>
        </row>
        <row r="2433">
          <cell r="A2433" t="str">
            <v>0304Talara121</v>
          </cell>
          <cell r="B2433" t="str">
            <v>03</v>
          </cell>
          <cell r="C2433" t="str">
            <v>04</v>
          </cell>
          <cell r="D2433" t="str">
            <v>ELNO</v>
          </cell>
          <cell r="E2433" t="str">
            <v>Talara</v>
          </cell>
          <cell r="F2433" t="str">
            <v/>
          </cell>
          <cell r="G2433">
            <v>0</v>
          </cell>
          <cell r="H2433">
            <v>0</v>
          </cell>
          <cell r="I2433" t="str">
            <v>121</v>
          </cell>
          <cell r="J2433">
            <v>6</v>
          </cell>
          <cell r="K2433">
            <v>13.218</v>
          </cell>
          <cell r="L2433">
            <v>41.087000000000003</v>
          </cell>
          <cell r="M2433">
            <v>54.305</v>
          </cell>
          <cell r="N2433">
            <v>0.26300000000000001</v>
          </cell>
          <cell r="O2433">
            <v>12742.37</v>
          </cell>
          <cell r="P2433">
            <v>23.46</v>
          </cell>
          <cell r="Q2433">
            <v>2293.63</v>
          </cell>
          <cell r="R2433">
            <v>95.34</v>
          </cell>
        </row>
        <row r="2434">
          <cell r="A2434" t="str">
            <v>0304Talara132</v>
          </cell>
          <cell r="B2434" t="str">
            <v>03</v>
          </cell>
          <cell r="C2434" t="str">
            <v>04</v>
          </cell>
          <cell r="D2434" t="str">
            <v>ELNO</v>
          </cell>
          <cell r="E2434" t="str">
            <v>Talara</v>
          </cell>
          <cell r="F2434" t="str">
            <v/>
          </cell>
          <cell r="G2434">
            <v>0</v>
          </cell>
          <cell r="H2434">
            <v>0</v>
          </cell>
          <cell r="I2434" t="str">
            <v>132</v>
          </cell>
          <cell r="J2434">
            <v>12</v>
          </cell>
          <cell r="K2434">
            <v>0</v>
          </cell>
          <cell r="L2434">
            <v>0</v>
          </cell>
          <cell r="M2434">
            <v>90.301000000000002</v>
          </cell>
          <cell r="N2434">
            <v>0.55800000000000005</v>
          </cell>
          <cell r="O2434">
            <v>23829.85</v>
          </cell>
          <cell r="P2434">
            <v>26.39</v>
          </cell>
          <cell r="Q2434">
            <v>4289.37</v>
          </cell>
          <cell r="R2434">
            <v>180.15</v>
          </cell>
        </row>
        <row r="2435">
          <cell r="A2435" t="str">
            <v>0304Talara131</v>
          </cell>
          <cell r="B2435" t="str">
            <v>03</v>
          </cell>
          <cell r="C2435" t="str">
            <v>04</v>
          </cell>
          <cell r="D2435" t="str">
            <v>ELNO</v>
          </cell>
          <cell r="E2435" t="str">
            <v>Talara</v>
          </cell>
          <cell r="F2435" t="str">
            <v/>
          </cell>
          <cell r="G2435">
            <v>0</v>
          </cell>
          <cell r="H2435">
            <v>0</v>
          </cell>
          <cell r="I2435" t="str">
            <v>131</v>
          </cell>
          <cell r="J2435">
            <v>7</v>
          </cell>
          <cell r="K2435">
            <v>0</v>
          </cell>
          <cell r="L2435">
            <v>0</v>
          </cell>
          <cell r="M2435">
            <v>149.239</v>
          </cell>
          <cell r="N2435">
            <v>0.58199999999999996</v>
          </cell>
          <cell r="O2435">
            <v>33507.65</v>
          </cell>
          <cell r="P2435">
            <v>22.45</v>
          </cell>
          <cell r="Q2435">
            <v>6031.38</v>
          </cell>
          <cell r="R2435">
            <v>103.95</v>
          </cell>
        </row>
        <row r="2436">
          <cell r="A2436" t="str">
            <v>0304Talara240</v>
          </cell>
          <cell r="B2436" t="str">
            <v>03</v>
          </cell>
          <cell r="C2436" t="str">
            <v>04</v>
          </cell>
          <cell r="D2436" t="str">
            <v>ELNO</v>
          </cell>
          <cell r="E2436" t="str">
            <v>Talara</v>
          </cell>
          <cell r="F2436" t="str">
            <v/>
          </cell>
          <cell r="G2436">
            <v>0</v>
          </cell>
          <cell r="H2436">
            <v>0</v>
          </cell>
          <cell r="I2436" t="str">
            <v>240</v>
          </cell>
          <cell r="J2436">
            <v>0</v>
          </cell>
          <cell r="K2436">
            <v>0</v>
          </cell>
          <cell r="L2436">
            <v>0</v>
          </cell>
          <cell r="M2436">
            <v>235.67599999999999</v>
          </cell>
          <cell r="N2436">
            <v>0</v>
          </cell>
          <cell r="O2436">
            <v>79269</v>
          </cell>
          <cell r="P2436">
            <v>33.630000000000003</v>
          </cell>
          <cell r="Q2436">
            <v>0</v>
          </cell>
          <cell r="R2436">
            <v>0</v>
          </cell>
        </row>
        <row r="2437">
          <cell r="A2437" t="str">
            <v>0304Bajo Piura222</v>
          </cell>
          <cell r="B2437" t="str">
            <v>03</v>
          </cell>
          <cell r="C2437" t="str">
            <v>04</v>
          </cell>
          <cell r="D2437" t="str">
            <v>ELNO</v>
          </cell>
          <cell r="E2437" t="str">
            <v>Bajo Piura</v>
          </cell>
          <cell r="F2437" t="str">
            <v/>
          </cell>
          <cell r="G2437">
            <v>0</v>
          </cell>
          <cell r="H2437">
            <v>60</v>
          </cell>
          <cell r="I2437" t="str">
            <v>222</v>
          </cell>
          <cell r="J2437">
            <v>1</v>
          </cell>
          <cell r="K2437">
            <v>0</v>
          </cell>
          <cell r="L2437">
            <v>0</v>
          </cell>
          <cell r="M2437">
            <v>0</v>
          </cell>
          <cell r="N2437">
            <v>0.03</v>
          </cell>
          <cell r="O2437">
            <v>3.2</v>
          </cell>
          <cell r="P2437">
            <v>0</v>
          </cell>
          <cell r="Q2437">
            <v>0.57999999999999996</v>
          </cell>
          <cell r="R2437">
            <v>3.17</v>
          </cell>
        </row>
        <row r="2438">
          <cell r="A2438" t="str">
            <v>0304Bajo Piura231</v>
          </cell>
          <cell r="B2438" t="str">
            <v>03</v>
          </cell>
          <cell r="C2438" t="str">
            <v>04</v>
          </cell>
          <cell r="D2438" t="str">
            <v>ELNO</v>
          </cell>
          <cell r="E2438" t="str">
            <v>Bajo Piura</v>
          </cell>
          <cell r="F2438" t="str">
            <v/>
          </cell>
          <cell r="G2438">
            <v>0</v>
          </cell>
          <cell r="H2438">
            <v>60</v>
          </cell>
          <cell r="I2438" t="str">
            <v>231</v>
          </cell>
          <cell r="J2438">
            <v>1</v>
          </cell>
          <cell r="K2438">
            <v>0</v>
          </cell>
          <cell r="L2438">
            <v>0</v>
          </cell>
          <cell r="M2438">
            <v>0.69799999999999995</v>
          </cell>
          <cell r="N2438">
            <v>3.0000000000000001E-3</v>
          </cell>
          <cell r="O2438">
            <v>347.92</v>
          </cell>
          <cell r="P2438">
            <v>49.85</v>
          </cell>
          <cell r="Q2438">
            <v>62.63</v>
          </cell>
          <cell r="R2438">
            <v>2.09</v>
          </cell>
        </row>
        <row r="2439">
          <cell r="A2439" t="str">
            <v>0304Bajo Piura270</v>
          </cell>
          <cell r="B2439" t="str">
            <v>03</v>
          </cell>
          <cell r="C2439" t="str">
            <v>04</v>
          </cell>
          <cell r="D2439" t="str">
            <v>ELNO</v>
          </cell>
          <cell r="E2439" t="str">
            <v>Bajo Piura</v>
          </cell>
          <cell r="F2439" t="str">
            <v/>
          </cell>
          <cell r="G2439">
            <v>0</v>
          </cell>
          <cell r="H2439">
            <v>60</v>
          </cell>
          <cell r="I2439" t="str">
            <v>270</v>
          </cell>
          <cell r="J2439">
            <v>425</v>
          </cell>
          <cell r="K2439">
            <v>0</v>
          </cell>
          <cell r="L2439">
            <v>0</v>
          </cell>
          <cell r="M2439">
            <v>61.134</v>
          </cell>
          <cell r="N2439">
            <v>0</v>
          </cell>
          <cell r="O2439">
            <v>25486.78</v>
          </cell>
          <cell r="P2439">
            <v>41.69</v>
          </cell>
          <cell r="Q2439">
            <v>4587.62</v>
          </cell>
          <cell r="R2439">
            <v>263.07</v>
          </cell>
        </row>
        <row r="2440">
          <cell r="A2440" t="str">
            <v>0304Bajo Piura261</v>
          </cell>
          <cell r="B2440" t="str">
            <v>03</v>
          </cell>
          <cell r="C2440" t="str">
            <v>04</v>
          </cell>
          <cell r="D2440" t="str">
            <v>ELNO</v>
          </cell>
          <cell r="E2440" t="str">
            <v>Bajo Piura</v>
          </cell>
          <cell r="F2440" t="str">
            <v/>
          </cell>
          <cell r="G2440">
            <v>0</v>
          </cell>
          <cell r="H2440">
            <v>60</v>
          </cell>
          <cell r="I2440" t="str">
            <v>261</v>
          </cell>
          <cell r="J2440">
            <v>6989</v>
          </cell>
          <cell r="K2440">
            <v>0</v>
          </cell>
          <cell r="L2440">
            <v>0</v>
          </cell>
          <cell r="M2440">
            <v>98.626999999999995</v>
          </cell>
          <cell r="N2440">
            <v>0</v>
          </cell>
          <cell r="O2440">
            <v>45007.42</v>
          </cell>
          <cell r="P2440">
            <v>45.63</v>
          </cell>
          <cell r="Q2440">
            <v>8101.34</v>
          </cell>
          <cell r="R2440">
            <v>4131</v>
          </cell>
        </row>
        <row r="2441">
          <cell r="A2441" t="str">
            <v>0304Bajo Piura262</v>
          </cell>
          <cell r="B2441" t="str">
            <v>03</v>
          </cell>
          <cell r="C2441" t="str">
            <v>04</v>
          </cell>
          <cell r="D2441" t="str">
            <v>ELNO</v>
          </cell>
          <cell r="E2441" t="str">
            <v>Bajo Piura</v>
          </cell>
          <cell r="F2441" t="str">
            <v/>
          </cell>
          <cell r="G2441">
            <v>0</v>
          </cell>
          <cell r="H2441">
            <v>60</v>
          </cell>
          <cell r="I2441" t="str">
            <v>262</v>
          </cell>
          <cell r="J2441">
            <v>3651</v>
          </cell>
          <cell r="K2441">
            <v>0</v>
          </cell>
          <cell r="L2441">
            <v>0</v>
          </cell>
          <cell r="M2441">
            <v>201.96700000000001</v>
          </cell>
          <cell r="N2441">
            <v>0</v>
          </cell>
          <cell r="O2441">
            <v>76673.38</v>
          </cell>
          <cell r="P2441">
            <v>37.96</v>
          </cell>
          <cell r="Q2441">
            <v>13801.21</v>
          </cell>
          <cell r="R2441">
            <v>2158.13</v>
          </cell>
        </row>
        <row r="2442">
          <cell r="A2442" t="str">
            <v>0304Bajo Piura263</v>
          </cell>
          <cell r="B2442" t="str">
            <v>03</v>
          </cell>
          <cell r="C2442" t="str">
            <v>04</v>
          </cell>
          <cell r="D2442" t="str">
            <v>ELNO</v>
          </cell>
          <cell r="E2442" t="str">
            <v>Bajo Piura</v>
          </cell>
          <cell r="F2442" t="str">
            <v/>
          </cell>
          <cell r="G2442">
            <v>0</v>
          </cell>
          <cell r="H2442">
            <v>60</v>
          </cell>
          <cell r="I2442" t="str">
            <v>263</v>
          </cell>
          <cell r="J2442">
            <v>478</v>
          </cell>
          <cell r="K2442">
            <v>0</v>
          </cell>
          <cell r="L2442">
            <v>0</v>
          </cell>
          <cell r="M2442">
            <v>57.186999999999998</v>
          </cell>
          <cell r="N2442">
            <v>0</v>
          </cell>
          <cell r="O2442">
            <v>24125.89</v>
          </cell>
          <cell r="P2442">
            <v>42.19</v>
          </cell>
          <cell r="Q2442">
            <v>4342.66</v>
          </cell>
          <cell r="R2442">
            <v>283.61</v>
          </cell>
        </row>
        <row r="2443">
          <cell r="A2443" t="str">
            <v>0304Bajo Piura264</v>
          </cell>
          <cell r="B2443" t="str">
            <v>03</v>
          </cell>
          <cell r="C2443" t="str">
            <v>04</v>
          </cell>
          <cell r="D2443" t="str">
            <v>ELNO</v>
          </cell>
          <cell r="E2443" t="str">
            <v>Bajo Piura</v>
          </cell>
          <cell r="F2443" t="str">
            <v/>
          </cell>
          <cell r="G2443">
            <v>0</v>
          </cell>
          <cell r="H2443">
            <v>60</v>
          </cell>
          <cell r="I2443" t="str">
            <v>264</v>
          </cell>
          <cell r="J2443">
            <v>187</v>
          </cell>
          <cell r="K2443">
            <v>0</v>
          </cell>
          <cell r="L2443">
            <v>0</v>
          </cell>
          <cell r="M2443">
            <v>37.432000000000002</v>
          </cell>
          <cell r="N2443">
            <v>0</v>
          </cell>
          <cell r="O2443">
            <v>15526.7</v>
          </cell>
          <cell r="P2443">
            <v>41.48</v>
          </cell>
          <cell r="Q2443">
            <v>2794.81</v>
          </cell>
          <cell r="R2443">
            <v>113.22</v>
          </cell>
        </row>
        <row r="2444">
          <cell r="A2444" t="str">
            <v>0304Bajo Piura265</v>
          </cell>
          <cell r="B2444" t="str">
            <v>03</v>
          </cell>
          <cell r="C2444" t="str">
            <v>04</v>
          </cell>
          <cell r="D2444" t="str">
            <v>ELNO</v>
          </cell>
          <cell r="E2444" t="str">
            <v>Bajo Piura</v>
          </cell>
          <cell r="F2444" t="str">
            <v/>
          </cell>
          <cell r="G2444">
            <v>0</v>
          </cell>
          <cell r="H2444">
            <v>60</v>
          </cell>
          <cell r="I2444" t="str">
            <v>265</v>
          </cell>
          <cell r="J2444">
            <v>35</v>
          </cell>
          <cell r="K2444">
            <v>0</v>
          </cell>
          <cell r="L2444">
            <v>0</v>
          </cell>
          <cell r="M2444">
            <v>13.553000000000001</v>
          </cell>
          <cell r="N2444">
            <v>0</v>
          </cell>
          <cell r="O2444">
            <v>5552.59</v>
          </cell>
          <cell r="P2444">
            <v>40.97</v>
          </cell>
          <cell r="Q2444">
            <v>999.47</v>
          </cell>
          <cell r="R2444">
            <v>21.84</v>
          </cell>
        </row>
        <row r="2445">
          <cell r="A2445" t="str">
            <v>0304Bajo Piura266</v>
          </cell>
          <cell r="B2445" t="str">
            <v>03</v>
          </cell>
          <cell r="C2445" t="str">
            <v>04</v>
          </cell>
          <cell r="D2445" t="str">
            <v>ELNO</v>
          </cell>
          <cell r="E2445" t="str">
            <v>Bajo Piura</v>
          </cell>
          <cell r="F2445" t="str">
            <v/>
          </cell>
          <cell r="G2445">
            <v>0</v>
          </cell>
          <cell r="H2445">
            <v>60</v>
          </cell>
          <cell r="I2445" t="str">
            <v>266</v>
          </cell>
          <cell r="J2445">
            <v>6</v>
          </cell>
          <cell r="K2445">
            <v>0</v>
          </cell>
          <cell r="L2445">
            <v>0</v>
          </cell>
          <cell r="M2445">
            <v>3.3090000000000002</v>
          </cell>
          <cell r="N2445">
            <v>0</v>
          </cell>
          <cell r="O2445">
            <v>1350.88</v>
          </cell>
          <cell r="P2445">
            <v>40.82</v>
          </cell>
          <cell r="Q2445">
            <v>243.16</v>
          </cell>
          <cell r="R2445">
            <v>3.88</v>
          </cell>
        </row>
        <row r="2446">
          <cell r="A2446" t="str">
            <v>0304Bajo Piura267</v>
          </cell>
          <cell r="B2446" t="str">
            <v>03</v>
          </cell>
          <cell r="C2446" t="str">
            <v>04</v>
          </cell>
          <cell r="D2446" t="str">
            <v>ELNO</v>
          </cell>
          <cell r="E2446" t="str">
            <v>Bajo Piura</v>
          </cell>
          <cell r="F2446" t="str">
            <v/>
          </cell>
          <cell r="G2446">
            <v>0</v>
          </cell>
          <cell r="H2446">
            <v>60</v>
          </cell>
          <cell r="I2446" t="str">
            <v>267</v>
          </cell>
          <cell r="J2446">
            <v>9</v>
          </cell>
          <cell r="K2446">
            <v>0</v>
          </cell>
          <cell r="L2446">
            <v>0</v>
          </cell>
          <cell r="M2446">
            <v>7.9859999999999998</v>
          </cell>
          <cell r="N2446">
            <v>0</v>
          </cell>
          <cell r="O2446">
            <v>3253.49</v>
          </cell>
          <cell r="P2446">
            <v>40.74</v>
          </cell>
          <cell r="Q2446">
            <v>585.63</v>
          </cell>
          <cell r="R2446">
            <v>5.82</v>
          </cell>
        </row>
        <row r="2447">
          <cell r="A2447" t="str">
            <v>0304Bajo Piura268</v>
          </cell>
          <cell r="B2447" t="str">
            <v>03</v>
          </cell>
          <cell r="C2447" t="str">
            <v>04</v>
          </cell>
          <cell r="D2447" t="str">
            <v>ELNO</v>
          </cell>
          <cell r="E2447" t="str">
            <v>Bajo Piura</v>
          </cell>
          <cell r="F2447" t="str">
            <v/>
          </cell>
          <cell r="G2447">
            <v>0</v>
          </cell>
          <cell r="H2447">
            <v>60</v>
          </cell>
          <cell r="I2447" t="str">
            <v>268</v>
          </cell>
          <cell r="J2447">
            <v>10</v>
          </cell>
          <cell r="K2447">
            <v>0</v>
          </cell>
          <cell r="L2447">
            <v>0</v>
          </cell>
          <cell r="M2447">
            <v>26.802</v>
          </cell>
          <cell r="N2447">
            <v>0</v>
          </cell>
          <cell r="O2447">
            <v>10867.58</v>
          </cell>
          <cell r="P2447">
            <v>40.549999999999997</v>
          </cell>
          <cell r="Q2447">
            <v>1956.16</v>
          </cell>
          <cell r="R2447">
            <v>6.92</v>
          </cell>
        </row>
        <row r="2448">
          <cell r="A2448" t="str">
            <v>0304Bajo Piura282</v>
          </cell>
          <cell r="B2448" t="str">
            <v>03</v>
          </cell>
          <cell r="C2448" t="str">
            <v>04</v>
          </cell>
          <cell r="D2448" t="str">
            <v>ELNO</v>
          </cell>
          <cell r="E2448" t="str">
            <v>Bajo Piura</v>
          </cell>
          <cell r="F2448" t="str">
            <v/>
          </cell>
          <cell r="G2448">
            <v>0</v>
          </cell>
          <cell r="H2448">
            <v>60</v>
          </cell>
          <cell r="I2448" t="str">
            <v>282</v>
          </cell>
          <cell r="J2448">
            <v>2</v>
          </cell>
          <cell r="K2448">
            <v>0</v>
          </cell>
          <cell r="L2448">
            <v>0</v>
          </cell>
          <cell r="M2448">
            <v>6.4000000000000001E-2</v>
          </cell>
          <cell r="N2448">
            <v>0.2</v>
          </cell>
          <cell r="O2448">
            <v>28.14</v>
          </cell>
          <cell r="P2448">
            <v>43.97</v>
          </cell>
          <cell r="Q2448">
            <v>5.07</v>
          </cell>
          <cell r="R2448">
            <v>1.18</v>
          </cell>
        </row>
        <row r="2449">
          <cell r="A2449" t="str">
            <v>0304Bajo Piura100</v>
          </cell>
          <cell r="B2449" t="str">
            <v>03</v>
          </cell>
          <cell r="C2449" t="str">
            <v>04</v>
          </cell>
          <cell r="D2449" t="str">
            <v>ELNO</v>
          </cell>
          <cell r="E2449" t="str">
            <v>Bajo Piura</v>
          </cell>
          <cell r="F2449" t="str">
            <v/>
          </cell>
          <cell r="G2449">
            <v>0</v>
          </cell>
          <cell r="H2449">
            <v>60</v>
          </cell>
          <cell r="I2449" t="str">
            <v>100</v>
          </cell>
          <cell r="J2449">
            <v>22</v>
          </cell>
          <cell r="K2449">
            <v>96.995000000000005</v>
          </cell>
          <cell r="L2449">
            <v>622.73299999999995</v>
          </cell>
          <cell r="M2449">
            <v>719.72799999999995</v>
          </cell>
          <cell r="N2449">
            <v>2.72</v>
          </cell>
          <cell r="O2449">
            <v>139035.51</v>
          </cell>
          <cell r="P2449">
            <v>19.32</v>
          </cell>
          <cell r="Q2449">
            <v>25026.39</v>
          </cell>
          <cell r="R2449">
            <v>349.58</v>
          </cell>
        </row>
        <row r="2450">
          <cell r="A2450" t="str">
            <v>0304Bajo Piura122</v>
          </cell>
          <cell r="B2450" t="str">
            <v>03</v>
          </cell>
          <cell r="C2450" t="str">
            <v>04</v>
          </cell>
          <cell r="D2450" t="str">
            <v>ELNO</v>
          </cell>
          <cell r="E2450" t="str">
            <v>Bajo Piura</v>
          </cell>
          <cell r="F2450" t="str">
            <v/>
          </cell>
          <cell r="G2450">
            <v>0</v>
          </cell>
          <cell r="H2450">
            <v>60</v>
          </cell>
          <cell r="I2450" t="str">
            <v>122</v>
          </cell>
          <cell r="J2450">
            <v>10</v>
          </cell>
          <cell r="K2450">
            <v>91.552999999999997</v>
          </cell>
          <cell r="L2450">
            <v>407.65899999999999</v>
          </cell>
          <cell r="M2450">
            <v>499.21199999999999</v>
          </cell>
          <cell r="N2450">
            <v>1.798</v>
          </cell>
          <cell r="O2450">
            <v>106300.37</v>
          </cell>
          <cell r="P2450">
            <v>21.29</v>
          </cell>
          <cell r="Q2450">
            <v>19134.07</v>
          </cell>
          <cell r="R2450">
            <v>158.9</v>
          </cell>
        </row>
        <row r="2451">
          <cell r="A2451" t="str">
            <v>0304Bajo Piura121</v>
          </cell>
          <cell r="B2451" t="str">
            <v>03</v>
          </cell>
          <cell r="C2451" t="str">
            <v>04</v>
          </cell>
          <cell r="D2451" t="str">
            <v>ELNO</v>
          </cell>
          <cell r="E2451" t="str">
            <v>Bajo Piura</v>
          </cell>
          <cell r="F2451" t="str">
            <v/>
          </cell>
          <cell r="G2451">
            <v>0</v>
          </cell>
          <cell r="H2451">
            <v>60</v>
          </cell>
          <cell r="I2451" t="str">
            <v>121</v>
          </cell>
          <cell r="J2451">
            <v>4</v>
          </cell>
          <cell r="K2451">
            <v>5.9809999999999999</v>
          </cell>
          <cell r="L2451">
            <v>21.443999999999999</v>
          </cell>
          <cell r="M2451">
            <v>27.425000000000001</v>
          </cell>
          <cell r="N2451">
            <v>0.13500000000000001</v>
          </cell>
          <cell r="O2451">
            <v>5289.27</v>
          </cell>
          <cell r="P2451">
            <v>19.29</v>
          </cell>
          <cell r="Q2451">
            <v>952.07</v>
          </cell>
          <cell r="R2451">
            <v>63.56</v>
          </cell>
        </row>
        <row r="2452">
          <cell r="A2452" t="str">
            <v>0304Bajo Piura132</v>
          </cell>
          <cell r="B2452" t="str">
            <v>03</v>
          </cell>
          <cell r="C2452" t="str">
            <v>04</v>
          </cell>
          <cell r="D2452" t="str">
            <v>ELNO</v>
          </cell>
          <cell r="E2452" t="str">
            <v>Bajo Piura</v>
          </cell>
          <cell r="F2452" t="str">
            <v/>
          </cell>
          <cell r="G2452">
            <v>0</v>
          </cell>
          <cell r="H2452">
            <v>60</v>
          </cell>
          <cell r="I2452" t="str">
            <v>132</v>
          </cell>
          <cell r="J2452">
            <v>4</v>
          </cell>
          <cell r="K2452">
            <v>0</v>
          </cell>
          <cell r="L2452">
            <v>0</v>
          </cell>
          <cell r="M2452">
            <v>3.762</v>
          </cell>
          <cell r="N2452">
            <v>7.8E-2</v>
          </cell>
          <cell r="O2452">
            <v>1366.63</v>
          </cell>
          <cell r="P2452">
            <v>36.33</v>
          </cell>
          <cell r="Q2452">
            <v>245.99</v>
          </cell>
          <cell r="R2452">
            <v>61.35</v>
          </cell>
        </row>
        <row r="2453">
          <cell r="A2453" t="str">
            <v>0304Bajo Piura131</v>
          </cell>
          <cell r="B2453" t="str">
            <v>03</v>
          </cell>
          <cell r="C2453" t="str">
            <v>04</v>
          </cell>
          <cell r="D2453" t="str">
            <v>ELNO</v>
          </cell>
          <cell r="E2453" t="str">
            <v>Bajo Piura</v>
          </cell>
          <cell r="F2453" t="str">
            <v/>
          </cell>
          <cell r="G2453">
            <v>0</v>
          </cell>
          <cell r="H2453">
            <v>60</v>
          </cell>
          <cell r="I2453" t="str">
            <v>131</v>
          </cell>
          <cell r="J2453">
            <v>13</v>
          </cell>
          <cell r="K2453">
            <v>0</v>
          </cell>
          <cell r="L2453">
            <v>0</v>
          </cell>
          <cell r="M2453">
            <v>26.408999999999999</v>
          </cell>
          <cell r="N2453">
            <v>0.104</v>
          </cell>
          <cell r="O2453">
            <v>7793.4</v>
          </cell>
          <cell r="P2453">
            <v>29.51</v>
          </cell>
          <cell r="Q2453">
            <v>1402.81</v>
          </cell>
          <cell r="R2453">
            <v>193.05</v>
          </cell>
        </row>
        <row r="2454">
          <cell r="A2454" t="str">
            <v>0304Bajo Piura240</v>
          </cell>
          <cell r="B2454" t="str">
            <v>03</v>
          </cell>
          <cell r="C2454" t="str">
            <v>04</v>
          </cell>
          <cell r="D2454" t="str">
            <v>ELNO</v>
          </cell>
          <cell r="E2454" t="str">
            <v>Bajo Piura</v>
          </cell>
          <cell r="F2454" t="str">
            <v/>
          </cell>
          <cell r="G2454">
            <v>0</v>
          </cell>
          <cell r="H2454">
            <v>60</v>
          </cell>
          <cell r="I2454" t="str">
            <v>240</v>
          </cell>
          <cell r="J2454">
            <v>0</v>
          </cell>
          <cell r="K2454">
            <v>0</v>
          </cell>
          <cell r="L2454">
            <v>0</v>
          </cell>
          <cell r="M2454">
            <v>113.05200000000001</v>
          </cell>
          <cell r="N2454">
            <v>0</v>
          </cell>
          <cell r="O2454">
            <v>31723</v>
          </cell>
          <cell r="P2454">
            <v>28.06</v>
          </cell>
          <cell r="Q2454">
            <v>0</v>
          </cell>
          <cell r="R2454">
            <v>0</v>
          </cell>
        </row>
        <row r="2455">
          <cell r="A2455" t="str">
            <v>0304Tumbes221</v>
          </cell>
          <cell r="B2455" t="str">
            <v>03</v>
          </cell>
          <cell r="C2455" t="str">
            <v>04</v>
          </cell>
          <cell r="D2455" t="str">
            <v>ELNO</v>
          </cell>
          <cell r="E2455" t="str">
            <v>Tumbes</v>
          </cell>
          <cell r="F2455" t="str">
            <v/>
          </cell>
          <cell r="G2455">
            <v>0</v>
          </cell>
          <cell r="H2455">
            <v>0</v>
          </cell>
          <cell r="I2455" t="str">
            <v>221</v>
          </cell>
          <cell r="J2455">
            <v>1</v>
          </cell>
          <cell r="K2455">
            <v>6.2640000000000002</v>
          </cell>
          <cell r="L2455">
            <v>23.448</v>
          </cell>
          <cell r="M2455">
            <v>29.712</v>
          </cell>
          <cell r="N2455">
            <v>0.12</v>
          </cell>
          <cell r="O2455">
            <v>10084.209999999999</v>
          </cell>
          <cell r="P2455">
            <v>33.94</v>
          </cell>
          <cell r="Q2455">
            <v>1815.16</v>
          </cell>
          <cell r="R2455">
            <v>5.15</v>
          </cell>
        </row>
        <row r="2456">
          <cell r="A2456" t="str">
            <v>0304Tumbes232</v>
          </cell>
          <cell r="B2456" t="str">
            <v>03</v>
          </cell>
          <cell r="C2456" t="str">
            <v>04</v>
          </cell>
          <cell r="D2456" t="str">
            <v>ELNO</v>
          </cell>
          <cell r="E2456" t="str">
            <v>Tumbes</v>
          </cell>
          <cell r="F2456" t="str">
            <v/>
          </cell>
          <cell r="G2456">
            <v>0</v>
          </cell>
          <cell r="H2456">
            <v>0</v>
          </cell>
          <cell r="I2456" t="str">
            <v>232</v>
          </cell>
          <cell r="J2456">
            <v>1</v>
          </cell>
          <cell r="K2456">
            <v>0</v>
          </cell>
          <cell r="L2456">
            <v>0</v>
          </cell>
          <cell r="M2456">
            <v>3.9740000000000002</v>
          </cell>
          <cell r="N2456">
            <v>0.03</v>
          </cell>
          <cell r="O2456">
            <v>1830.01</v>
          </cell>
          <cell r="P2456">
            <v>46.05</v>
          </cell>
          <cell r="Q2456">
            <v>329.4</v>
          </cell>
          <cell r="R2456">
            <v>2.38</v>
          </cell>
        </row>
        <row r="2457">
          <cell r="A2457" t="str">
            <v>0304Tumbes231</v>
          </cell>
          <cell r="B2457" t="str">
            <v>03</v>
          </cell>
          <cell r="C2457" t="str">
            <v>04</v>
          </cell>
          <cell r="D2457" t="str">
            <v>ELNO</v>
          </cell>
          <cell r="E2457" t="str">
            <v>Tumbes</v>
          </cell>
          <cell r="F2457" t="str">
            <v/>
          </cell>
          <cell r="G2457">
            <v>0</v>
          </cell>
          <cell r="H2457">
            <v>0</v>
          </cell>
          <cell r="I2457" t="str">
            <v>231</v>
          </cell>
          <cell r="J2457">
            <v>5</v>
          </cell>
          <cell r="K2457">
            <v>0</v>
          </cell>
          <cell r="L2457">
            <v>0</v>
          </cell>
          <cell r="M2457">
            <v>9.5530000000000008</v>
          </cell>
          <cell r="N2457">
            <v>4.2999999999999997E-2</v>
          </cell>
          <cell r="O2457">
            <v>3657.58</v>
          </cell>
          <cell r="P2457">
            <v>38.29</v>
          </cell>
          <cell r="Q2457">
            <v>658.36</v>
          </cell>
          <cell r="R2457">
            <v>10.94</v>
          </cell>
        </row>
        <row r="2458">
          <cell r="A2458" t="str">
            <v>0304Tumbes270</v>
          </cell>
          <cell r="B2458" t="str">
            <v>03</v>
          </cell>
          <cell r="C2458" t="str">
            <v>04</v>
          </cell>
          <cell r="D2458" t="str">
            <v>ELNO</v>
          </cell>
          <cell r="E2458" t="str">
            <v>Tumbes</v>
          </cell>
          <cell r="F2458" t="str">
            <v/>
          </cell>
          <cell r="G2458">
            <v>0</v>
          </cell>
          <cell r="H2458">
            <v>0</v>
          </cell>
          <cell r="I2458" t="str">
            <v>270</v>
          </cell>
          <cell r="J2458">
            <v>2176</v>
          </cell>
          <cell r="K2458">
            <v>0</v>
          </cell>
          <cell r="L2458">
            <v>0</v>
          </cell>
          <cell r="M2458">
            <v>523.46699999999998</v>
          </cell>
          <cell r="N2458">
            <v>0</v>
          </cell>
          <cell r="O2458">
            <v>202364.06</v>
          </cell>
          <cell r="P2458">
            <v>38.659999999999997</v>
          </cell>
          <cell r="Q2458">
            <v>36425.53</v>
          </cell>
          <cell r="R2458">
            <v>1309.44</v>
          </cell>
        </row>
        <row r="2459">
          <cell r="A2459" t="str">
            <v>0304Tumbes261</v>
          </cell>
          <cell r="B2459" t="str">
            <v>03</v>
          </cell>
          <cell r="C2459" t="str">
            <v>04</v>
          </cell>
          <cell r="D2459" t="str">
            <v>ELNO</v>
          </cell>
          <cell r="E2459" t="str">
            <v>Tumbes</v>
          </cell>
          <cell r="F2459" t="str">
            <v/>
          </cell>
          <cell r="G2459">
            <v>0</v>
          </cell>
          <cell r="H2459">
            <v>0</v>
          </cell>
          <cell r="I2459" t="str">
            <v>261</v>
          </cell>
          <cell r="J2459">
            <v>11942</v>
          </cell>
          <cell r="K2459">
            <v>0</v>
          </cell>
          <cell r="L2459">
            <v>0</v>
          </cell>
          <cell r="M2459">
            <v>185.95599999999999</v>
          </cell>
          <cell r="N2459">
            <v>0</v>
          </cell>
          <cell r="O2459">
            <v>76801.86</v>
          </cell>
          <cell r="P2459">
            <v>41.3</v>
          </cell>
          <cell r="Q2459">
            <v>13824.33</v>
          </cell>
          <cell r="R2459">
            <v>7053.8</v>
          </cell>
        </row>
        <row r="2460">
          <cell r="A2460" t="str">
            <v>0304Tumbes262</v>
          </cell>
          <cell r="B2460" t="str">
            <v>03</v>
          </cell>
          <cell r="C2460" t="str">
            <v>04</v>
          </cell>
          <cell r="D2460" t="str">
            <v>ELNO</v>
          </cell>
          <cell r="E2460" t="str">
            <v>Tumbes</v>
          </cell>
          <cell r="F2460" t="str">
            <v/>
          </cell>
          <cell r="G2460">
            <v>0</v>
          </cell>
          <cell r="H2460">
            <v>0</v>
          </cell>
          <cell r="I2460" t="str">
            <v>262</v>
          </cell>
          <cell r="J2460">
            <v>12109</v>
          </cell>
          <cell r="K2460">
            <v>0</v>
          </cell>
          <cell r="L2460">
            <v>0</v>
          </cell>
          <cell r="M2460">
            <v>720.90800000000002</v>
          </cell>
          <cell r="N2460">
            <v>0</v>
          </cell>
          <cell r="O2460">
            <v>258643.62</v>
          </cell>
          <cell r="P2460">
            <v>35.880000000000003</v>
          </cell>
          <cell r="Q2460">
            <v>46555.85</v>
          </cell>
          <cell r="R2460">
            <v>7155.61</v>
          </cell>
        </row>
        <row r="2461">
          <cell r="A2461" t="str">
            <v>0304Tumbes263</v>
          </cell>
          <cell r="B2461" t="str">
            <v>03</v>
          </cell>
          <cell r="C2461" t="str">
            <v>04</v>
          </cell>
          <cell r="D2461" t="str">
            <v>ELNO</v>
          </cell>
          <cell r="E2461" t="str">
            <v>Tumbes</v>
          </cell>
          <cell r="F2461" t="str">
            <v/>
          </cell>
          <cell r="G2461">
            <v>0</v>
          </cell>
          <cell r="H2461">
            <v>0</v>
          </cell>
          <cell r="I2461" t="str">
            <v>263</v>
          </cell>
          <cell r="J2461">
            <v>3370</v>
          </cell>
          <cell r="K2461">
            <v>0</v>
          </cell>
          <cell r="L2461">
            <v>0</v>
          </cell>
          <cell r="M2461">
            <v>409.27499999999998</v>
          </cell>
          <cell r="N2461">
            <v>0</v>
          </cell>
          <cell r="O2461">
            <v>163865.96</v>
          </cell>
          <cell r="P2461">
            <v>40.04</v>
          </cell>
          <cell r="Q2461">
            <v>29495.87</v>
          </cell>
          <cell r="R2461">
            <v>1991.1</v>
          </cell>
        </row>
        <row r="2462">
          <cell r="A2462" t="str">
            <v>0304Tumbes264</v>
          </cell>
          <cell r="B2462" t="str">
            <v>03</v>
          </cell>
          <cell r="C2462" t="str">
            <v>04</v>
          </cell>
          <cell r="D2462" t="str">
            <v>ELNO</v>
          </cell>
          <cell r="E2462" t="str">
            <v>Tumbes</v>
          </cell>
          <cell r="F2462" t="str">
            <v/>
          </cell>
          <cell r="G2462">
            <v>0</v>
          </cell>
          <cell r="H2462">
            <v>0</v>
          </cell>
          <cell r="I2462" t="str">
            <v>264</v>
          </cell>
          <cell r="J2462">
            <v>1708</v>
          </cell>
          <cell r="K2462">
            <v>0</v>
          </cell>
          <cell r="L2462">
            <v>0</v>
          </cell>
          <cell r="M2462">
            <v>338.25299999999999</v>
          </cell>
          <cell r="N2462">
            <v>0</v>
          </cell>
          <cell r="O2462">
            <v>132897.12</v>
          </cell>
          <cell r="P2462">
            <v>39.29</v>
          </cell>
          <cell r="Q2462">
            <v>23921.48</v>
          </cell>
          <cell r="R2462">
            <v>1010.52</v>
          </cell>
        </row>
        <row r="2463">
          <cell r="A2463" t="str">
            <v>0304Tumbes265</v>
          </cell>
          <cell r="B2463" t="str">
            <v>03</v>
          </cell>
          <cell r="C2463" t="str">
            <v>04</v>
          </cell>
          <cell r="D2463" t="str">
            <v>ELNO</v>
          </cell>
          <cell r="E2463" t="str">
            <v>Tumbes</v>
          </cell>
          <cell r="F2463" t="str">
            <v/>
          </cell>
          <cell r="G2463">
            <v>0</v>
          </cell>
          <cell r="H2463">
            <v>0</v>
          </cell>
          <cell r="I2463" t="str">
            <v>265</v>
          </cell>
          <cell r="J2463">
            <v>261</v>
          </cell>
          <cell r="K2463">
            <v>0</v>
          </cell>
          <cell r="L2463">
            <v>0</v>
          </cell>
          <cell r="M2463">
            <v>96.936000000000007</v>
          </cell>
          <cell r="N2463">
            <v>0</v>
          </cell>
          <cell r="O2463">
            <v>37244.269999999997</v>
          </cell>
          <cell r="P2463">
            <v>38.42</v>
          </cell>
          <cell r="Q2463">
            <v>6703.97</v>
          </cell>
          <cell r="R2463">
            <v>156.07</v>
          </cell>
        </row>
        <row r="2464">
          <cell r="A2464" t="str">
            <v>0304Tumbes266</v>
          </cell>
          <cell r="B2464" t="str">
            <v>03</v>
          </cell>
          <cell r="C2464" t="str">
            <v>04</v>
          </cell>
          <cell r="D2464" t="str">
            <v>ELNO</v>
          </cell>
          <cell r="E2464" t="str">
            <v>Tumbes</v>
          </cell>
          <cell r="F2464" t="str">
            <v/>
          </cell>
          <cell r="G2464">
            <v>0</v>
          </cell>
          <cell r="H2464">
            <v>0</v>
          </cell>
          <cell r="I2464" t="str">
            <v>266</v>
          </cell>
          <cell r="J2464">
            <v>81</v>
          </cell>
          <cell r="K2464">
            <v>0</v>
          </cell>
          <cell r="L2464">
            <v>0</v>
          </cell>
          <cell r="M2464">
            <v>49.36</v>
          </cell>
          <cell r="N2464">
            <v>0</v>
          </cell>
          <cell r="O2464">
            <v>18815.21</v>
          </cell>
          <cell r="P2464">
            <v>38.119999999999997</v>
          </cell>
          <cell r="Q2464">
            <v>3386.74</v>
          </cell>
          <cell r="R2464">
            <v>49.55</v>
          </cell>
        </row>
        <row r="2465">
          <cell r="A2465" t="str">
            <v>0304Tumbes267</v>
          </cell>
          <cell r="B2465" t="str">
            <v>03</v>
          </cell>
          <cell r="C2465" t="str">
            <v>04</v>
          </cell>
          <cell r="D2465" t="str">
            <v>ELNO</v>
          </cell>
          <cell r="E2465" t="str">
            <v>Tumbes</v>
          </cell>
          <cell r="F2465" t="str">
            <v/>
          </cell>
          <cell r="G2465">
            <v>0</v>
          </cell>
          <cell r="H2465">
            <v>0</v>
          </cell>
          <cell r="I2465" t="str">
            <v>267</v>
          </cell>
          <cell r="J2465">
            <v>18</v>
          </cell>
          <cell r="K2465">
            <v>0</v>
          </cell>
          <cell r="L2465">
            <v>0</v>
          </cell>
          <cell r="M2465">
            <v>15.678000000000001</v>
          </cell>
          <cell r="N2465">
            <v>0</v>
          </cell>
          <cell r="O2465">
            <v>5663.39</v>
          </cell>
          <cell r="P2465">
            <v>36.119999999999997</v>
          </cell>
          <cell r="Q2465">
            <v>1019.41</v>
          </cell>
          <cell r="R2465">
            <v>10.96</v>
          </cell>
        </row>
        <row r="2466">
          <cell r="A2466" t="str">
            <v>0304Tumbes268</v>
          </cell>
          <cell r="B2466" t="str">
            <v>03</v>
          </cell>
          <cell r="C2466" t="str">
            <v>04</v>
          </cell>
          <cell r="D2466" t="str">
            <v>ELNO</v>
          </cell>
          <cell r="E2466" t="str">
            <v>Tumbes</v>
          </cell>
          <cell r="F2466" t="str">
            <v/>
          </cell>
          <cell r="G2466">
            <v>0</v>
          </cell>
          <cell r="H2466">
            <v>0</v>
          </cell>
          <cell r="I2466" t="str">
            <v>268</v>
          </cell>
          <cell r="J2466">
            <v>32</v>
          </cell>
          <cell r="K2466">
            <v>0</v>
          </cell>
          <cell r="L2466">
            <v>0</v>
          </cell>
          <cell r="M2466">
            <v>55.753</v>
          </cell>
          <cell r="N2466">
            <v>0</v>
          </cell>
          <cell r="O2466">
            <v>20721.73</v>
          </cell>
          <cell r="P2466">
            <v>37.17</v>
          </cell>
          <cell r="Q2466">
            <v>3729.91</v>
          </cell>
          <cell r="R2466">
            <v>21.09</v>
          </cell>
        </row>
        <row r="2467">
          <cell r="A2467" t="str">
            <v>0304Tumbes282</v>
          </cell>
          <cell r="B2467" t="str">
            <v>03</v>
          </cell>
          <cell r="C2467" t="str">
            <v>04</v>
          </cell>
          <cell r="D2467" t="str">
            <v>ELNO</v>
          </cell>
          <cell r="E2467" t="str">
            <v>Tumbes</v>
          </cell>
          <cell r="F2467" t="str">
            <v/>
          </cell>
          <cell r="G2467">
            <v>0</v>
          </cell>
          <cell r="H2467">
            <v>0</v>
          </cell>
          <cell r="I2467" t="str">
            <v>282</v>
          </cell>
          <cell r="J2467">
            <v>53</v>
          </cell>
          <cell r="K2467">
            <v>0</v>
          </cell>
          <cell r="L2467">
            <v>0</v>
          </cell>
          <cell r="M2467">
            <v>3.8849999999999998</v>
          </cell>
          <cell r="N2467">
            <v>11.34</v>
          </cell>
          <cell r="O2467">
            <v>1554.82</v>
          </cell>
          <cell r="P2467">
            <v>40.020000000000003</v>
          </cell>
          <cell r="Q2467">
            <v>279.87</v>
          </cell>
          <cell r="R2467">
            <v>31.33</v>
          </cell>
        </row>
        <row r="2468">
          <cell r="A2468" t="str">
            <v>0304Tumbes281</v>
          </cell>
          <cell r="B2468" t="str">
            <v>03</v>
          </cell>
          <cell r="C2468" t="str">
            <v>04</v>
          </cell>
          <cell r="D2468" t="str">
            <v>ELNO</v>
          </cell>
          <cell r="E2468" t="str">
            <v>Tumbes</v>
          </cell>
          <cell r="F2468" t="str">
            <v/>
          </cell>
          <cell r="G2468">
            <v>0</v>
          </cell>
          <cell r="H2468">
            <v>0</v>
          </cell>
          <cell r="I2468" t="str">
            <v>281</v>
          </cell>
          <cell r="J2468">
            <v>2</v>
          </cell>
          <cell r="K2468">
            <v>0</v>
          </cell>
          <cell r="L2468">
            <v>0</v>
          </cell>
          <cell r="M2468">
            <v>0.192</v>
          </cell>
          <cell r="N2468">
            <v>0.6</v>
          </cell>
          <cell r="O2468">
            <v>79.88</v>
          </cell>
          <cell r="P2468">
            <v>41.6</v>
          </cell>
          <cell r="Q2468">
            <v>14.38</v>
          </cell>
          <cell r="R2468">
            <v>1.18</v>
          </cell>
        </row>
        <row r="2469">
          <cell r="A2469" t="str">
            <v>0304Tumbes100</v>
          </cell>
          <cell r="B2469" t="str">
            <v>03</v>
          </cell>
          <cell r="C2469" t="str">
            <v>04</v>
          </cell>
          <cell r="D2469" t="str">
            <v>ELNO</v>
          </cell>
          <cell r="E2469" t="str">
            <v>Tumbes</v>
          </cell>
          <cell r="F2469" t="str">
            <v/>
          </cell>
          <cell r="G2469">
            <v>0</v>
          </cell>
          <cell r="H2469">
            <v>0</v>
          </cell>
          <cell r="I2469" t="str">
            <v>100</v>
          </cell>
          <cell r="J2469">
            <v>22</v>
          </cell>
          <cell r="K2469">
            <v>50.152000000000001</v>
          </cell>
          <cell r="L2469">
            <v>731.44100000000003</v>
          </cell>
          <cell r="M2469">
            <v>781.59299999999996</v>
          </cell>
          <cell r="N2469">
            <v>1.8879999999999999</v>
          </cell>
          <cell r="O2469">
            <v>85025.18</v>
          </cell>
          <cell r="P2469">
            <v>10.88</v>
          </cell>
          <cell r="Q2469">
            <v>15304.53</v>
          </cell>
          <cell r="R2469">
            <v>333.69</v>
          </cell>
        </row>
        <row r="2470">
          <cell r="A2470" t="str">
            <v>0304Tumbes122</v>
          </cell>
          <cell r="B2470" t="str">
            <v>03</v>
          </cell>
          <cell r="C2470" t="str">
            <v>04</v>
          </cell>
          <cell r="D2470" t="str">
            <v>ELNO</v>
          </cell>
          <cell r="E2470" t="str">
            <v>Tumbes</v>
          </cell>
          <cell r="F2470" t="str">
            <v/>
          </cell>
          <cell r="G2470">
            <v>0</v>
          </cell>
          <cell r="H2470">
            <v>0</v>
          </cell>
          <cell r="I2470" t="str">
            <v>122</v>
          </cell>
          <cell r="J2470">
            <v>12</v>
          </cell>
          <cell r="K2470">
            <v>51.52</v>
          </cell>
          <cell r="L2470">
            <v>247.81800000000001</v>
          </cell>
          <cell r="M2470">
            <v>299.33800000000002</v>
          </cell>
          <cell r="N2470">
            <v>1.478</v>
          </cell>
          <cell r="O2470">
            <v>63980.41</v>
          </cell>
          <cell r="P2470">
            <v>21.37</v>
          </cell>
          <cell r="Q2470">
            <v>11516.47</v>
          </cell>
          <cell r="R2470">
            <v>190.68</v>
          </cell>
        </row>
        <row r="2471">
          <cell r="A2471" t="str">
            <v>0304Tumbes121</v>
          </cell>
          <cell r="B2471" t="str">
            <v>03</v>
          </cell>
          <cell r="C2471" t="str">
            <v>04</v>
          </cell>
          <cell r="D2471" t="str">
            <v>ELNO</v>
          </cell>
          <cell r="E2471" t="str">
            <v>Tumbes</v>
          </cell>
          <cell r="F2471" t="str">
            <v/>
          </cell>
          <cell r="G2471">
            <v>0</v>
          </cell>
          <cell r="H2471">
            <v>0</v>
          </cell>
          <cell r="I2471" t="str">
            <v>121</v>
          </cell>
          <cell r="J2471">
            <v>18</v>
          </cell>
          <cell r="K2471">
            <v>260.077</v>
          </cell>
          <cell r="L2471">
            <v>984.91499999999996</v>
          </cell>
          <cell r="M2471">
            <v>1244.992</v>
          </cell>
          <cell r="N2471">
            <v>3.9279999999999999</v>
          </cell>
          <cell r="O2471">
            <v>239461.02</v>
          </cell>
          <cell r="P2471">
            <v>19.23</v>
          </cell>
          <cell r="Q2471">
            <v>43102.98</v>
          </cell>
          <cell r="R2471">
            <v>286.02</v>
          </cell>
        </row>
        <row r="2472">
          <cell r="A2472" t="str">
            <v>0304Tumbes132</v>
          </cell>
          <cell r="B2472" t="str">
            <v>03</v>
          </cell>
          <cell r="C2472" t="str">
            <v>04</v>
          </cell>
          <cell r="D2472" t="str">
            <v>ELNO</v>
          </cell>
          <cell r="E2472" t="str">
            <v>Tumbes</v>
          </cell>
          <cell r="F2472" t="str">
            <v/>
          </cell>
          <cell r="G2472">
            <v>0</v>
          </cell>
          <cell r="H2472">
            <v>0</v>
          </cell>
          <cell r="I2472" t="str">
            <v>132</v>
          </cell>
          <cell r="J2472">
            <v>35</v>
          </cell>
          <cell r="K2472">
            <v>0</v>
          </cell>
          <cell r="L2472">
            <v>0</v>
          </cell>
          <cell r="M2472">
            <v>470.435</v>
          </cell>
          <cell r="N2472">
            <v>1.6240000000000001</v>
          </cell>
          <cell r="O2472">
            <v>102863.16</v>
          </cell>
          <cell r="P2472">
            <v>21.87</v>
          </cell>
          <cell r="Q2472">
            <v>18515.37</v>
          </cell>
          <cell r="R2472">
            <v>519.75</v>
          </cell>
        </row>
        <row r="2473">
          <cell r="A2473" t="str">
            <v>0304Tumbes131</v>
          </cell>
          <cell r="B2473" t="str">
            <v>03</v>
          </cell>
          <cell r="C2473" t="str">
            <v>04</v>
          </cell>
          <cell r="D2473" t="str">
            <v>ELNO</v>
          </cell>
          <cell r="E2473" t="str">
            <v>Tumbes</v>
          </cell>
          <cell r="F2473" t="str">
            <v/>
          </cell>
          <cell r="G2473">
            <v>0</v>
          </cell>
          <cell r="H2473">
            <v>0</v>
          </cell>
          <cell r="I2473" t="str">
            <v>131</v>
          </cell>
          <cell r="J2473">
            <v>20</v>
          </cell>
          <cell r="K2473">
            <v>0</v>
          </cell>
          <cell r="L2473">
            <v>0</v>
          </cell>
          <cell r="M2473">
            <v>119.816</v>
          </cell>
          <cell r="N2473">
            <v>0.76400000000000001</v>
          </cell>
          <cell r="O2473">
            <v>30405.51</v>
          </cell>
          <cell r="P2473">
            <v>25.38</v>
          </cell>
          <cell r="Q2473">
            <v>5472.99</v>
          </cell>
          <cell r="R2473">
            <v>297</v>
          </cell>
        </row>
        <row r="2474">
          <cell r="A2474" t="str">
            <v>0304Tumbes240</v>
          </cell>
          <cell r="B2474" t="str">
            <v>03</v>
          </cell>
          <cell r="C2474" t="str">
            <v>04</v>
          </cell>
          <cell r="D2474" t="str">
            <v>ELNO</v>
          </cell>
          <cell r="E2474" t="str">
            <v>Tumbes</v>
          </cell>
          <cell r="F2474" t="str">
            <v/>
          </cell>
          <cell r="G2474">
            <v>0</v>
          </cell>
          <cell r="H2474">
            <v>0</v>
          </cell>
          <cell r="I2474" t="str">
            <v>240</v>
          </cell>
          <cell r="J2474">
            <v>0</v>
          </cell>
          <cell r="K2474">
            <v>0</v>
          </cell>
          <cell r="L2474">
            <v>0</v>
          </cell>
          <cell r="M2474">
            <v>312.66699999999997</v>
          </cell>
          <cell r="N2474">
            <v>0</v>
          </cell>
          <cell r="O2474">
            <v>125669</v>
          </cell>
          <cell r="P2474">
            <v>40.19</v>
          </cell>
          <cell r="Q2474">
            <v>0</v>
          </cell>
          <cell r="R2474">
            <v>0</v>
          </cell>
        </row>
        <row r="2475">
          <cell r="A2475" t="str">
            <v>0304Canchaque231</v>
          </cell>
          <cell r="B2475" t="str">
            <v>03</v>
          </cell>
          <cell r="C2475" t="str">
            <v>04</v>
          </cell>
          <cell r="D2475" t="str">
            <v>ELNO</v>
          </cell>
          <cell r="E2475" t="str">
            <v>Canchaque</v>
          </cell>
          <cell r="F2475" t="str">
            <v/>
          </cell>
          <cell r="G2475">
            <v>0</v>
          </cell>
          <cell r="H2475">
            <v>0</v>
          </cell>
          <cell r="I2475" t="str">
            <v>231</v>
          </cell>
          <cell r="J2475">
            <v>2</v>
          </cell>
          <cell r="K2475">
            <v>0</v>
          </cell>
          <cell r="L2475">
            <v>0</v>
          </cell>
          <cell r="M2475">
            <v>0.14599999999999999</v>
          </cell>
          <cell r="N2475">
            <v>2E-3</v>
          </cell>
          <cell r="O2475">
            <v>208.61</v>
          </cell>
          <cell r="P2475">
            <v>142.88</v>
          </cell>
          <cell r="Q2475">
            <v>37.549999999999997</v>
          </cell>
          <cell r="R2475">
            <v>4.18</v>
          </cell>
        </row>
        <row r="2476">
          <cell r="A2476" t="str">
            <v>0304Canchaque270</v>
          </cell>
          <cell r="B2476" t="str">
            <v>03</v>
          </cell>
          <cell r="C2476" t="str">
            <v>04</v>
          </cell>
          <cell r="D2476" t="str">
            <v>ELNO</v>
          </cell>
          <cell r="E2476" t="str">
            <v>Canchaque</v>
          </cell>
          <cell r="F2476" t="str">
            <v/>
          </cell>
          <cell r="G2476">
            <v>0</v>
          </cell>
          <cell r="H2476">
            <v>0</v>
          </cell>
          <cell r="I2476" t="str">
            <v>270</v>
          </cell>
          <cell r="J2476">
            <v>25</v>
          </cell>
          <cell r="K2476">
            <v>0</v>
          </cell>
          <cell r="L2476">
            <v>0</v>
          </cell>
          <cell r="M2476">
            <v>3.3620000000000001</v>
          </cell>
          <cell r="N2476">
            <v>0</v>
          </cell>
          <cell r="O2476">
            <v>1922.03</v>
          </cell>
          <cell r="P2476">
            <v>57.17</v>
          </cell>
          <cell r="Q2476">
            <v>345.97</v>
          </cell>
          <cell r="R2476">
            <v>14.5</v>
          </cell>
        </row>
        <row r="2477">
          <cell r="A2477" t="str">
            <v>0304Canchaque261</v>
          </cell>
          <cell r="B2477" t="str">
            <v>03</v>
          </cell>
          <cell r="C2477" t="str">
            <v>04</v>
          </cell>
          <cell r="D2477" t="str">
            <v>ELNO</v>
          </cell>
          <cell r="E2477" t="str">
            <v>Canchaque</v>
          </cell>
          <cell r="F2477" t="str">
            <v/>
          </cell>
          <cell r="G2477">
            <v>0</v>
          </cell>
          <cell r="H2477">
            <v>0</v>
          </cell>
          <cell r="I2477" t="str">
            <v>261</v>
          </cell>
          <cell r="J2477">
            <v>380</v>
          </cell>
          <cell r="K2477">
            <v>0</v>
          </cell>
          <cell r="L2477">
            <v>0</v>
          </cell>
          <cell r="M2477">
            <v>4.9909999999999997</v>
          </cell>
          <cell r="N2477">
            <v>0</v>
          </cell>
          <cell r="O2477">
            <v>2287.2800000000002</v>
          </cell>
          <cell r="P2477">
            <v>45.83</v>
          </cell>
          <cell r="Q2477">
            <v>411.71</v>
          </cell>
          <cell r="R2477">
            <v>224.88</v>
          </cell>
        </row>
        <row r="2478">
          <cell r="A2478" t="str">
            <v>0304Canchaque262</v>
          </cell>
          <cell r="B2478" t="str">
            <v>03</v>
          </cell>
          <cell r="C2478" t="str">
            <v>04</v>
          </cell>
          <cell r="D2478" t="str">
            <v>ELNO</v>
          </cell>
          <cell r="E2478" t="str">
            <v>Canchaque</v>
          </cell>
          <cell r="F2478" t="str">
            <v/>
          </cell>
          <cell r="G2478">
            <v>0</v>
          </cell>
          <cell r="H2478">
            <v>0</v>
          </cell>
          <cell r="I2478" t="str">
            <v>262</v>
          </cell>
          <cell r="J2478">
            <v>159</v>
          </cell>
          <cell r="K2478">
            <v>0</v>
          </cell>
          <cell r="L2478">
            <v>0</v>
          </cell>
          <cell r="M2478">
            <v>8.0429999999999993</v>
          </cell>
          <cell r="N2478">
            <v>0</v>
          </cell>
          <cell r="O2478">
            <v>3879.32</v>
          </cell>
          <cell r="P2478">
            <v>48.23</v>
          </cell>
          <cell r="Q2478">
            <v>698.28</v>
          </cell>
          <cell r="R2478">
            <v>93.98</v>
          </cell>
        </row>
        <row r="2479">
          <cell r="A2479" t="str">
            <v>0304Canchaque263</v>
          </cell>
          <cell r="B2479" t="str">
            <v>03</v>
          </cell>
          <cell r="C2479" t="str">
            <v>04</v>
          </cell>
          <cell r="D2479" t="str">
            <v>ELNO</v>
          </cell>
          <cell r="E2479" t="str">
            <v>Canchaque</v>
          </cell>
          <cell r="F2479" t="str">
            <v/>
          </cell>
          <cell r="G2479">
            <v>0</v>
          </cell>
          <cell r="H2479">
            <v>0</v>
          </cell>
          <cell r="I2479" t="str">
            <v>263</v>
          </cell>
          <cell r="J2479">
            <v>12</v>
          </cell>
          <cell r="K2479">
            <v>0</v>
          </cell>
          <cell r="L2479">
            <v>0</v>
          </cell>
          <cell r="M2479">
            <v>1.419</v>
          </cell>
          <cell r="N2479">
            <v>0</v>
          </cell>
          <cell r="O2479">
            <v>921.09</v>
          </cell>
          <cell r="P2479">
            <v>64.91</v>
          </cell>
          <cell r="Q2479">
            <v>165.8</v>
          </cell>
          <cell r="R2479">
            <v>7.08</v>
          </cell>
        </row>
        <row r="2480">
          <cell r="A2480" t="str">
            <v>0304Canchaque264</v>
          </cell>
          <cell r="B2480" t="str">
            <v>03</v>
          </cell>
          <cell r="C2480" t="str">
            <v>04</v>
          </cell>
          <cell r="D2480" t="str">
            <v>ELNO</v>
          </cell>
          <cell r="E2480" t="str">
            <v>Canchaque</v>
          </cell>
          <cell r="F2480" t="str">
            <v/>
          </cell>
          <cell r="G2480">
            <v>0</v>
          </cell>
          <cell r="H2480">
            <v>0</v>
          </cell>
          <cell r="I2480" t="str">
            <v>264</v>
          </cell>
          <cell r="J2480">
            <v>6</v>
          </cell>
          <cell r="K2480">
            <v>0</v>
          </cell>
          <cell r="L2480">
            <v>0</v>
          </cell>
          <cell r="M2480">
            <v>1.1859999999999999</v>
          </cell>
          <cell r="N2480">
            <v>0</v>
          </cell>
          <cell r="O2480">
            <v>762.38</v>
          </cell>
          <cell r="P2480">
            <v>64.28</v>
          </cell>
          <cell r="Q2480">
            <v>137.22999999999999</v>
          </cell>
          <cell r="R2480">
            <v>3.71</v>
          </cell>
        </row>
        <row r="2481">
          <cell r="A2481" t="str">
            <v>0304Canchaque240</v>
          </cell>
          <cell r="B2481" t="str">
            <v>03</v>
          </cell>
          <cell r="C2481" t="str">
            <v>04</v>
          </cell>
          <cell r="D2481" t="str">
            <v>ELNO</v>
          </cell>
          <cell r="E2481" t="str">
            <v>Canchaque</v>
          </cell>
          <cell r="F2481" t="str">
            <v/>
          </cell>
          <cell r="G2481">
            <v>0</v>
          </cell>
          <cell r="H2481">
            <v>0</v>
          </cell>
          <cell r="I2481" t="str">
            <v>240</v>
          </cell>
          <cell r="J2481">
            <v>0</v>
          </cell>
          <cell r="K2481">
            <v>0</v>
          </cell>
          <cell r="L2481">
            <v>0</v>
          </cell>
          <cell r="M2481">
            <v>9.782</v>
          </cell>
          <cell r="N2481">
            <v>0</v>
          </cell>
          <cell r="O2481">
            <v>1113</v>
          </cell>
          <cell r="P2481">
            <v>11.38</v>
          </cell>
          <cell r="Q2481">
            <v>0</v>
          </cell>
          <cell r="R2481">
            <v>0</v>
          </cell>
        </row>
        <row r="2482">
          <cell r="A2482" t="str">
            <v>0304Chalaco270</v>
          </cell>
          <cell r="B2482" t="str">
            <v>03</v>
          </cell>
          <cell r="C2482" t="str">
            <v>04</v>
          </cell>
          <cell r="D2482" t="str">
            <v>ELNO</v>
          </cell>
          <cell r="E2482" t="str">
            <v>Chalaco</v>
          </cell>
          <cell r="F2482" t="str">
            <v/>
          </cell>
          <cell r="G2482">
            <v>0</v>
          </cell>
          <cell r="H2482">
            <v>0</v>
          </cell>
          <cell r="I2482" t="str">
            <v>270</v>
          </cell>
          <cell r="J2482">
            <v>139</v>
          </cell>
          <cell r="K2482">
            <v>0</v>
          </cell>
          <cell r="L2482">
            <v>0</v>
          </cell>
          <cell r="M2482">
            <v>8.0060000000000002</v>
          </cell>
          <cell r="N2482">
            <v>0</v>
          </cell>
          <cell r="O2482">
            <v>4315.26</v>
          </cell>
          <cell r="P2482">
            <v>53.9</v>
          </cell>
          <cell r="Q2482">
            <v>776.75</v>
          </cell>
          <cell r="R2482">
            <v>81.34</v>
          </cell>
        </row>
        <row r="2483">
          <cell r="A2483" t="str">
            <v>0304Chalaco261</v>
          </cell>
          <cell r="B2483" t="str">
            <v>03</v>
          </cell>
          <cell r="C2483" t="str">
            <v>04</v>
          </cell>
          <cell r="D2483" t="str">
            <v>ELNO</v>
          </cell>
          <cell r="E2483" t="str">
            <v>Chalaco</v>
          </cell>
          <cell r="F2483" t="str">
            <v/>
          </cell>
          <cell r="G2483">
            <v>0</v>
          </cell>
          <cell r="H2483">
            <v>0</v>
          </cell>
          <cell r="I2483" t="str">
            <v>261</v>
          </cell>
          <cell r="J2483">
            <v>218</v>
          </cell>
          <cell r="K2483">
            <v>0</v>
          </cell>
          <cell r="L2483">
            <v>0</v>
          </cell>
          <cell r="M2483">
            <v>3.0059999999999998</v>
          </cell>
          <cell r="N2483">
            <v>0</v>
          </cell>
          <cell r="O2483">
            <v>1128.8800000000001</v>
          </cell>
          <cell r="P2483">
            <v>37.549999999999997</v>
          </cell>
          <cell r="Q2483">
            <v>203.2</v>
          </cell>
          <cell r="R2483">
            <v>128.62</v>
          </cell>
        </row>
        <row r="2484">
          <cell r="A2484" t="str">
            <v>0304Chalaco262</v>
          </cell>
          <cell r="B2484" t="str">
            <v>03</v>
          </cell>
          <cell r="C2484" t="str">
            <v>04</v>
          </cell>
          <cell r="D2484" t="str">
            <v>ELNO</v>
          </cell>
          <cell r="E2484" t="str">
            <v>Chalaco</v>
          </cell>
          <cell r="F2484" t="str">
            <v/>
          </cell>
          <cell r="G2484">
            <v>0</v>
          </cell>
          <cell r="H2484">
            <v>0</v>
          </cell>
          <cell r="I2484" t="str">
            <v>262</v>
          </cell>
          <cell r="J2484">
            <v>63</v>
          </cell>
          <cell r="K2484">
            <v>0</v>
          </cell>
          <cell r="L2484">
            <v>0</v>
          </cell>
          <cell r="M2484">
            <v>3.0139999999999998</v>
          </cell>
          <cell r="N2484">
            <v>0</v>
          </cell>
          <cell r="O2484">
            <v>1096.58</v>
          </cell>
          <cell r="P2484">
            <v>36.380000000000003</v>
          </cell>
          <cell r="Q2484">
            <v>197.38</v>
          </cell>
          <cell r="R2484">
            <v>37.17</v>
          </cell>
        </row>
        <row r="2485">
          <cell r="A2485" t="str">
            <v>0304Chalaco263</v>
          </cell>
          <cell r="B2485" t="str">
            <v>03</v>
          </cell>
          <cell r="C2485" t="str">
            <v>04</v>
          </cell>
          <cell r="D2485" t="str">
            <v>ELNO</v>
          </cell>
          <cell r="E2485" t="str">
            <v>Chalaco</v>
          </cell>
          <cell r="F2485" t="str">
            <v/>
          </cell>
          <cell r="G2485">
            <v>0</v>
          </cell>
          <cell r="H2485">
            <v>0</v>
          </cell>
          <cell r="I2485" t="str">
            <v>263</v>
          </cell>
          <cell r="J2485">
            <v>4</v>
          </cell>
          <cell r="K2485">
            <v>0</v>
          </cell>
          <cell r="L2485">
            <v>0</v>
          </cell>
          <cell r="M2485">
            <v>0.47</v>
          </cell>
          <cell r="N2485">
            <v>0</v>
          </cell>
          <cell r="O2485">
            <v>229.93</v>
          </cell>
          <cell r="P2485">
            <v>48.92</v>
          </cell>
          <cell r="Q2485">
            <v>41.39</v>
          </cell>
          <cell r="R2485">
            <v>2.36</v>
          </cell>
        </row>
        <row r="2486">
          <cell r="A2486" t="str">
            <v>0304Chalaco240</v>
          </cell>
          <cell r="B2486" t="str">
            <v>03</v>
          </cell>
          <cell r="C2486" t="str">
            <v>04</v>
          </cell>
          <cell r="D2486" t="str">
            <v>ELNO</v>
          </cell>
          <cell r="E2486" t="str">
            <v>Chalaco</v>
          </cell>
          <cell r="F2486" t="str">
            <v/>
          </cell>
          <cell r="G2486">
            <v>0</v>
          </cell>
          <cell r="H2486">
            <v>0</v>
          </cell>
          <cell r="I2486" t="str">
            <v>240</v>
          </cell>
          <cell r="J2486">
            <v>0</v>
          </cell>
          <cell r="K2486">
            <v>0</v>
          </cell>
          <cell r="L2486">
            <v>0</v>
          </cell>
          <cell r="M2486">
            <v>8.1790000000000003</v>
          </cell>
          <cell r="N2486">
            <v>0</v>
          </cell>
          <cell r="O2486">
            <v>795</v>
          </cell>
          <cell r="P2486">
            <v>9.7200000000000006</v>
          </cell>
          <cell r="Q2486">
            <v>0</v>
          </cell>
          <cell r="R2486">
            <v>0</v>
          </cell>
        </row>
        <row r="2487">
          <cell r="A2487" t="str">
            <v>0304Huancabamba270</v>
          </cell>
          <cell r="B2487" t="str">
            <v>03</v>
          </cell>
          <cell r="C2487" t="str">
            <v>04</v>
          </cell>
          <cell r="D2487" t="str">
            <v>ELNO</v>
          </cell>
          <cell r="E2487" t="str">
            <v>Huancabamba</v>
          </cell>
          <cell r="F2487" t="str">
            <v/>
          </cell>
          <cell r="G2487">
            <v>0</v>
          </cell>
          <cell r="H2487">
            <v>0</v>
          </cell>
          <cell r="I2487" t="str">
            <v>270</v>
          </cell>
          <cell r="J2487">
            <v>97</v>
          </cell>
          <cell r="K2487">
            <v>0</v>
          </cell>
          <cell r="L2487">
            <v>0</v>
          </cell>
          <cell r="M2487">
            <v>16.399000000000001</v>
          </cell>
          <cell r="N2487">
            <v>0</v>
          </cell>
          <cell r="O2487">
            <v>9564.91</v>
          </cell>
          <cell r="P2487">
            <v>58.33</v>
          </cell>
          <cell r="Q2487">
            <v>1721.68</v>
          </cell>
          <cell r="R2487">
            <v>58.2</v>
          </cell>
        </row>
        <row r="2488">
          <cell r="A2488" t="str">
            <v>0304Huancabamba261</v>
          </cell>
          <cell r="B2488" t="str">
            <v>03</v>
          </cell>
          <cell r="C2488" t="str">
            <v>04</v>
          </cell>
          <cell r="D2488" t="str">
            <v>ELNO</v>
          </cell>
          <cell r="E2488" t="str">
            <v>Huancabamba</v>
          </cell>
          <cell r="F2488" t="str">
            <v/>
          </cell>
          <cell r="G2488">
            <v>0</v>
          </cell>
          <cell r="H2488">
            <v>0</v>
          </cell>
          <cell r="I2488" t="str">
            <v>261</v>
          </cell>
          <cell r="J2488">
            <v>772</v>
          </cell>
          <cell r="K2488">
            <v>0</v>
          </cell>
          <cell r="L2488">
            <v>0</v>
          </cell>
          <cell r="M2488">
            <v>11.561</v>
          </cell>
          <cell r="N2488">
            <v>0</v>
          </cell>
          <cell r="O2488">
            <v>5096.96</v>
          </cell>
          <cell r="P2488">
            <v>44.09</v>
          </cell>
          <cell r="Q2488">
            <v>917.45</v>
          </cell>
          <cell r="R2488">
            <v>456.14</v>
          </cell>
        </row>
        <row r="2489">
          <cell r="A2489" t="str">
            <v>0304Huancabamba262</v>
          </cell>
          <cell r="B2489" t="str">
            <v>03</v>
          </cell>
          <cell r="C2489" t="str">
            <v>04</v>
          </cell>
          <cell r="D2489" t="str">
            <v>ELNO</v>
          </cell>
          <cell r="E2489" t="str">
            <v>Huancabamba</v>
          </cell>
          <cell r="F2489" t="str">
            <v/>
          </cell>
          <cell r="G2489">
            <v>0</v>
          </cell>
          <cell r="H2489">
            <v>0</v>
          </cell>
          <cell r="I2489" t="str">
            <v>262</v>
          </cell>
          <cell r="J2489">
            <v>576</v>
          </cell>
          <cell r="K2489">
            <v>0</v>
          </cell>
          <cell r="L2489">
            <v>0</v>
          </cell>
          <cell r="M2489">
            <v>30.994</v>
          </cell>
          <cell r="N2489">
            <v>0</v>
          </cell>
          <cell r="O2489">
            <v>15229.68</v>
          </cell>
          <cell r="P2489">
            <v>49.14</v>
          </cell>
          <cell r="Q2489">
            <v>2741.34</v>
          </cell>
          <cell r="R2489">
            <v>340.42</v>
          </cell>
        </row>
        <row r="2490">
          <cell r="A2490" t="str">
            <v>0304Huancabamba263</v>
          </cell>
          <cell r="B2490" t="str">
            <v>03</v>
          </cell>
          <cell r="C2490" t="str">
            <v>04</v>
          </cell>
          <cell r="D2490" t="str">
            <v>ELNO</v>
          </cell>
          <cell r="E2490" t="str">
            <v>Huancabamba</v>
          </cell>
          <cell r="F2490" t="str">
            <v/>
          </cell>
          <cell r="G2490">
            <v>0</v>
          </cell>
          <cell r="H2490">
            <v>0</v>
          </cell>
          <cell r="I2490" t="str">
            <v>263</v>
          </cell>
          <cell r="J2490">
            <v>54</v>
          </cell>
          <cell r="K2490">
            <v>0</v>
          </cell>
          <cell r="L2490">
            <v>0</v>
          </cell>
          <cell r="M2490">
            <v>6.4580000000000002</v>
          </cell>
          <cell r="N2490">
            <v>0</v>
          </cell>
          <cell r="O2490">
            <v>4190.91</v>
          </cell>
          <cell r="P2490">
            <v>64.89</v>
          </cell>
          <cell r="Q2490">
            <v>754.36</v>
          </cell>
          <cell r="R2490">
            <v>31.88</v>
          </cell>
        </row>
        <row r="2491">
          <cell r="A2491" t="str">
            <v>0304Huancabamba264</v>
          </cell>
          <cell r="B2491" t="str">
            <v>03</v>
          </cell>
          <cell r="C2491" t="str">
            <v>04</v>
          </cell>
          <cell r="D2491" t="str">
            <v>ELNO</v>
          </cell>
          <cell r="E2491" t="str">
            <v>Huancabamba</v>
          </cell>
          <cell r="F2491" t="str">
            <v/>
          </cell>
          <cell r="G2491">
            <v>0</v>
          </cell>
          <cell r="H2491">
            <v>0</v>
          </cell>
          <cell r="I2491" t="str">
            <v>264</v>
          </cell>
          <cell r="J2491">
            <v>33</v>
          </cell>
          <cell r="K2491">
            <v>0</v>
          </cell>
          <cell r="L2491">
            <v>0</v>
          </cell>
          <cell r="M2491">
            <v>6.41</v>
          </cell>
          <cell r="N2491">
            <v>0</v>
          </cell>
          <cell r="O2491">
            <v>4121.47</v>
          </cell>
          <cell r="P2491">
            <v>64.3</v>
          </cell>
          <cell r="Q2491">
            <v>741.86</v>
          </cell>
          <cell r="R2491">
            <v>19.91</v>
          </cell>
        </row>
        <row r="2492">
          <cell r="A2492" t="str">
            <v>0304Huancabamba265</v>
          </cell>
          <cell r="B2492" t="str">
            <v>03</v>
          </cell>
          <cell r="C2492" t="str">
            <v>04</v>
          </cell>
          <cell r="D2492" t="str">
            <v>ELNO</v>
          </cell>
          <cell r="E2492" t="str">
            <v>Huancabamba</v>
          </cell>
          <cell r="F2492" t="str">
            <v/>
          </cell>
          <cell r="G2492">
            <v>0</v>
          </cell>
          <cell r="H2492">
            <v>0</v>
          </cell>
          <cell r="I2492" t="str">
            <v>265</v>
          </cell>
          <cell r="J2492">
            <v>4</v>
          </cell>
          <cell r="K2492">
            <v>0</v>
          </cell>
          <cell r="L2492">
            <v>0</v>
          </cell>
          <cell r="M2492">
            <v>1.363</v>
          </cell>
          <cell r="N2492">
            <v>0</v>
          </cell>
          <cell r="O2492">
            <v>870.76</v>
          </cell>
          <cell r="P2492">
            <v>63.89</v>
          </cell>
          <cell r="Q2492">
            <v>156.74</v>
          </cell>
          <cell r="R2492">
            <v>2.36</v>
          </cell>
        </row>
        <row r="2493">
          <cell r="A2493" t="str">
            <v>0304Huancabamba266</v>
          </cell>
          <cell r="B2493" t="str">
            <v>03</v>
          </cell>
          <cell r="C2493" t="str">
            <v>04</v>
          </cell>
          <cell r="D2493" t="str">
            <v>ELNO</v>
          </cell>
          <cell r="E2493" t="str">
            <v>Huancabamba</v>
          </cell>
          <cell r="F2493" t="str">
            <v/>
          </cell>
          <cell r="G2493">
            <v>0</v>
          </cell>
          <cell r="H2493">
            <v>0</v>
          </cell>
          <cell r="I2493" t="str">
            <v>266</v>
          </cell>
          <cell r="J2493">
            <v>1</v>
          </cell>
          <cell r="K2493">
            <v>0</v>
          </cell>
          <cell r="L2493">
            <v>0</v>
          </cell>
          <cell r="M2493">
            <v>0.54200000000000004</v>
          </cell>
          <cell r="N2493">
            <v>0</v>
          </cell>
          <cell r="O2493">
            <v>345.16</v>
          </cell>
          <cell r="P2493">
            <v>63.68</v>
          </cell>
          <cell r="Q2493">
            <v>62.13</v>
          </cell>
          <cell r="R2493">
            <v>0.59</v>
          </cell>
        </row>
        <row r="2494">
          <cell r="A2494" t="str">
            <v>0304Huancabamba100</v>
          </cell>
          <cell r="B2494" t="str">
            <v>03</v>
          </cell>
          <cell r="C2494" t="str">
            <v>04</v>
          </cell>
          <cell r="D2494" t="str">
            <v>ELNO</v>
          </cell>
          <cell r="E2494" t="str">
            <v>Huancabamba</v>
          </cell>
          <cell r="F2494" t="str">
            <v/>
          </cell>
          <cell r="G2494">
            <v>0</v>
          </cell>
          <cell r="H2494">
            <v>0</v>
          </cell>
          <cell r="I2494" t="str">
            <v>100</v>
          </cell>
          <cell r="J2494">
            <v>1</v>
          </cell>
          <cell r="K2494">
            <v>0.10199999999999999</v>
          </cell>
          <cell r="L2494">
            <v>0.28499999999999998</v>
          </cell>
          <cell r="M2494">
            <v>0.38700000000000001</v>
          </cell>
          <cell r="N2494">
            <v>2.1000000000000001E-2</v>
          </cell>
          <cell r="O2494">
            <v>237.83</v>
          </cell>
          <cell r="P2494">
            <v>61.45</v>
          </cell>
          <cell r="Q2494">
            <v>42.81</v>
          </cell>
          <cell r="R2494">
            <v>15.89</v>
          </cell>
        </row>
        <row r="2495">
          <cell r="A2495" t="str">
            <v>0304Huancabamba240</v>
          </cell>
          <cell r="B2495" t="str">
            <v>03</v>
          </cell>
          <cell r="C2495" t="str">
            <v>04</v>
          </cell>
          <cell r="D2495" t="str">
            <v>ELNO</v>
          </cell>
          <cell r="E2495" t="str">
            <v>Huancabamba</v>
          </cell>
          <cell r="F2495" t="str">
            <v/>
          </cell>
          <cell r="G2495">
            <v>0</v>
          </cell>
          <cell r="H2495">
            <v>0</v>
          </cell>
          <cell r="I2495" t="str">
            <v>240</v>
          </cell>
          <cell r="J2495">
            <v>0</v>
          </cell>
          <cell r="K2495">
            <v>0</v>
          </cell>
          <cell r="L2495">
            <v>0</v>
          </cell>
          <cell r="M2495">
            <v>24.356999999999999</v>
          </cell>
          <cell r="N2495">
            <v>0</v>
          </cell>
          <cell r="O2495">
            <v>3817</v>
          </cell>
          <cell r="P2495">
            <v>15.67</v>
          </cell>
          <cell r="Q2495">
            <v>0</v>
          </cell>
          <cell r="R2495">
            <v>0</v>
          </cell>
        </row>
        <row r="2496">
          <cell r="A2496" t="str">
            <v>0304Santo Domingo231</v>
          </cell>
          <cell r="B2496" t="str">
            <v>03</v>
          </cell>
          <cell r="C2496" t="str">
            <v>04</v>
          </cell>
          <cell r="D2496" t="str">
            <v>ELNO</v>
          </cell>
          <cell r="E2496" t="str">
            <v>Santo Domingo</v>
          </cell>
          <cell r="F2496" t="str">
            <v/>
          </cell>
          <cell r="G2496">
            <v>0</v>
          </cell>
          <cell r="H2496">
            <v>0</v>
          </cell>
          <cell r="I2496" t="str">
            <v>231</v>
          </cell>
          <cell r="J2496">
            <v>1</v>
          </cell>
          <cell r="K2496">
            <v>0</v>
          </cell>
          <cell r="L2496">
            <v>0</v>
          </cell>
          <cell r="M2496">
            <v>0.38</v>
          </cell>
          <cell r="N2496">
            <v>2E-3</v>
          </cell>
          <cell r="O2496">
            <v>300.88</v>
          </cell>
          <cell r="P2496">
            <v>79.180000000000007</v>
          </cell>
          <cell r="Q2496">
            <v>54.16</v>
          </cell>
          <cell r="R2496">
            <v>2.09</v>
          </cell>
        </row>
        <row r="2497">
          <cell r="A2497" t="str">
            <v>0304Santo Domingo270</v>
          </cell>
          <cell r="B2497" t="str">
            <v>03</v>
          </cell>
          <cell r="C2497" t="str">
            <v>04</v>
          </cell>
          <cell r="D2497" t="str">
            <v>ELNO</v>
          </cell>
          <cell r="E2497" t="str">
            <v>Santo Domingo</v>
          </cell>
          <cell r="F2497" t="str">
            <v/>
          </cell>
          <cell r="G2497">
            <v>0</v>
          </cell>
          <cell r="H2497">
            <v>0</v>
          </cell>
          <cell r="I2497" t="str">
            <v>270</v>
          </cell>
          <cell r="J2497">
            <v>22</v>
          </cell>
          <cell r="K2497">
            <v>0</v>
          </cell>
          <cell r="L2497">
            <v>0</v>
          </cell>
          <cell r="M2497">
            <v>2.5219999999999998</v>
          </cell>
          <cell r="N2497">
            <v>0</v>
          </cell>
          <cell r="O2497">
            <v>892.89</v>
          </cell>
          <cell r="P2497">
            <v>35.4</v>
          </cell>
          <cell r="Q2497">
            <v>160.72</v>
          </cell>
          <cell r="R2497">
            <v>12.56</v>
          </cell>
        </row>
        <row r="2498">
          <cell r="A2498" t="str">
            <v>0304Santo Domingo261</v>
          </cell>
          <cell r="B2498" t="str">
            <v>03</v>
          </cell>
          <cell r="C2498" t="str">
            <v>04</v>
          </cell>
          <cell r="D2498" t="str">
            <v>ELNO</v>
          </cell>
          <cell r="E2498" t="str">
            <v>Santo Domingo</v>
          </cell>
          <cell r="F2498" t="str">
            <v/>
          </cell>
          <cell r="G2498">
            <v>0</v>
          </cell>
          <cell r="H2498">
            <v>0</v>
          </cell>
          <cell r="I2498" t="str">
            <v>261</v>
          </cell>
          <cell r="J2498">
            <v>194</v>
          </cell>
          <cell r="K2498">
            <v>0</v>
          </cell>
          <cell r="L2498">
            <v>0</v>
          </cell>
          <cell r="M2498">
            <v>2.5179999999999998</v>
          </cell>
          <cell r="N2498">
            <v>0</v>
          </cell>
          <cell r="O2498">
            <v>1158.19</v>
          </cell>
          <cell r="P2498">
            <v>46</v>
          </cell>
          <cell r="Q2498">
            <v>208.47</v>
          </cell>
          <cell r="R2498">
            <v>114.46</v>
          </cell>
        </row>
        <row r="2499">
          <cell r="A2499" t="str">
            <v>0304Santo Domingo262</v>
          </cell>
          <cell r="B2499" t="str">
            <v>03</v>
          </cell>
          <cell r="C2499" t="str">
            <v>04</v>
          </cell>
          <cell r="D2499" t="str">
            <v>ELNO</v>
          </cell>
          <cell r="E2499" t="str">
            <v>Santo Domingo</v>
          </cell>
          <cell r="F2499" t="str">
            <v/>
          </cell>
          <cell r="G2499">
            <v>0</v>
          </cell>
          <cell r="H2499">
            <v>0</v>
          </cell>
          <cell r="I2499" t="str">
            <v>262</v>
          </cell>
          <cell r="J2499">
            <v>59</v>
          </cell>
          <cell r="K2499">
            <v>0</v>
          </cell>
          <cell r="L2499">
            <v>0</v>
          </cell>
          <cell r="M2499">
            <v>2.7610000000000001</v>
          </cell>
          <cell r="N2499">
            <v>0</v>
          </cell>
          <cell r="O2499">
            <v>1297.93</v>
          </cell>
          <cell r="P2499">
            <v>47.01</v>
          </cell>
          <cell r="Q2499">
            <v>233.63</v>
          </cell>
          <cell r="R2499">
            <v>34.81</v>
          </cell>
        </row>
        <row r="2500">
          <cell r="A2500" t="str">
            <v>0304Santo Domingo263</v>
          </cell>
          <cell r="B2500" t="str">
            <v>03</v>
          </cell>
          <cell r="C2500" t="str">
            <v>04</v>
          </cell>
          <cell r="D2500" t="str">
            <v>ELNO</v>
          </cell>
          <cell r="E2500" t="str">
            <v>Santo Domingo</v>
          </cell>
          <cell r="F2500" t="str">
            <v/>
          </cell>
          <cell r="G2500">
            <v>0</v>
          </cell>
          <cell r="H2500">
            <v>0</v>
          </cell>
          <cell r="I2500" t="str">
            <v>263</v>
          </cell>
          <cell r="J2500">
            <v>4</v>
          </cell>
          <cell r="K2500">
            <v>0</v>
          </cell>
          <cell r="L2500">
            <v>0</v>
          </cell>
          <cell r="M2500">
            <v>0.47299999999999998</v>
          </cell>
          <cell r="N2500">
            <v>0</v>
          </cell>
          <cell r="O2500">
            <v>307.02999999999997</v>
          </cell>
          <cell r="P2500">
            <v>64.91</v>
          </cell>
          <cell r="Q2500">
            <v>55.27</v>
          </cell>
          <cell r="R2500">
            <v>2.36</v>
          </cell>
        </row>
        <row r="2501">
          <cell r="A2501" t="str">
            <v>0304Santo Domingo240</v>
          </cell>
          <cell r="B2501" t="str">
            <v>03</v>
          </cell>
          <cell r="C2501" t="str">
            <v>04</v>
          </cell>
          <cell r="D2501" t="str">
            <v>ELNO</v>
          </cell>
          <cell r="E2501" t="str">
            <v>Santo Domingo</v>
          </cell>
          <cell r="F2501" t="str">
            <v/>
          </cell>
          <cell r="G2501">
            <v>0</v>
          </cell>
          <cell r="H2501">
            <v>0</v>
          </cell>
          <cell r="I2501" t="str">
            <v>240</v>
          </cell>
          <cell r="J2501">
            <v>0</v>
          </cell>
          <cell r="K2501">
            <v>0</v>
          </cell>
          <cell r="L2501">
            <v>0</v>
          </cell>
          <cell r="M2501">
            <v>4.7549999999999999</v>
          </cell>
          <cell r="N2501">
            <v>0</v>
          </cell>
          <cell r="O2501">
            <v>464</v>
          </cell>
          <cell r="P2501">
            <v>9.76</v>
          </cell>
          <cell r="Q2501">
            <v>0</v>
          </cell>
          <cell r="R2501">
            <v>0</v>
          </cell>
        </row>
        <row r="2502">
          <cell r="A2502" t="str">
            <v>0304Tumbes Rural270</v>
          </cell>
          <cell r="B2502" t="str">
            <v>03</v>
          </cell>
          <cell r="C2502" t="str">
            <v>04</v>
          </cell>
          <cell r="D2502" t="str">
            <v>ELNO</v>
          </cell>
          <cell r="E2502" t="str">
            <v>Tumbes Rural</v>
          </cell>
          <cell r="F2502" t="str">
            <v/>
          </cell>
          <cell r="G2502">
            <v>0</v>
          </cell>
          <cell r="H2502">
            <v>0</v>
          </cell>
          <cell r="I2502" t="str">
            <v>270</v>
          </cell>
          <cell r="J2502">
            <v>176</v>
          </cell>
          <cell r="K2502">
            <v>0</v>
          </cell>
          <cell r="L2502">
            <v>0</v>
          </cell>
          <cell r="M2502">
            <v>24.757999999999999</v>
          </cell>
          <cell r="N2502">
            <v>0</v>
          </cell>
          <cell r="O2502">
            <v>10626.33</v>
          </cell>
          <cell r="P2502">
            <v>42.92</v>
          </cell>
          <cell r="Q2502">
            <v>1912.74</v>
          </cell>
          <cell r="R2502">
            <v>106.4</v>
          </cell>
        </row>
        <row r="2503">
          <cell r="A2503" t="str">
            <v>0304Tumbes Rural261</v>
          </cell>
          <cell r="B2503" t="str">
            <v>03</v>
          </cell>
          <cell r="C2503" t="str">
            <v>04</v>
          </cell>
          <cell r="D2503" t="str">
            <v>ELNO</v>
          </cell>
          <cell r="E2503" t="str">
            <v>Tumbes Rural</v>
          </cell>
          <cell r="F2503" t="str">
            <v/>
          </cell>
          <cell r="G2503">
            <v>0</v>
          </cell>
          <cell r="H2503">
            <v>0</v>
          </cell>
          <cell r="I2503" t="str">
            <v>261</v>
          </cell>
          <cell r="J2503">
            <v>1176</v>
          </cell>
          <cell r="K2503">
            <v>0</v>
          </cell>
          <cell r="L2503">
            <v>0</v>
          </cell>
          <cell r="M2503">
            <v>17.702000000000002</v>
          </cell>
          <cell r="N2503">
            <v>0</v>
          </cell>
          <cell r="O2503">
            <v>7577.04</v>
          </cell>
          <cell r="P2503">
            <v>42.8</v>
          </cell>
          <cell r="Q2503">
            <v>1363.87</v>
          </cell>
          <cell r="R2503">
            <v>698.09</v>
          </cell>
        </row>
        <row r="2504">
          <cell r="A2504" t="str">
            <v>0304Tumbes Rural262</v>
          </cell>
          <cell r="B2504" t="str">
            <v>03</v>
          </cell>
          <cell r="C2504" t="str">
            <v>04</v>
          </cell>
          <cell r="D2504" t="str">
            <v>ELNO</v>
          </cell>
          <cell r="E2504" t="str">
            <v>Tumbes Rural</v>
          </cell>
          <cell r="F2504" t="str">
            <v/>
          </cell>
          <cell r="G2504">
            <v>0</v>
          </cell>
          <cell r="H2504">
            <v>0</v>
          </cell>
          <cell r="I2504" t="str">
            <v>262</v>
          </cell>
          <cell r="J2504">
            <v>983</v>
          </cell>
          <cell r="K2504">
            <v>0</v>
          </cell>
          <cell r="L2504">
            <v>0</v>
          </cell>
          <cell r="M2504">
            <v>57.673000000000002</v>
          </cell>
          <cell r="N2504">
            <v>0</v>
          </cell>
          <cell r="O2504">
            <v>22247.45</v>
          </cell>
          <cell r="P2504">
            <v>38.58</v>
          </cell>
          <cell r="Q2504">
            <v>4004.54</v>
          </cell>
          <cell r="R2504">
            <v>584.9</v>
          </cell>
        </row>
        <row r="2505">
          <cell r="A2505" t="str">
            <v>0304Tumbes Rural263</v>
          </cell>
          <cell r="B2505" t="str">
            <v>03</v>
          </cell>
          <cell r="C2505" t="str">
            <v>04</v>
          </cell>
          <cell r="D2505" t="str">
            <v>ELNO</v>
          </cell>
          <cell r="E2505" t="str">
            <v>Tumbes Rural</v>
          </cell>
          <cell r="F2505" t="str">
            <v/>
          </cell>
          <cell r="G2505">
            <v>0</v>
          </cell>
          <cell r="H2505">
            <v>0</v>
          </cell>
          <cell r="I2505" t="str">
            <v>263</v>
          </cell>
          <cell r="J2505">
            <v>185</v>
          </cell>
          <cell r="K2505">
            <v>0</v>
          </cell>
          <cell r="L2505">
            <v>0</v>
          </cell>
          <cell r="M2505">
            <v>22.184000000000001</v>
          </cell>
          <cell r="N2505">
            <v>0</v>
          </cell>
          <cell r="O2505">
            <v>9639.1299999999992</v>
          </cell>
          <cell r="P2505">
            <v>43.45</v>
          </cell>
          <cell r="Q2505">
            <v>1735.04</v>
          </cell>
          <cell r="R2505">
            <v>110</v>
          </cell>
        </row>
        <row r="2506">
          <cell r="A2506" t="str">
            <v>0304Tumbes Rural264</v>
          </cell>
          <cell r="B2506" t="str">
            <v>03</v>
          </cell>
          <cell r="C2506" t="str">
            <v>04</v>
          </cell>
          <cell r="D2506" t="str">
            <v>ELNO</v>
          </cell>
          <cell r="E2506" t="str">
            <v>Tumbes Rural</v>
          </cell>
          <cell r="F2506" t="str">
            <v/>
          </cell>
          <cell r="G2506">
            <v>0</v>
          </cell>
          <cell r="H2506">
            <v>0</v>
          </cell>
          <cell r="I2506" t="str">
            <v>264</v>
          </cell>
          <cell r="J2506">
            <v>67</v>
          </cell>
          <cell r="K2506">
            <v>0</v>
          </cell>
          <cell r="L2506">
            <v>0</v>
          </cell>
          <cell r="M2506">
            <v>13.46</v>
          </cell>
          <cell r="N2506">
            <v>0</v>
          </cell>
          <cell r="O2506">
            <v>5761.67</v>
          </cell>
          <cell r="P2506">
            <v>42.81</v>
          </cell>
          <cell r="Q2506">
            <v>1037.0999999999999</v>
          </cell>
          <cell r="R2506">
            <v>40.21</v>
          </cell>
        </row>
        <row r="2507">
          <cell r="A2507" t="str">
            <v>0304Tumbes Rural265</v>
          </cell>
          <cell r="B2507" t="str">
            <v>03</v>
          </cell>
          <cell r="C2507" t="str">
            <v>04</v>
          </cell>
          <cell r="D2507" t="str">
            <v>ELNO</v>
          </cell>
          <cell r="E2507" t="str">
            <v>Tumbes Rural</v>
          </cell>
          <cell r="F2507" t="str">
            <v/>
          </cell>
          <cell r="G2507">
            <v>0</v>
          </cell>
          <cell r="H2507">
            <v>0</v>
          </cell>
          <cell r="I2507" t="str">
            <v>265</v>
          </cell>
          <cell r="J2507">
            <v>8</v>
          </cell>
          <cell r="K2507">
            <v>0</v>
          </cell>
          <cell r="L2507">
            <v>0</v>
          </cell>
          <cell r="M2507">
            <v>3.0779999999999998</v>
          </cell>
          <cell r="N2507">
            <v>0</v>
          </cell>
          <cell r="O2507">
            <v>1303.5</v>
          </cell>
          <cell r="P2507">
            <v>42.35</v>
          </cell>
          <cell r="Q2507">
            <v>234.63</v>
          </cell>
          <cell r="R2507">
            <v>4.8899999999999997</v>
          </cell>
        </row>
        <row r="2508">
          <cell r="A2508" t="str">
            <v>0304Tumbes Rural266</v>
          </cell>
          <cell r="B2508" t="str">
            <v>03</v>
          </cell>
          <cell r="C2508" t="str">
            <v>04</v>
          </cell>
          <cell r="D2508" t="str">
            <v>ELNO</v>
          </cell>
          <cell r="E2508" t="str">
            <v>Tumbes Rural</v>
          </cell>
          <cell r="F2508" t="str">
            <v/>
          </cell>
          <cell r="G2508">
            <v>0</v>
          </cell>
          <cell r="H2508">
            <v>0</v>
          </cell>
          <cell r="I2508" t="str">
            <v>266</v>
          </cell>
          <cell r="J2508">
            <v>4</v>
          </cell>
          <cell r="K2508">
            <v>0</v>
          </cell>
          <cell r="L2508">
            <v>0</v>
          </cell>
          <cell r="M2508">
            <v>2.2490000000000001</v>
          </cell>
          <cell r="N2508">
            <v>0</v>
          </cell>
          <cell r="O2508">
            <v>948.89</v>
          </cell>
          <cell r="P2508">
            <v>42.19</v>
          </cell>
          <cell r="Q2508">
            <v>170.8</v>
          </cell>
          <cell r="R2508">
            <v>2.5299999999999998</v>
          </cell>
        </row>
        <row r="2509">
          <cell r="A2509" t="str">
            <v>0304Tumbes Rural267</v>
          </cell>
          <cell r="B2509" t="str">
            <v>03</v>
          </cell>
          <cell r="C2509" t="str">
            <v>04</v>
          </cell>
          <cell r="D2509" t="str">
            <v>ELNO</v>
          </cell>
          <cell r="E2509" t="str">
            <v>Tumbes Rural</v>
          </cell>
          <cell r="F2509" t="str">
            <v/>
          </cell>
          <cell r="G2509">
            <v>0</v>
          </cell>
          <cell r="H2509">
            <v>0</v>
          </cell>
          <cell r="I2509" t="str">
            <v>267</v>
          </cell>
          <cell r="J2509">
            <v>2</v>
          </cell>
          <cell r="K2509">
            <v>0</v>
          </cell>
          <cell r="L2509">
            <v>0</v>
          </cell>
          <cell r="M2509">
            <v>1.669</v>
          </cell>
          <cell r="N2509">
            <v>0</v>
          </cell>
          <cell r="O2509">
            <v>702.32</v>
          </cell>
          <cell r="P2509">
            <v>42.08</v>
          </cell>
          <cell r="Q2509">
            <v>126.42</v>
          </cell>
          <cell r="R2509">
            <v>1.18</v>
          </cell>
        </row>
        <row r="2510">
          <cell r="A2510" t="str">
            <v>0304Tumbes Rural268</v>
          </cell>
          <cell r="B2510" t="str">
            <v>03</v>
          </cell>
          <cell r="C2510" t="str">
            <v>04</v>
          </cell>
          <cell r="D2510" t="str">
            <v>ELNO</v>
          </cell>
          <cell r="E2510" t="str">
            <v>Tumbes Rural</v>
          </cell>
          <cell r="F2510" t="str">
            <v/>
          </cell>
          <cell r="G2510">
            <v>0</v>
          </cell>
          <cell r="H2510">
            <v>0</v>
          </cell>
          <cell r="I2510" t="str">
            <v>268</v>
          </cell>
          <cell r="J2510">
            <v>1</v>
          </cell>
          <cell r="K2510">
            <v>0</v>
          </cell>
          <cell r="L2510">
            <v>0</v>
          </cell>
          <cell r="M2510">
            <v>3.0550000000000002</v>
          </cell>
          <cell r="N2510">
            <v>0</v>
          </cell>
          <cell r="O2510">
            <v>1120.21</v>
          </cell>
          <cell r="P2510">
            <v>36.67</v>
          </cell>
          <cell r="Q2510">
            <v>201.64</v>
          </cell>
          <cell r="R2510">
            <v>0.76</v>
          </cell>
        </row>
        <row r="2511">
          <cell r="A2511" t="str">
            <v>0304Tumbes Rural282</v>
          </cell>
          <cell r="B2511" t="str">
            <v>03</v>
          </cell>
          <cell r="C2511" t="str">
            <v>04</v>
          </cell>
          <cell r="D2511" t="str">
            <v>ELNO</v>
          </cell>
          <cell r="E2511" t="str">
            <v>Tumbes Rural</v>
          </cell>
          <cell r="F2511" t="str">
            <v/>
          </cell>
          <cell r="G2511">
            <v>0</v>
          </cell>
          <cell r="H2511">
            <v>0</v>
          </cell>
          <cell r="I2511" t="str">
            <v>282</v>
          </cell>
          <cell r="J2511">
            <v>5</v>
          </cell>
          <cell r="K2511">
            <v>0</v>
          </cell>
          <cell r="L2511">
            <v>0</v>
          </cell>
          <cell r="M2511">
            <v>0.51200000000000001</v>
          </cell>
          <cell r="N2511">
            <v>1.6</v>
          </cell>
          <cell r="O2511">
            <v>210.55</v>
          </cell>
          <cell r="P2511">
            <v>41.12</v>
          </cell>
          <cell r="Q2511">
            <v>37.9</v>
          </cell>
          <cell r="R2511">
            <v>2.95</v>
          </cell>
        </row>
        <row r="2512">
          <cell r="A2512" t="str">
            <v>0304Tumbes Rural100</v>
          </cell>
          <cell r="B2512" t="str">
            <v>03</v>
          </cell>
          <cell r="C2512" t="str">
            <v>04</v>
          </cell>
          <cell r="D2512" t="str">
            <v>ELNO</v>
          </cell>
          <cell r="E2512" t="str">
            <v>Tumbes Rural</v>
          </cell>
          <cell r="F2512" t="str">
            <v/>
          </cell>
          <cell r="G2512">
            <v>0</v>
          </cell>
          <cell r="H2512">
            <v>0</v>
          </cell>
          <cell r="I2512" t="str">
            <v>100</v>
          </cell>
          <cell r="J2512">
            <v>2</v>
          </cell>
          <cell r="K2512">
            <v>3.2370000000000001</v>
          </cell>
          <cell r="L2512">
            <v>38.31</v>
          </cell>
          <cell r="M2512">
            <v>41.546999999999997</v>
          </cell>
          <cell r="N2512">
            <v>0.57999999999999996</v>
          </cell>
          <cell r="O2512">
            <v>8059.29</v>
          </cell>
          <cell r="P2512">
            <v>19.399999999999999</v>
          </cell>
          <cell r="Q2512">
            <v>1450.67</v>
          </cell>
          <cell r="R2512">
            <v>31.78</v>
          </cell>
        </row>
        <row r="2513">
          <cell r="A2513" t="str">
            <v>0304Tumbes Rural122</v>
          </cell>
          <cell r="B2513" t="str">
            <v>03</v>
          </cell>
          <cell r="C2513" t="str">
            <v>04</v>
          </cell>
          <cell r="D2513" t="str">
            <v>ELNO</v>
          </cell>
          <cell r="E2513" t="str">
            <v>Tumbes Rural</v>
          </cell>
          <cell r="F2513" t="str">
            <v/>
          </cell>
          <cell r="G2513">
            <v>0</v>
          </cell>
          <cell r="H2513">
            <v>0</v>
          </cell>
          <cell r="I2513" t="str">
            <v>122</v>
          </cell>
          <cell r="J2513">
            <v>3</v>
          </cell>
          <cell r="K2513">
            <v>15.974</v>
          </cell>
          <cell r="L2513">
            <v>78.367999999999995</v>
          </cell>
          <cell r="M2513">
            <v>94.341999999999999</v>
          </cell>
          <cell r="N2513">
            <v>0.48</v>
          </cell>
          <cell r="O2513">
            <v>21358.94</v>
          </cell>
          <cell r="P2513">
            <v>22.64</v>
          </cell>
          <cell r="Q2513">
            <v>3844.61</v>
          </cell>
          <cell r="R2513">
            <v>47.67</v>
          </cell>
        </row>
        <row r="2514">
          <cell r="A2514" t="str">
            <v>0304Tumbes Rural121</v>
          </cell>
          <cell r="B2514" t="str">
            <v>03</v>
          </cell>
          <cell r="C2514" t="str">
            <v>04</v>
          </cell>
          <cell r="D2514" t="str">
            <v>ELNO</v>
          </cell>
          <cell r="E2514" t="str">
            <v>Tumbes Rural</v>
          </cell>
          <cell r="F2514" t="str">
            <v/>
          </cell>
          <cell r="G2514">
            <v>0</v>
          </cell>
          <cell r="H2514">
            <v>0</v>
          </cell>
          <cell r="I2514" t="str">
            <v>121</v>
          </cell>
          <cell r="J2514">
            <v>2</v>
          </cell>
          <cell r="K2514">
            <v>2.9260000000000002</v>
          </cell>
          <cell r="L2514">
            <v>10.098000000000001</v>
          </cell>
          <cell r="M2514">
            <v>13.023999999999999</v>
          </cell>
          <cell r="N2514">
            <v>0.06</v>
          </cell>
          <cell r="O2514">
            <v>2502.65</v>
          </cell>
          <cell r="P2514">
            <v>19.22</v>
          </cell>
          <cell r="Q2514">
            <v>450.48</v>
          </cell>
          <cell r="R2514">
            <v>31.78</v>
          </cell>
        </row>
        <row r="2515">
          <cell r="A2515" t="str">
            <v>0304Tumbes Rural132</v>
          </cell>
          <cell r="B2515" t="str">
            <v>03</v>
          </cell>
          <cell r="C2515" t="str">
            <v>04</v>
          </cell>
          <cell r="D2515" t="str">
            <v>ELNO</v>
          </cell>
          <cell r="E2515" t="str">
            <v>Tumbes Rural</v>
          </cell>
          <cell r="F2515" t="str">
            <v/>
          </cell>
          <cell r="G2515">
            <v>0</v>
          </cell>
          <cell r="H2515">
            <v>0</v>
          </cell>
          <cell r="I2515" t="str">
            <v>132</v>
          </cell>
          <cell r="J2515">
            <v>5</v>
          </cell>
          <cell r="K2515">
            <v>0</v>
          </cell>
          <cell r="L2515">
            <v>0</v>
          </cell>
          <cell r="M2515">
            <v>8.7469999999999999</v>
          </cell>
          <cell r="N2515">
            <v>9.2999999999999999E-2</v>
          </cell>
          <cell r="O2515">
            <v>2815.52</v>
          </cell>
          <cell r="P2515">
            <v>32.19</v>
          </cell>
          <cell r="Q2515">
            <v>506.79</v>
          </cell>
          <cell r="R2515">
            <v>74.25</v>
          </cell>
        </row>
        <row r="2516">
          <cell r="A2516" t="str">
            <v>0304Tumbes Rural131</v>
          </cell>
          <cell r="B2516" t="str">
            <v>03</v>
          </cell>
          <cell r="C2516" t="str">
            <v>04</v>
          </cell>
          <cell r="D2516" t="str">
            <v>ELNO</v>
          </cell>
          <cell r="E2516" t="str">
            <v>Tumbes Rural</v>
          </cell>
          <cell r="F2516" t="str">
            <v/>
          </cell>
          <cell r="G2516">
            <v>0</v>
          </cell>
          <cell r="H2516">
            <v>0</v>
          </cell>
          <cell r="I2516" t="str">
            <v>131</v>
          </cell>
          <cell r="J2516">
            <v>5</v>
          </cell>
          <cell r="K2516">
            <v>0</v>
          </cell>
          <cell r="L2516">
            <v>0</v>
          </cell>
          <cell r="M2516">
            <v>18.411999999999999</v>
          </cell>
          <cell r="N2516">
            <v>8.3000000000000004E-2</v>
          </cell>
          <cell r="O2516">
            <v>4451.82</v>
          </cell>
          <cell r="P2516">
            <v>24.18</v>
          </cell>
          <cell r="Q2516">
            <v>801.33</v>
          </cell>
          <cell r="R2516">
            <v>74.25</v>
          </cell>
        </row>
        <row r="2517">
          <cell r="A2517" t="str">
            <v>0304Tumbes Rural240</v>
          </cell>
          <cell r="B2517" t="str">
            <v>03</v>
          </cell>
          <cell r="C2517" t="str">
            <v>04</v>
          </cell>
          <cell r="D2517" t="str">
            <v>ELNO</v>
          </cell>
          <cell r="E2517" t="str">
            <v>Tumbes Rural</v>
          </cell>
          <cell r="F2517" t="str">
            <v/>
          </cell>
          <cell r="G2517">
            <v>0</v>
          </cell>
          <cell r="H2517">
            <v>0</v>
          </cell>
          <cell r="I2517" t="str">
            <v>240</v>
          </cell>
          <cell r="J2517">
            <v>0</v>
          </cell>
          <cell r="K2517">
            <v>0</v>
          </cell>
          <cell r="L2517">
            <v>0</v>
          </cell>
          <cell r="M2517">
            <v>25.545999999999999</v>
          </cell>
          <cell r="N2517">
            <v>0</v>
          </cell>
          <cell r="O2517">
            <v>9240</v>
          </cell>
          <cell r="P2517">
            <v>36.17</v>
          </cell>
          <cell r="Q2517">
            <v>0</v>
          </cell>
          <cell r="R2517">
            <v>0</v>
          </cell>
        </row>
        <row r="2518">
          <cell r="A2518" t="str">
            <v>0305Piura210</v>
          </cell>
          <cell r="B2518" t="str">
            <v>03</v>
          </cell>
          <cell r="C2518" t="str">
            <v>05</v>
          </cell>
          <cell r="D2518" t="str">
            <v>ELNO</v>
          </cell>
          <cell r="E2518" t="str">
            <v>Piura</v>
          </cell>
          <cell r="F2518" t="str">
            <v/>
          </cell>
          <cell r="G2518">
            <v>7</v>
          </cell>
          <cell r="H2518">
            <v>60</v>
          </cell>
          <cell r="I2518" t="str">
            <v>210</v>
          </cell>
          <cell r="J2518">
            <v>1</v>
          </cell>
          <cell r="K2518">
            <v>2.4E-2</v>
          </cell>
          <cell r="L2518">
            <v>0.52</v>
          </cell>
          <cell r="M2518">
            <v>0.54400000000000004</v>
          </cell>
          <cell r="N2518">
            <v>0.03</v>
          </cell>
          <cell r="O2518">
            <v>541.29999999999995</v>
          </cell>
          <cell r="P2518">
            <v>99.5</v>
          </cell>
          <cell r="Q2518">
            <v>97.43</v>
          </cell>
          <cell r="R2518">
            <v>3.18</v>
          </cell>
        </row>
        <row r="2519">
          <cell r="A2519" t="str">
            <v>0305Piura222</v>
          </cell>
          <cell r="B2519" t="str">
            <v>03</v>
          </cell>
          <cell r="C2519" t="str">
            <v>05</v>
          </cell>
          <cell r="D2519" t="str">
            <v>ELNO</v>
          </cell>
          <cell r="E2519" t="str">
            <v>Piura</v>
          </cell>
          <cell r="F2519" t="str">
            <v/>
          </cell>
          <cell r="G2519">
            <v>7</v>
          </cell>
          <cell r="H2519">
            <v>60</v>
          </cell>
          <cell r="I2519" t="str">
            <v>222</v>
          </cell>
          <cell r="J2519">
            <v>9</v>
          </cell>
          <cell r="K2519">
            <v>9.1530000000000005</v>
          </cell>
          <cell r="L2519">
            <v>36.514000000000003</v>
          </cell>
          <cell r="M2519">
            <v>45.667000000000002</v>
          </cell>
          <cell r="N2519">
            <v>0.41599999999999998</v>
          </cell>
          <cell r="O2519">
            <v>21435.74</v>
          </cell>
          <cell r="P2519">
            <v>46.94</v>
          </cell>
          <cell r="Q2519">
            <v>3858.43</v>
          </cell>
          <cell r="R2519">
            <v>34.619999999999997</v>
          </cell>
        </row>
        <row r="2520">
          <cell r="A2520" t="str">
            <v>0305Piura221</v>
          </cell>
          <cell r="B2520" t="str">
            <v>03</v>
          </cell>
          <cell r="C2520" t="str">
            <v>05</v>
          </cell>
          <cell r="D2520" t="str">
            <v>ELNO</v>
          </cell>
          <cell r="E2520" t="str">
            <v>Piura</v>
          </cell>
          <cell r="F2520" t="str">
            <v/>
          </cell>
          <cell r="G2520">
            <v>7</v>
          </cell>
          <cell r="H2520">
            <v>60</v>
          </cell>
          <cell r="I2520" t="str">
            <v>221</v>
          </cell>
          <cell r="J2520">
            <v>7</v>
          </cell>
          <cell r="K2520">
            <v>29.08</v>
          </cell>
          <cell r="L2520">
            <v>72.741</v>
          </cell>
          <cell r="M2520">
            <v>101.821</v>
          </cell>
          <cell r="N2520">
            <v>0.46200000000000002</v>
          </cell>
          <cell r="O2520">
            <v>31731.22</v>
          </cell>
          <cell r="P2520">
            <v>31.16</v>
          </cell>
          <cell r="Q2520">
            <v>5711.62</v>
          </cell>
          <cell r="R2520">
            <v>32.26</v>
          </cell>
        </row>
        <row r="2521">
          <cell r="A2521" t="str">
            <v>0305Piura232</v>
          </cell>
          <cell r="B2521" t="str">
            <v>03</v>
          </cell>
          <cell r="C2521" t="str">
            <v>05</v>
          </cell>
          <cell r="D2521" t="str">
            <v>ELNO</v>
          </cell>
          <cell r="E2521" t="str">
            <v>Piura</v>
          </cell>
          <cell r="F2521" t="str">
            <v/>
          </cell>
          <cell r="G2521">
            <v>7</v>
          </cell>
          <cell r="H2521">
            <v>60</v>
          </cell>
          <cell r="I2521" t="str">
            <v>232</v>
          </cell>
          <cell r="J2521">
            <v>8</v>
          </cell>
          <cell r="K2521">
            <v>0</v>
          </cell>
          <cell r="L2521">
            <v>0</v>
          </cell>
          <cell r="M2521">
            <v>27.614999999999998</v>
          </cell>
          <cell r="N2521">
            <v>0.28999999999999998</v>
          </cell>
          <cell r="O2521">
            <v>12481.73</v>
          </cell>
          <cell r="P2521">
            <v>45.2</v>
          </cell>
          <cell r="Q2521">
            <v>2246.71</v>
          </cell>
          <cell r="R2521">
            <v>19.03</v>
          </cell>
        </row>
        <row r="2522">
          <cell r="A2522" t="str">
            <v>0305Piura231</v>
          </cell>
          <cell r="B2522" t="str">
            <v>03</v>
          </cell>
          <cell r="C2522" t="str">
            <v>05</v>
          </cell>
          <cell r="D2522" t="str">
            <v>ELNO</v>
          </cell>
          <cell r="E2522" t="str">
            <v>Piura</v>
          </cell>
          <cell r="F2522" t="str">
            <v/>
          </cell>
          <cell r="G2522">
            <v>7</v>
          </cell>
          <cell r="H2522">
            <v>60</v>
          </cell>
          <cell r="I2522" t="str">
            <v>231</v>
          </cell>
          <cell r="J2522">
            <v>16</v>
          </cell>
          <cell r="K2522">
            <v>0</v>
          </cell>
          <cell r="L2522">
            <v>0</v>
          </cell>
          <cell r="M2522">
            <v>77.724000000000004</v>
          </cell>
          <cell r="N2522">
            <v>0.28499999999999998</v>
          </cell>
          <cell r="O2522">
            <v>24161.14</v>
          </cell>
          <cell r="P2522">
            <v>31.09</v>
          </cell>
          <cell r="Q2522">
            <v>4349.01</v>
          </cell>
          <cell r="R2522">
            <v>37.89</v>
          </cell>
        </row>
        <row r="2523">
          <cell r="A2523" t="str">
            <v>0305Piura270</v>
          </cell>
          <cell r="B2523" t="str">
            <v>03</v>
          </cell>
          <cell r="C2523" t="str">
            <v>05</v>
          </cell>
          <cell r="D2523" t="str">
            <v>ELNO</v>
          </cell>
          <cell r="E2523" t="str">
            <v>Piura</v>
          </cell>
          <cell r="F2523" t="str">
            <v/>
          </cell>
          <cell r="G2523">
            <v>7</v>
          </cell>
          <cell r="H2523">
            <v>60</v>
          </cell>
          <cell r="I2523" t="str">
            <v>270</v>
          </cell>
          <cell r="J2523">
            <v>3197</v>
          </cell>
          <cell r="K2523">
            <v>0</v>
          </cell>
          <cell r="L2523">
            <v>0</v>
          </cell>
          <cell r="M2523">
            <v>1220.7570000000001</v>
          </cell>
          <cell r="N2523">
            <v>0</v>
          </cell>
          <cell r="O2523">
            <v>429336.1</v>
          </cell>
          <cell r="P2523">
            <v>35.17</v>
          </cell>
          <cell r="Q2523">
            <v>77280.5</v>
          </cell>
          <cell r="R2523">
            <v>2042.1</v>
          </cell>
        </row>
        <row r="2524">
          <cell r="A2524" t="str">
            <v>0305Piura261</v>
          </cell>
          <cell r="B2524" t="str">
            <v>03</v>
          </cell>
          <cell r="C2524" t="str">
            <v>05</v>
          </cell>
          <cell r="D2524" t="str">
            <v>ELNO</v>
          </cell>
          <cell r="E2524" t="str">
            <v>Piura</v>
          </cell>
          <cell r="F2524" t="str">
            <v/>
          </cell>
          <cell r="G2524">
            <v>7</v>
          </cell>
          <cell r="H2524">
            <v>60</v>
          </cell>
          <cell r="I2524" t="str">
            <v>261</v>
          </cell>
          <cell r="J2524">
            <v>24340</v>
          </cell>
          <cell r="K2524">
            <v>0</v>
          </cell>
          <cell r="L2524">
            <v>0</v>
          </cell>
          <cell r="M2524">
            <v>380.79300000000001</v>
          </cell>
          <cell r="N2524">
            <v>0</v>
          </cell>
          <cell r="O2524">
            <v>142962.44</v>
          </cell>
          <cell r="P2524">
            <v>37.54</v>
          </cell>
          <cell r="Q2524">
            <v>25733.24</v>
          </cell>
          <cell r="R2524">
            <v>14407.06</v>
          </cell>
        </row>
        <row r="2525">
          <cell r="A2525" t="str">
            <v>0305Piura262</v>
          </cell>
          <cell r="B2525" t="str">
            <v>03</v>
          </cell>
          <cell r="C2525" t="str">
            <v>05</v>
          </cell>
          <cell r="D2525" t="str">
            <v>ELNO</v>
          </cell>
          <cell r="E2525" t="str">
            <v>Piura</v>
          </cell>
          <cell r="F2525" t="str">
            <v/>
          </cell>
          <cell r="G2525">
            <v>7</v>
          </cell>
          <cell r="H2525">
            <v>60</v>
          </cell>
          <cell r="I2525" t="str">
            <v>262</v>
          </cell>
          <cell r="J2525">
            <v>28218</v>
          </cell>
          <cell r="K2525">
            <v>0</v>
          </cell>
          <cell r="L2525">
            <v>0</v>
          </cell>
          <cell r="M2525">
            <v>1685.97</v>
          </cell>
          <cell r="N2525">
            <v>0</v>
          </cell>
          <cell r="O2525">
            <v>561935.97</v>
          </cell>
          <cell r="P2525">
            <v>33.33</v>
          </cell>
          <cell r="Q2525">
            <v>101148.47</v>
          </cell>
          <cell r="R2525">
            <v>16731.2</v>
          </cell>
        </row>
        <row r="2526">
          <cell r="A2526" t="str">
            <v>0305Piura263</v>
          </cell>
          <cell r="B2526" t="str">
            <v>03</v>
          </cell>
          <cell r="C2526" t="str">
            <v>05</v>
          </cell>
          <cell r="D2526" t="str">
            <v>ELNO</v>
          </cell>
          <cell r="E2526" t="str">
            <v>Piura</v>
          </cell>
          <cell r="F2526" t="str">
            <v/>
          </cell>
          <cell r="G2526">
            <v>7</v>
          </cell>
          <cell r="H2526">
            <v>60</v>
          </cell>
          <cell r="I2526" t="str">
            <v>263</v>
          </cell>
          <cell r="J2526">
            <v>8760</v>
          </cell>
          <cell r="K2526">
            <v>0</v>
          </cell>
          <cell r="L2526">
            <v>0</v>
          </cell>
          <cell r="M2526">
            <v>1069.971</v>
          </cell>
          <cell r="N2526">
            <v>0</v>
          </cell>
          <cell r="O2526">
            <v>398073.77</v>
          </cell>
          <cell r="P2526">
            <v>37.200000000000003</v>
          </cell>
          <cell r="Q2526">
            <v>71653.279999999999</v>
          </cell>
          <cell r="R2526">
            <v>5217.28</v>
          </cell>
        </row>
        <row r="2527">
          <cell r="A2527" t="str">
            <v>0305Piura264</v>
          </cell>
          <cell r="B2527" t="str">
            <v>03</v>
          </cell>
          <cell r="C2527" t="str">
            <v>05</v>
          </cell>
          <cell r="D2527" t="str">
            <v>ELNO</v>
          </cell>
          <cell r="E2527" t="str">
            <v>Piura</v>
          </cell>
          <cell r="F2527" t="str">
            <v/>
          </cell>
          <cell r="G2527">
            <v>7</v>
          </cell>
          <cell r="H2527">
            <v>60</v>
          </cell>
          <cell r="I2527" t="str">
            <v>264</v>
          </cell>
          <cell r="J2527">
            <v>6272</v>
          </cell>
          <cell r="K2527">
            <v>0</v>
          </cell>
          <cell r="L2527">
            <v>0</v>
          </cell>
          <cell r="M2527">
            <v>1273.3</v>
          </cell>
          <cell r="N2527">
            <v>0</v>
          </cell>
          <cell r="O2527">
            <v>465830.3</v>
          </cell>
          <cell r="P2527">
            <v>36.58</v>
          </cell>
          <cell r="Q2527">
            <v>83849.45</v>
          </cell>
          <cell r="R2527">
            <v>3760.14</v>
          </cell>
        </row>
        <row r="2528">
          <cell r="A2528" t="str">
            <v>0305Piura265</v>
          </cell>
          <cell r="B2528" t="str">
            <v>03</v>
          </cell>
          <cell r="C2528" t="str">
            <v>05</v>
          </cell>
          <cell r="D2528" t="str">
            <v>ELNO</v>
          </cell>
          <cell r="E2528" t="str">
            <v>Piura</v>
          </cell>
          <cell r="F2528" t="str">
            <v/>
          </cell>
          <cell r="G2528">
            <v>7</v>
          </cell>
          <cell r="H2528">
            <v>60</v>
          </cell>
          <cell r="I2528" t="str">
            <v>265</v>
          </cell>
          <cell r="J2528">
            <v>1217</v>
          </cell>
          <cell r="K2528">
            <v>0</v>
          </cell>
          <cell r="L2528">
            <v>0</v>
          </cell>
          <cell r="M2528">
            <v>453.02699999999999</v>
          </cell>
          <cell r="N2528">
            <v>0</v>
          </cell>
          <cell r="O2528">
            <v>163529.35</v>
          </cell>
          <cell r="P2528">
            <v>36.1</v>
          </cell>
          <cell r="Q2528">
            <v>29435.279999999999</v>
          </cell>
          <cell r="R2528">
            <v>748.29</v>
          </cell>
        </row>
        <row r="2529">
          <cell r="A2529" t="str">
            <v>0305Piura266</v>
          </cell>
          <cell r="B2529" t="str">
            <v>03</v>
          </cell>
          <cell r="C2529" t="str">
            <v>05</v>
          </cell>
          <cell r="D2529" t="str">
            <v>ELNO</v>
          </cell>
          <cell r="E2529" t="str">
            <v>Piura</v>
          </cell>
          <cell r="F2529" t="str">
            <v/>
          </cell>
          <cell r="G2529">
            <v>7</v>
          </cell>
          <cell r="H2529">
            <v>60</v>
          </cell>
          <cell r="I2529" t="str">
            <v>266</v>
          </cell>
          <cell r="J2529">
            <v>287</v>
          </cell>
          <cell r="K2529">
            <v>0</v>
          </cell>
          <cell r="L2529">
            <v>0</v>
          </cell>
          <cell r="M2529">
            <v>170.11500000000001</v>
          </cell>
          <cell r="N2529">
            <v>0</v>
          </cell>
          <cell r="O2529">
            <v>60807.49</v>
          </cell>
          <cell r="P2529">
            <v>35.74</v>
          </cell>
          <cell r="Q2529">
            <v>10945.35</v>
          </cell>
          <cell r="R2529">
            <v>180.67</v>
          </cell>
        </row>
        <row r="2530">
          <cell r="A2530" t="str">
            <v>0305Piura267</v>
          </cell>
          <cell r="B2530" t="str">
            <v>03</v>
          </cell>
          <cell r="C2530" t="str">
            <v>05</v>
          </cell>
          <cell r="D2530" t="str">
            <v>ELNO</v>
          </cell>
          <cell r="E2530" t="str">
            <v>Piura</v>
          </cell>
          <cell r="F2530" t="str">
            <v/>
          </cell>
          <cell r="G2530">
            <v>7</v>
          </cell>
          <cell r="H2530">
            <v>60</v>
          </cell>
          <cell r="I2530" t="str">
            <v>267</v>
          </cell>
          <cell r="J2530">
            <v>105</v>
          </cell>
          <cell r="K2530">
            <v>0</v>
          </cell>
          <cell r="L2530">
            <v>0</v>
          </cell>
          <cell r="M2530">
            <v>89.498999999999995</v>
          </cell>
          <cell r="N2530">
            <v>0</v>
          </cell>
          <cell r="O2530">
            <v>31776.23</v>
          </cell>
          <cell r="P2530">
            <v>35.5</v>
          </cell>
          <cell r="Q2530">
            <v>5719.72</v>
          </cell>
          <cell r="R2530">
            <v>69.27</v>
          </cell>
        </row>
        <row r="2531">
          <cell r="A2531" t="str">
            <v>0305Piura268</v>
          </cell>
          <cell r="B2531" t="str">
            <v>03</v>
          </cell>
          <cell r="C2531" t="str">
            <v>05</v>
          </cell>
          <cell r="D2531" t="str">
            <v>ELNO</v>
          </cell>
          <cell r="E2531" t="str">
            <v>Piura</v>
          </cell>
          <cell r="F2531" t="str">
            <v/>
          </cell>
          <cell r="G2531">
            <v>7</v>
          </cell>
          <cell r="H2531">
            <v>60</v>
          </cell>
          <cell r="I2531" t="str">
            <v>268</v>
          </cell>
          <cell r="J2531">
            <v>93</v>
          </cell>
          <cell r="K2531">
            <v>0</v>
          </cell>
          <cell r="L2531">
            <v>0</v>
          </cell>
          <cell r="M2531">
            <v>148.452</v>
          </cell>
          <cell r="N2531">
            <v>0</v>
          </cell>
          <cell r="O2531">
            <v>52100.02</v>
          </cell>
          <cell r="P2531">
            <v>35.1</v>
          </cell>
          <cell r="Q2531">
            <v>9378</v>
          </cell>
          <cell r="R2531">
            <v>64.150000000000006</v>
          </cell>
        </row>
        <row r="2532">
          <cell r="A2532" t="str">
            <v>0305Piura282</v>
          </cell>
          <cell r="B2532" t="str">
            <v>03</v>
          </cell>
          <cell r="C2532" t="str">
            <v>05</v>
          </cell>
          <cell r="D2532" t="str">
            <v>ELNO</v>
          </cell>
          <cell r="E2532" t="str">
            <v>Piura</v>
          </cell>
          <cell r="F2532" t="str">
            <v/>
          </cell>
          <cell r="G2532">
            <v>7</v>
          </cell>
          <cell r="H2532">
            <v>60</v>
          </cell>
          <cell r="I2532" t="str">
            <v>282</v>
          </cell>
          <cell r="J2532">
            <v>95</v>
          </cell>
          <cell r="K2532">
            <v>0</v>
          </cell>
          <cell r="L2532">
            <v>0</v>
          </cell>
          <cell r="M2532">
            <v>27.747</v>
          </cell>
          <cell r="N2532">
            <v>72.116</v>
          </cell>
          <cell r="O2532">
            <v>8669.4599999999991</v>
          </cell>
          <cell r="P2532">
            <v>31.24</v>
          </cell>
          <cell r="Q2532">
            <v>1560.5</v>
          </cell>
          <cell r="R2532">
            <v>56.29</v>
          </cell>
        </row>
        <row r="2533">
          <cell r="A2533" t="str">
            <v>0305Piura100</v>
          </cell>
          <cell r="B2533" t="str">
            <v>03</v>
          </cell>
          <cell r="C2533" t="str">
            <v>05</v>
          </cell>
          <cell r="D2533" t="str">
            <v>ELNO</v>
          </cell>
          <cell r="E2533" t="str">
            <v>Piura</v>
          </cell>
          <cell r="F2533" t="str">
            <v/>
          </cell>
          <cell r="G2533">
            <v>7</v>
          </cell>
          <cell r="H2533">
            <v>60</v>
          </cell>
          <cell r="I2533" t="str">
            <v>100</v>
          </cell>
          <cell r="J2533">
            <v>37</v>
          </cell>
          <cell r="K2533">
            <v>38.097999999999999</v>
          </cell>
          <cell r="L2533">
            <v>796.351</v>
          </cell>
          <cell r="M2533">
            <v>834.44899999999996</v>
          </cell>
          <cell r="N2533">
            <v>5.2729999999999997</v>
          </cell>
          <cell r="O2533">
            <v>137314.59</v>
          </cell>
          <cell r="P2533">
            <v>16.46</v>
          </cell>
          <cell r="Q2533">
            <v>24716.63</v>
          </cell>
          <cell r="R2533">
            <v>573.48</v>
          </cell>
        </row>
        <row r="2534">
          <cell r="A2534" t="str">
            <v>0305Piura122</v>
          </cell>
          <cell r="B2534" t="str">
            <v>03</v>
          </cell>
          <cell r="C2534" t="str">
            <v>05</v>
          </cell>
          <cell r="D2534" t="str">
            <v>ELNO</v>
          </cell>
          <cell r="E2534" t="str">
            <v>Piura</v>
          </cell>
          <cell r="F2534" t="str">
            <v/>
          </cell>
          <cell r="G2534">
            <v>7</v>
          </cell>
          <cell r="H2534">
            <v>60</v>
          </cell>
          <cell r="I2534" t="str">
            <v>122</v>
          </cell>
          <cell r="J2534">
            <v>70</v>
          </cell>
          <cell r="K2534">
            <v>212.98</v>
          </cell>
          <cell r="L2534">
            <v>1295.373</v>
          </cell>
          <cell r="M2534">
            <v>1508.3530000000001</v>
          </cell>
          <cell r="N2534">
            <v>5.9969999999999999</v>
          </cell>
          <cell r="O2534">
            <v>308672.28000000003</v>
          </cell>
          <cell r="P2534">
            <v>20.46</v>
          </cell>
          <cell r="Q2534">
            <v>55561.01</v>
          </cell>
          <cell r="R2534">
            <v>1118.56</v>
          </cell>
        </row>
        <row r="2535">
          <cell r="A2535" t="str">
            <v>0305Piura121</v>
          </cell>
          <cell r="B2535" t="str">
            <v>03</v>
          </cell>
          <cell r="C2535" t="str">
            <v>05</v>
          </cell>
          <cell r="D2535" t="str">
            <v>ELNO</v>
          </cell>
          <cell r="E2535" t="str">
            <v>Piura</v>
          </cell>
          <cell r="F2535" t="str">
            <v/>
          </cell>
          <cell r="G2535">
            <v>7</v>
          </cell>
          <cell r="H2535">
            <v>60</v>
          </cell>
          <cell r="I2535" t="str">
            <v>121</v>
          </cell>
          <cell r="J2535">
            <v>30</v>
          </cell>
          <cell r="K2535">
            <v>148.738</v>
          </cell>
          <cell r="L2535">
            <v>581.10400000000004</v>
          </cell>
          <cell r="M2535">
            <v>729.84199999999998</v>
          </cell>
          <cell r="N2535">
            <v>2.0059999999999998</v>
          </cell>
          <cell r="O2535">
            <v>138414.76999999999</v>
          </cell>
          <cell r="P2535">
            <v>18.97</v>
          </cell>
          <cell r="Q2535">
            <v>24914.66</v>
          </cell>
          <cell r="R2535">
            <v>481.36</v>
          </cell>
        </row>
        <row r="2536">
          <cell r="A2536" t="str">
            <v>0305Piura132</v>
          </cell>
          <cell r="B2536" t="str">
            <v>03</v>
          </cell>
          <cell r="C2536" t="str">
            <v>05</v>
          </cell>
          <cell r="D2536" t="str">
            <v>ELNO</v>
          </cell>
          <cell r="E2536" t="str">
            <v>Piura</v>
          </cell>
          <cell r="F2536" t="str">
            <v/>
          </cell>
          <cell r="G2536">
            <v>7</v>
          </cell>
          <cell r="H2536">
            <v>60</v>
          </cell>
          <cell r="I2536" t="str">
            <v>132</v>
          </cell>
          <cell r="J2536">
            <v>26</v>
          </cell>
          <cell r="K2536">
            <v>0</v>
          </cell>
          <cell r="L2536">
            <v>0</v>
          </cell>
          <cell r="M2536">
            <v>226.279</v>
          </cell>
          <cell r="N2536">
            <v>1.3560000000000001</v>
          </cell>
          <cell r="O2536">
            <v>57806.78</v>
          </cell>
          <cell r="P2536">
            <v>25.55</v>
          </cell>
          <cell r="Q2536">
            <v>10405.219999999999</v>
          </cell>
          <cell r="R2536">
            <v>387.4</v>
          </cell>
        </row>
        <row r="2537">
          <cell r="A2537" t="str">
            <v>0305Piura131</v>
          </cell>
          <cell r="B2537" t="str">
            <v>03</v>
          </cell>
          <cell r="C2537" t="str">
            <v>05</v>
          </cell>
          <cell r="D2537" t="str">
            <v>ELNO</v>
          </cell>
          <cell r="E2537" t="str">
            <v>Piura</v>
          </cell>
          <cell r="F2537" t="str">
            <v/>
          </cell>
          <cell r="G2537">
            <v>7</v>
          </cell>
          <cell r="H2537">
            <v>60</v>
          </cell>
          <cell r="I2537" t="str">
            <v>131</v>
          </cell>
          <cell r="J2537">
            <v>42</v>
          </cell>
          <cell r="K2537">
            <v>0</v>
          </cell>
          <cell r="L2537">
            <v>0</v>
          </cell>
          <cell r="M2537">
            <v>448.63900000000001</v>
          </cell>
          <cell r="N2537">
            <v>1.72</v>
          </cell>
          <cell r="O2537">
            <v>100739.75</v>
          </cell>
          <cell r="P2537">
            <v>22.45</v>
          </cell>
          <cell r="Q2537">
            <v>18133.16</v>
          </cell>
          <cell r="R2537">
            <v>627.77</v>
          </cell>
        </row>
        <row r="2538">
          <cell r="A2538" t="str">
            <v>0305Piura240</v>
          </cell>
          <cell r="B2538" t="str">
            <v>03</v>
          </cell>
          <cell r="C2538" t="str">
            <v>05</v>
          </cell>
          <cell r="D2538" t="str">
            <v>ELNO</v>
          </cell>
          <cell r="E2538" t="str">
            <v>Piura</v>
          </cell>
          <cell r="F2538" t="str">
            <v/>
          </cell>
          <cell r="G2538">
            <v>7</v>
          </cell>
          <cell r="H2538">
            <v>60</v>
          </cell>
          <cell r="I2538" t="str">
            <v>240</v>
          </cell>
          <cell r="J2538">
            <v>0</v>
          </cell>
          <cell r="K2538">
            <v>0</v>
          </cell>
          <cell r="L2538">
            <v>0</v>
          </cell>
          <cell r="M2538">
            <v>907.71299999999997</v>
          </cell>
          <cell r="N2538">
            <v>0</v>
          </cell>
          <cell r="O2538">
            <v>336876.42</v>
          </cell>
          <cell r="P2538">
            <v>37.11</v>
          </cell>
          <cell r="Q2538">
            <v>0</v>
          </cell>
          <cell r="R2538">
            <v>0</v>
          </cell>
        </row>
        <row r="2539">
          <cell r="A2539" t="str">
            <v>0305Sullana-Paita222</v>
          </cell>
          <cell r="B2539" t="str">
            <v>03</v>
          </cell>
          <cell r="C2539" t="str">
            <v>05</v>
          </cell>
          <cell r="D2539" t="str">
            <v>ELNO</v>
          </cell>
          <cell r="E2539" t="str">
            <v>Sullana-Paita</v>
          </cell>
          <cell r="F2539" t="str">
            <v/>
          </cell>
          <cell r="G2539">
            <v>76.44</v>
          </cell>
          <cell r="H2539">
            <v>60</v>
          </cell>
          <cell r="I2539" t="str">
            <v>222</v>
          </cell>
          <cell r="J2539">
            <v>2</v>
          </cell>
          <cell r="K2539">
            <v>1.573</v>
          </cell>
          <cell r="L2539">
            <v>6.4829999999999997</v>
          </cell>
          <cell r="M2539">
            <v>8.0559999999999992</v>
          </cell>
          <cell r="N2539">
            <v>4.5999999999999999E-2</v>
          </cell>
          <cell r="O2539">
            <v>3384.04</v>
          </cell>
          <cell r="P2539">
            <v>42.01</v>
          </cell>
          <cell r="Q2539">
            <v>609.13</v>
          </cell>
          <cell r="R2539">
            <v>6.7</v>
          </cell>
        </row>
        <row r="2540">
          <cell r="A2540" t="str">
            <v>0305Sullana-Paita221</v>
          </cell>
          <cell r="B2540" t="str">
            <v>03</v>
          </cell>
          <cell r="C2540" t="str">
            <v>05</v>
          </cell>
          <cell r="D2540" t="str">
            <v>ELNO</v>
          </cell>
          <cell r="E2540" t="str">
            <v>Sullana-Paita</v>
          </cell>
          <cell r="F2540" t="str">
            <v/>
          </cell>
          <cell r="G2540">
            <v>76.44</v>
          </cell>
          <cell r="H2540">
            <v>60</v>
          </cell>
          <cell r="I2540" t="str">
            <v>221</v>
          </cell>
          <cell r="J2540">
            <v>1</v>
          </cell>
          <cell r="K2540">
            <v>0.90900000000000003</v>
          </cell>
          <cell r="L2540">
            <v>3.153</v>
          </cell>
          <cell r="M2540">
            <v>4.0620000000000003</v>
          </cell>
          <cell r="N2540">
            <v>8.0000000000000002E-3</v>
          </cell>
          <cell r="O2540">
            <v>1040.0999999999999</v>
          </cell>
          <cell r="P2540">
            <v>25.61</v>
          </cell>
          <cell r="Q2540">
            <v>187.22</v>
          </cell>
          <cell r="R2540">
            <v>3.18</v>
          </cell>
        </row>
        <row r="2541">
          <cell r="A2541" t="str">
            <v>0305Sullana-Paita231</v>
          </cell>
          <cell r="B2541" t="str">
            <v>03</v>
          </cell>
          <cell r="C2541" t="str">
            <v>05</v>
          </cell>
          <cell r="D2541" t="str">
            <v>ELNO</v>
          </cell>
          <cell r="E2541" t="str">
            <v>Sullana-Paita</v>
          </cell>
          <cell r="F2541" t="str">
            <v/>
          </cell>
          <cell r="G2541">
            <v>76.44</v>
          </cell>
          <cell r="H2541">
            <v>60</v>
          </cell>
          <cell r="I2541" t="str">
            <v>231</v>
          </cell>
          <cell r="J2541">
            <v>8</v>
          </cell>
          <cell r="K2541">
            <v>0</v>
          </cell>
          <cell r="L2541">
            <v>0</v>
          </cell>
          <cell r="M2541">
            <v>17.135999999999999</v>
          </cell>
          <cell r="N2541">
            <v>0.105</v>
          </cell>
          <cell r="O2541">
            <v>5721.97</v>
          </cell>
          <cell r="P2541">
            <v>33.39</v>
          </cell>
          <cell r="Q2541">
            <v>1029.95</v>
          </cell>
          <cell r="R2541">
            <v>17.670000000000002</v>
          </cell>
        </row>
        <row r="2542">
          <cell r="A2542" t="str">
            <v>0305Sullana-Paita270</v>
          </cell>
          <cell r="B2542" t="str">
            <v>03</v>
          </cell>
          <cell r="C2542" t="str">
            <v>05</v>
          </cell>
          <cell r="D2542" t="str">
            <v>ELNO</v>
          </cell>
          <cell r="E2542" t="str">
            <v>Sullana-Paita</v>
          </cell>
          <cell r="F2542" t="str">
            <v/>
          </cell>
          <cell r="G2542">
            <v>76.44</v>
          </cell>
          <cell r="H2542">
            <v>60</v>
          </cell>
          <cell r="I2542" t="str">
            <v>270</v>
          </cell>
          <cell r="J2542">
            <v>2077</v>
          </cell>
          <cell r="K2542">
            <v>0</v>
          </cell>
          <cell r="L2542">
            <v>0</v>
          </cell>
          <cell r="M2542">
            <v>525.51599999999996</v>
          </cell>
          <cell r="N2542">
            <v>0</v>
          </cell>
          <cell r="O2542">
            <v>186566.31</v>
          </cell>
          <cell r="P2542">
            <v>35.5</v>
          </cell>
          <cell r="Q2542">
            <v>33581.94</v>
          </cell>
          <cell r="R2542">
            <v>1276.54</v>
          </cell>
        </row>
        <row r="2543">
          <cell r="A2543" t="str">
            <v>0305Sullana-Paita261</v>
          </cell>
          <cell r="B2543" t="str">
            <v>03</v>
          </cell>
          <cell r="C2543" t="str">
            <v>05</v>
          </cell>
          <cell r="D2543" t="str">
            <v>ELNO</v>
          </cell>
          <cell r="E2543" t="str">
            <v>Sullana-Paita</v>
          </cell>
          <cell r="F2543" t="str">
            <v/>
          </cell>
          <cell r="G2543">
            <v>76.44</v>
          </cell>
          <cell r="H2543">
            <v>60</v>
          </cell>
          <cell r="I2543" t="str">
            <v>261</v>
          </cell>
          <cell r="J2543">
            <v>23916</v>
          </cell>
          <cell r="K2543">
            <v>0</v>
          </cell>
          <cell r="L2543">
            <v>0</v>
          </cell>
          <cell r="M2543">
            <v>373.28899999999999</v>
          </cell>
          <cell r="N2543">
            <v>0</v>
          </cell>
          <cell r="O2543">
            <v>140205.25</v>
          </cell>
          <cell r="P2543">
            <v>37.56</v>
          </cell>
          <cell r="Q2543">
            <v>25236.95</v>
          </cell>
          <cell r="R2543">
            <v>14125.84</v>
          </cell>
        </row>
        <row r="2544">
          <cell r="A2544" t="str">
            <v>0305Sullana-Paita262</v>
          </cell>
          <cell r="B2544" t="str">
            <v>03</v>
          </cell>
          <cell r="C2544" t="str">
            <v>05</v>
          </cell>
          <cell r="D2544" t="str">
            <v>ELNO</v>
          </cell>
          <cell r="E2544" t="str">
            <v>Sullana-Paita</v>
          </cell>
          <cell r="F2544" t="str">
            <v/>
          </cell>
          <cell r="G2544">
            <v>76.44</v>
          </cell>
          <cell r="H2544">
            <v>60</v>
          </cell>
          <cell r="I2544" t="str">
            <v>262</v>
          </cell>
          <cell r="J2544">
            <v>20021</v>
          </cell>
          <cell r="K2544">
            <v>0</v>
          </cell>
          <cell r="L2544">
            <v>0</v>
          </cell>
          <cell r="M2544">
            <v>1148.3800000000001</v>
          </cell>
          <cell r="N2544">
            <v>0</v>
          </cell>
          <cell r="O2544">
            <v>382298.39</v>
          </cell>
          <cell r="P2544">
            <v>33.29</v>
          </cell>
          <cell r="Q2544">
            <v>68813.710000000006</v>
          </cell>
          <cell r="R2544">
            <v>11830.25</v>
          </cell>
        </row>
        <row r="2545">
          <cell r="A2545" t="str">
            <v>0305Sullana-Paita263</v>
          </cell>
          <cell r="B2545" t="str">
            <v>03</v>
          </cell>
          <cell r="C2545" t="str">
            <v>05</v>
          </cell>
          <cell r="D2545" t="str">
            <v>ELNO</v>
          </cell>
          <cell r="E2545" t="str">
            <v>Sullana-Paita</v>
          </cell>
          <cell r="F2545" t="str">
            <v/>
          </cell>
          <cell r="G2545">
            <v>76.44</v>
          </cell>
          <cell r="H2545">
            <v>60</v>
          </cell>
          <cell r="I2545" t="str">
            <v>263</v>
          </cell>
          <cell r="J2545">
            <v>3930</v>
          </cell>
          <cell r="K2545">
            <v>0</v>
          </cell>
          <cell r="L2545">
            <v>0</v>
          </cell>
          <cell r="M2545">
            <v>474.83600000000001</v>
          </cell>
          <cell r="N2545">
            <v>0</v>
          </cell>
          <cell r="O2545">
            <v>176693.6</v>
          </cell>
          <cell r="P2545">
            <v>37.21</v>
          </cell>
          <cell r="Q2545">
            <v>31804.85</v>
          </cell>
          <cell r="R2545">
            <v>2324.38</v>
          </cell>
        </row>
        <row r="2546">
          <cell r="A2546" t="str">
            <v>0305Sullana-Paita264</v>
          </cell>
          <cell r="B2546" t="str">
            <v>03</v>
          </cell>
          <cell r="C2546" t="str">
            <v>05</v>
          </cell>
          <cell r="D2546" t="str">
            <v>ELNO</v>
          </cell>
          <cell r="E2546" t="str">
            <v>Sullana-Paita</v>
          </cell>
          <cell r="F2546" t="str">
            <v/>
          </cell>
          <cell r="G2546">
            <v>76.44</v>
          </cell>
          <cell r="H2546">
            <v>60</v>
          </cell>
          <cell r="I2546" t="str">
            <v>264</v>
          </cell>
          <cell r="J2546">
            <v>1861</v>
          </cell>
          <cell r="K2546">
            <v>0</v>
          </cell>
          <cell r="L2546">
            <v>0</v>
          </cell>
          <cell r="M2546">
            <v>363.09100000000001</v>
          </cell>
          <cell r="N2546">
            <v>0</v>
          </cell>
          <cell r="O2546">
            <v>132846.1</v>
          </cell>
          <cell r="P2546">
            <v>36.590000000000003</v>
          </cell>
          <cell r="Q2546">
            <v>23912.3</v>
          </cell>
          <cell r="R2546">
            <v>1104.69</v>
          </cell>
        </row>
        <row r="2547">
          <cell r="A2547" t="str">
            <v>0305Sullana-Paita265</v>
          </cell>
          <cell r="B2547" t="str">
            <v>03</v>
          </cell>
          <cell r="C2547" t="str">
            <v>05</v>
          </cell>
          <cell r="D2547" t="str">
            <v>ELNO</v>
          </cell>
          <cell r="E2547" t="str">
            <v>Sullana-Paita</v>
          </cell>
          <cell r="F2547" t="str">
            <v/>
          </cell>
          <cell r="G2547">
            <v>76.44</v>
          </cell>
          <cell r="H2547">
            <v>60</v>
          </cell>
          <cell r="I2547" t="str">
            <v>265</v>
          </cell>
          <cell r="J2547">
            <v>254</v>
          </cell>
          <cell r="K2547">
            <v>0</v>
          </cell>
          <cell r="L2547">
            <v>0</v>
          </cell>
          <cell r="M2547">
            <v>93.971999999999994</v>
          </cell>
          <cell r="N2547">
            <v>0</v>
          </cell>
          <cell r="O2547">
            <v>33735.43</v>
          </cell>
          <cell r="P2547">
            <v>35.9</v>
          </cell>
          <cell r="Q2547">
            <v>6072.38</v>
          </cell>
          <cell r="R2547">
            <v>152.08000000000001</v>
          </cell>
        </row>
        <row r="2548">
          <cell r="A2548" t="str">
            <v>0305Sullana-Paita266</v>
          </cell>
          <cell r="B2548" t="str">
            <v>03</v>
          </cell>
          <cell r="C2548" t="str">
            <v>05</v>
          </cell>
          <cell r="D2548" t="str">
            <v>ELNO</v>
          </cell>
          <cell r="E2548" t="str">
            <v>Sullana-Paita</v>
          </cell>
          <cell r="F2548" t="str">
            <v/>
          </cell>
          <cell r="G2548">
            <v>76.44</v>
          </cell>
          <cell r="H2548">
            <v>60</v>
          </cell>
          <cell r="I2548" t="str">
            <v>266</v>
          </cell>
          <cell r="J2548">
            <v>63</v>
          </cell>
          <cell r="K2548">
            <v>0</v>
          </cell>
          <cell r="L2548">
            <v>0</v>
          </cell>
          <cell r="M2548">
            <v>37.729999999999997</v>
          </cell>
          <cell r="N2548">
            <v>0</v>
          </cell>
          <cell r="O2548">
            <v>13331.78</v>
          </cell>
          <cell r="P2548">
            <v>35.33</v>
          </cell>
          <cell r="Q2548">
            <v>2399.7199999999998</v>
          </cell>
          <cell r="R2548">
            <v>38.630000000000003</v>
          </cell>
        </row>
        <row r="2549">
          <cell r="A2549" t="str">
            <v>0305Sullana-Paita267</v>
          </cell>
          <cell r="B2549" t="str">
            <v>03</v>
          </cell>
          <cell r="C2549" t="str">
            <v>05</v>
          </cell>
          <cell r="D2549" t="str">
            <v>ELNO</v>
          </cell>
          <cell r="E2549" t="str">
            <v>Sullana-Paita</v>
          </cell>
          <cell r="F2549" t="str">
            <v/>
          </cell>
          <cell r="G2549">
            <v>76.44</v>
          </cell>
          <cell r="H2549">
            <v>60</v>
          </cell>
          <cell r="I2549" t="str">
            <v>267</v>
          </cell>
          <cell r="J2549">
            <v>23</v>
          </cell>
          <cell r="K2549">
            <v>0</v>
          </cell>
          <cell r="L2549">
            <v>0</v>
          </cell>
          <cell r="M2549">
            <v>20.065000000000001</v>
          </cell>
          <cell r="N2549">
            <v>0</v>
          </cell>
          <cell r="O2549">
            <v>7060.39</v>
          </cell>
          <cell r="P2549">
            <v>35.19</v>
          </cell>
          <cell r="Q2549">
            <v>1270.8699999999999</v>
          </cell>
          <cell r="R2549">
            <v>14.11</v>
          </cell>
        </row>
        <row r="2550">
          <cell r="A2550" t="str">
            <v>0305Sullana-Paita268</v>
          </cell>
          <cell r="B2550" t="str">
            <v>03</v>
          </cell>
          <cell r="C2550" t="str">
            <v>05</v>
          </cell>
          <cell r="D2550" t="str">
            <v>ELNO</v>
          </cell>
          <cell r="E2550" t="str">
            <v>Sullana-Paita</v>
          </cell>
          <cell r="F2550" t="str">
            <v/>
          </cell>
          <cell r="G2550">
            <v>76.44</v>
          </cell>
          <cell r="H2550">
            <v>60</v>
          </cell>
          <cell r="I2550" t="str">
            <v>268</v>
          </cell>
          <cell r="J2550">
            <v>26</v>
          </cell>
          <cell r="K2550">
            <v>0</v>
          </cell>
          <cell r="L2550">
            <v>0</v>
          </cell>
          <cell r="M2550">
            <v>47.222999999999999</v>
          </cell>
          <cell r="N2550">
            <v>0</v>
          </cell>
          <cell r="O2550">
            <v>16599.54</v>
          </cell>
          <cell r="P2550">
            <v>35.15</v>
          </cell>
          <cell r="Q2550">
            <v>2987.92</v>
          </cell>
          <cell r="R2550">
            <v>16.8</v>
          </cell>
        </row>
        <row r="2551">
          <cell r="A2551" t="str">
            <v>0305Sullana-Paita282</v>
          </cell>
          <cell r="B2551" t="str">
            <v>03</v>
          </cell>
          <cell r="C2551" t="str">
            <v>05</v>
          </cell>
          <cell r="D2551" t="str">
            <v>ELNO</v>
          </cell>
          <cell r="E2551" t="str">
            <v>Sullana-Paita</v>
          </cell>
          <cell r="F2551" t="str">
            <v/>
          </cell>
          <cell r="G2551">
            <v>76.44</v>
          </cell>
          <cell r="H2551">
            <v>60</v>
          </cell>
          <cell r="I2551" t="str">
            <v>282</v>
          </cell>
          <cell r="J2551">
            <v>20</v>
          </cell>
          <cell r="K2551">
            <v>0</v>
          </cell>
          <cell r="L2551">
            <v>0</v>
          </cell>
          <cell r="M2551">
            <v>1.4219999999999999</v>
          </cell>
          <cell r="N2551">
            <v>4.4450000000000003</v>
          </cell>
          <cell r="O2551">
            <v>560.04</v>
          </cell>
          <cell r="P2551">
            <v>39.380000000000003</v>
          </cell>
          <cell r="Q2551">
            <v>100.81</v>
          </cell>
          <cell r="R2551">
            <v>11.82</v>
          </cell>
        </row>
        <row r="2552">
          <cell r="A2552" t="str">
            <v>0305Sullana-Paita100</v>
          </cell>
          <cell r="B2552" t="str">
            <v>03</v>
          </cell>
          <cell r="C2552" t="str">
            <v>05</v>
          </cell>
          <cell r="D2552" t="str">
            <v>ELNO</v>
          </cell>
          <cell r="E2552" t="str">
            <v>Sullana-Paita</v>
          </cell>
          <cell r="F2552" t="str">
            <v/>
          </cell>
          <cell r="G2552">
            <v>76.44</v>
          </cell>
          <cell r="H2552">
            <v>60</v>
          </cell>
          <cell r="I2552" t="str">
            <v>100</v>
          </cell>
          <cell r="J2552">
            <v>43</v>
          </cell>
          <cell r="K2552">
            <v>12.441000000000001</v>
          </cell>
          <cell r="L2552">
            <v>677.94</v>
          </cell>
          <cell r="M2552">
            <v>690.38099999999997</v>
          </cell>
          <cell r="N2552">
            <v>5.5519999999999996</v>
          </cell>
          <cell r="O2552">
            <v>109338.63</v>
          </cell>
          <cell r="P2552">
            <v>15.84</v>
          </cell>
          <cell r="Q2552">
            <v>19680.95</v>
          </cell>
          <cell r="R2552">
            <v>653.13</v>
          </cell>
        </row>
        <row r="2553">
          <cell r="A2553" t="str">
            <v>0305Sullana-Paita122</v>
          </cell>
          <cell r="B2553" t="str">
            <v>03</v>
          </cell>
          <cell r="C2553" t="str">
            <v>05</v>
          </cell>
          <cell r="D2553" t="str">
            <v>ELNO</v>
          </cell>
          <cell r="E2553" t="str">
            <v>Sullana-Paita</v>
          </cell>
          <cell r="F2553" t="str">
            <v/>
          </cell>
          <cell r="G2553">
            <v>76.44</v>
          </cell>
          <cell r="H2553">
            <v>60</v>
          </cell>
          <cell r="I2553" t="str">
            <v>122</v>
          </cell>
          <cell r="J2553">
            <v>58</v>
          </cell>
          <cell r="K2553">
            <v>667.59</v>
          </cell>
          <cell r="L2553">
            <v>3131.0819999999999</v>
          </cell>
          <cell r="M2553">
            <v>3798.672</v>
          </cell>
          <cell r="N2553">
            <v>16.651</v>
          </cell>
          <cell r="O2553">
            <v>770059.64</v>
          </cell>
          <cell r="P2553">
            <v>20.27</v>
          </cell>
          <cell r="Q2553">
            <v>138610.74</v>
          </cell>
          <cell r="R2553">
            <v>923.94</v>
          </cell>
        </row>
        <row r="2554">
          <cell r="A2554" t="str">
            <v>0305Sullana-Paita121</v>
          </cell>
          <cell r="B2554" t="str">
            <v>03</v>
          </cell>
          <cell r="C2554" t="str">
            <v>05</v>
          </cell>
          <cell r="D2554" t="str">
            <v>ELNO</v>
          </cell>
          <cell r="E2554" t="str">
            <v>Sullana-Paita</v>
          </cell>
          <cell r="F2554" t="str">
            <v/>
          </cell>
          <cell r="G2554">
            <v>76.44</v>
          </cell>
          <cell r="H2554">
            <v>60</v>
          </cell>
          <cell r="I2554" t="str">
            <v>121</v>
          </cell>
          <cell r="J2554">
            <v>30</v>
          </cell>
          <cell r="K2554">
            <v>753.524</v>
          </cell>
          <cell r="L2554">
            <v>2887.4560000000001</v>
          </cell>
          <cell r="M2554">
            <v>3640.98</v>
          </cell>
          <cell r="N2554">
            <v>10.234</v>
          </cell>
          <cell r="O2554">
            <v>689481.93</v>
          </cell>
          <cell r="P2554">
            <v>18.940000000000001</v>
          </cell>
          <cell r="Q2554">
            <v>124106.75</v>
          </cell>
          <cell r="R2554">
            <v>477.9</v>
          </cell>
        </row>
        <row r="2555">
          <cell r="A2555" t="str">
            <v>0305Sullana-Paita132</v>
          </cell>
          <cell r="B2555" t="str">
            <v>03</v>
          </cell>
          <cell r="C2555" t="str">
            <v>05</v>
          </cell>
          <cell r="D2555" t="str">
            <v>ELNO</v>
          </cell>
          <cell r="E2555" t="str">
            <v>Sullana-Paita</v>
          </cell>
          <cell r="F2555" t="str">
            <v/>
          </cell>
          <cell r="G2555">
            <v>76.44</v>
          </cell>
          <cell r="H2555">
            <v>60</v>
          </cell>
          <cell r="I2555" t="str">
            <v>132</v>
          </cell>
          <cell r="J2555">
            <v>36</v>
          </cell>
          <cell r="K2555">
            <v>0</v>
          </cell>
          <cell r="L2555">
            <v>0</v>
          </cell>
          <cell r="M2555">
            <v>143.18799999999999</v>
          </cell>
          <cell r="N2555">
            <v>0.84599999999999997</v>
          </cell>
          <cell r="O2555">
            <v>35834.959999999999</v>
          </cell>
          <cell r="P2555">
            <v>25.03</v>
          </cell>
          <cell r="Q2555">
            <v>6450.29</v>
          </cell>
          <cell r="R2555">
            <v>536.4</v>
          </cell>
        </row>
        <row r="2556">
          <cell r="A2556" t="str">
            <v>0305Sullana-Paita131</v>
          </cell>
          <cell r="B2556" t="str">
            <v>03</v>
          </cell>
          <cell r="C2556" t="str">
            <v>05</v>
          </cell>
          <cell r="D2556" t="str">
            <v>ELNO</v>
          </cell>
          <cell r="E2556" t="str">
            <v>Sullana-Paita</v>
          </cell>
          <cell r="F2556" t="str">
            <v/>
          </cell>
          <cell r="G2556">
            <v>76.44</v>
          </cell>
          <cell r="H2556">
            <v>60</v>
          </cell>
          <cell r="I2556" t="str">
            <v>131</v>
          </cell>
          <cell r="J2556">
            <v>26</v>
          </cell>
          <cell r="K2556">
            <v>0</v>
          </cell>
          <cell r="L2556">
            <v>0</v>
          </cell>
          <cell r="M2556">
            <v>884.77800000000002</v>
          </cell>
          <cell r="N2556">
            <v>2.766</v>
          </cell>
          <cell r="O2556">
            <v>194489.07</v>
          </cell>
          <cell r="P2556">
            <v>21.98</v>
          </cell>
          <cell r="Q2556">
            <v>35008.03</v>
          </cell>
          <cell r="R2556">
            <v>387.4</v>
          </cell>
        </row>
        <row r="2557">
          <cell r="A2557" t="str">
            <v>0305Sullana-Paita240</v>
          </cell>
          <cell r="B2557" t="str">
            <v>03</v>
          </cell>
          <cell r="C2557" t="str">
            <v>05</v>
          </cell>
          <cell r="D2557" t="str">
            <v>ELNO</v>
          </cell>
          <cell r="E2557" t="str">
            <v>Sullana-Paita</v>
          </cell>
          <cell r="F2557" t="str">
            <v/>
          </cell>
          <cell r="G2557">
            <v>76.44</v>
          </cell>
          <cell r="H2557">
            <v>60</v>
          </cell>
          <cell r="I2557" t="str">
            <v>240</v>
          </cell>
          <cell r="J2557">
            <v>0</v>
          </cell>
          <cell r="K2557">
            <v>0</v>
          </cell>
          <cell r="L2557">
            <v>0</v>
          </cell>
          <cell r="M2557">
            <v>454.90800000000002</v>
          </cell>
          <cell r="N2557">
            <v>0</v>
          </cell>
          <cell r="O2557">
            <v>180742.98</v>
          </cell>
          <cell r="P2557">
            <v>39.729999999999997</v>
          </cell>
          <cell r="Q2557">
            <v>0</v>
          </cell>
          <cell r="R2557">
            <v>0</v>
          </cell>
        </row>
        <row r="2558">
          <cell r="A2558" t="str">
            <v>0305Chulucanas210</v>
          </cell>
          <cell r="B2558" t="str">
            <v>03</v>
          </cell>
          <cell r="C2558" t="str">
            <v>05</v>
          </cell>
          <cell r="D2558" t="str">
            <v>ELNO</v>
          </cell>
          <cell r="E2558" t="str">
            <v>Chulucanas</v>
          </cell>
          <cell r="F2558" t="str">
            <v/>
          </cell>
          <cell r="G2558">
            <v>0</v>
          </cell>
          <cell r="H2558">
            <v>0</v>
          </cell>
          <cell r="I2558" t="str">
            <v>210</v>
          </cell>
          <cell r="J2558">
            <v>2</v>
          </cell>
          <cell r="K2558">
            <v>2.4E-2</v>
          </cell>
          <cell r="L2558">
            <v>10.188000000000001</v>
          </cell>
          <cell r="M2558">
            <v>10.212</v>
          </cell>
          <cell r="N2558">
            <v>4.7E-2</v>
          </cell>
          <cell r="O2558">
            <v>2265.75</v>
          </cell>
          <cell r="P2558">
            <v>22.19</v>
          </cell>
          <cell r="Q2558">
            <v>407.84</v>
          </cell>
          <cell r="R2558">
            <v>6.36</v>
          </cell>
        </row>
        <row r="2559">
          <cell r="A2559" t="str">
            <v>0305Chulucanas221</v>
          </cell>
          <cell r="B2559" t="str">
            <v>03</v>
          </cell>
          <cell r="C2559" t="str">
            <v>05</v>
          </cell>
          <cell r="D2559" t="str">
            <v>ELNO</v>
          </cell>
          <cell r="E2559" t="str">
            <v>Chulucanas</v>
          </cell>
          <cell r="F2559" t="str">
            <v/>
          </cell>
          <cell r="G2559">
            <v>0</v>
          </cell>
          <cell r="H2559">
            <v>0</v>
          </cell>
          <cell r="I2559" t="str">
            <v>221</v>
          </cell>
          <cell r="J2559">
            <v>1</v>
          </cell>
          <cell r="K2559">
            <v>0.503</v>
          </cell>
          <cell r="L2559">
            <v>1.032</v>
          </cell>
          <cell r="M2559">
            <v>1.5349999999999999</v>
          </cell>
          <cell r="N2559">
            <v>2.5000000000000001E-2</v>
          </cell>
          <cell r="O2559">
            <v>648.35</v>
          </cell>
          <cell r="P2559">
            <v>42.24</v>
          </cell>
          <cell r="Q2559">
            <v>116.7</v>
          </cell>
          <cell r="R2559">
            <v>3.18</v>
          </cell>
        </row>
        <row r="2560">
          <cell r="A2560" t="str">
            <v>0305Chulucanas231</v>
          </cell>
          <cell r="B2560" t="str">
            <v>03</v>
          </cell>
          <cell r="C2560" t="str">
            <v>05</v>
          </cell>
          <cell r="D2560" t="str">
            <v>ELNO</v>
          </cell>
          <cell r="E2560" t="str">
            <v>Chulucanas</v>
          </cell>
          <cell r="F2560" t="str">
            <v/>
          </cell>
          <cell r="G2560">
            <v>0</v>
          </cell>
          <cell r="H2560">
            <v>0</v>
          </cell>
          <cell r="I2560" t="str">
            <v>231</v>
          </cell>
          <cell r="J2560">
            <v>4</v>
          </cell>
          <cell r="K2560">
            <v>0</v>
          </cell>
          <cell r="L2560">
            <v>0</v>
          </cell>
          <cell r="M2560">
            <v>2.0630000000000002</v>
          </cell>
          <cell r="N2560">
            <v>0.01</v>
          </cell>
          <cell r="O2560">
            <v>1095.18</v>
          </cell>
          <cell r="P2560">
            <v>53.09</v>
          </cell>
          <cell r="Q2560">
            <v>197.13</v>
          </cell>
          <cell r="R2560">
            <v>8.4</v>
          </cell>
        </row>
        <row r="2561">
          <cell r="A2561" t="str">
            <v>0305Chulucanas270</v>
          </cell>
          <cell r="B2561" t="str">
            <v>03</v>
          </cell>
          <cell r="C2561" t="str">
            <v>05</v>
          </cell>
          <cell r="D2561" t="str">
            <v>ELNO</v>
          </cell>
          <cell r="E2561" t="str">
            <v>Chulucanas</v>
          </cell>
          <cell r="F2561" t="str">
            <v/>
          </cell>
          <cell r="G2561">
            <v>0</v>
          </cell>
          <cell r="H2561">
            <v>0</v>
          </cell>
          <cell r="I2561" t="str">
            <v>270</v>
          </cell>
          <cell r="J2561">
            <v>965</v>
          </cell>
          <cell r="K2561">
            <v>0</v>
          </cell>
          <cell r="L2561">
            <v>0</v>
          </cell>
          <cell r="M2561">
            <v>153.89099999999999</v>
          </cell>
          <cell r="N2561">
            <v>0</v>
          </cell>
          <cell r="O2561">
            <v>55988.01</v>
          </cell>
          <cell r="P2561">
            <v>36.380000000000003</v>
          </cell>
          <cell r="Q2561">
            <v>10077.84</v>
          </cell>
          <cell r="R2561">
            <v>580.66999999999996</v>
          </cell>
        </row>
        <row r="2562">
          <cell r="A2562" t="str">
            <v>0305Chulucanas261</v>
          </cell>
          <cell r="B2562" t="str">
            <v>03</v>
          </cell>
          <cell r="C2562" t="str">
            <v>05</v>
          </cell>
          <cell r="D2562" t="str">
            <v>ELNO</v>
          </cell>
          <cell r="E2562" t="str">
            <v>Chulucanas</v>
          </cell>
          <cell r="F2562" t="str">
            <v/>
          </cell>
          <cell r="G2562">
            <v>0</v>
          </cell>
          <cell r="H2562">
            <v>0</v>
          </cell>
          <cell r="I2562" t="str">
            <v>261</v>
          </cell>
          <cell r="J2562">
            <v>16682</v>
          </cell>
          <cell r="K2562">
            <v>0</v>
          </cell>
          <cell r="L2562">
            <v>0</v>
          </cell>
          <cell r="M2562">
            <v>218.983</v>
          </cell>
          <cell r="N2562">
            <v>0</v>
          </cell>
          <cell r="O2562">
            <v>101885.77</v>
          </cell>
          <cell r="P2562">
            <v>46.53</v>
          </cell>
          <cell r="Q2562">
            <v>18339.439999999999</v>
          </cell>
          <cell r="R2562">
            <v>9852.94</v>
          </cell>
        </row>
        <row r="2563">
          <cell r="A2563" t="str">
            <v>0305Chulucanas262</v>
          </cell>
          <cell r="B2563" t="str">
            <v>03</v>
          </cell>
          <cell r="C2563" t="str">
            <v>05</v>
          </cell>
          <cell r="D2563" t="str">
            <v>ELNO</v>
          </cell>
          <cell r="E2563" t="str">
            <v>Chulucanas</v>
          </cell>
          <cell r="F2563" t="str">
            <v/>
          </cell>
          <cell r="G2563">
            <v>0</v>
          </cell>
          <cell r="H2563">
            <v>0</v>
          </cell>
          <cell r="I2563" t="str">
            <v>262</v>
          </cell>
          <cell r="J2563">
            <v>5812</v>
          </cell>
          <cell r="K2563">
            <v>0</v>
          </cell>
          <cell r="L2563">
            <v>0</v>
          </cell>
          <cell r="M2563">
            <v>309.89299999999997</v>
          </cell>
          <cell r="N2563">
            <v>0</v>
          </cell>
          <cell r="O2563">
            <v>116819.89</v>
          </cell>
          <cell r="P2563">
            <v>37.700000000000003</v>
          </cell>
          <cell r="Q2563">
            <v>21027.58</v>
          </cell>
          <cell r="R2563">
            <v>3434.32</v>
          </cell>
        </row>
        <row r="2564">
          <cell r="A2564" t="str">
            <v>0305Chulucanas263</v>
          </cell>
          <cell r="B2564" t="str">
            <v>03</v>
          </cell>
          <cell r="C2564" t="str">
            <v>05</v>
          </cell>
          <cell r="D2564" t="str">
            <v>ELNO</v>
          </cell>
          <cell r="E2564" t="str">
            <v>Chulucanas</v>
          </cell>
          <cell r="F2564" t="str">
            <v/>
          </cell>
          <cell r="G2564">
            <v>0</v>
          </cell>
          <cell r="H2564">
            <v>0</v>
          </cell>
          <cell r="I2564" t="str">
            <v>263</v>
          </cell>
          <cell r="J2564">
            <v>589</v>
          </cell>
          <cell r="K2564">
            <v>0</v>
          </cell>
          <cell r="L2564">
            <v>0</v>
          </cell>
          <cell r="M2564">
            <v>70.245000000000005</v>
          </cell>
          <cell r="N2564">
            <v>0</v>
          </cell>
          <cell r="O2564">
            <v>29627.98</v>
          </cell>
          <cell r="P2564">
            <v>42.18</v>
          </cell>
          <cell r="Q2564">
            <v>5333.04</v>
          </cell>
          <cell r="R2564">
            <v>348.05</v>
          </cell>
        </row>
        <row r="2565">
          <cell r="A2565" t="str">
            <v>0305Chulucanas264</v>
          </cell>
          <cell r="B2565" t="str">
            <v>03</v>
          </cell>
          <cell r="C2565" t="str">
            <v>05</v>
          </cell>
          <cell r="D2565" t="str">
            <v>ELNO</v>
          </cell>
          <cell r="E2565" t="str">
            <v>Chulucanas</v>
          </cell>
          <cell r="F2565" t="str">
            <v/>
          </cell>
          <cell r="G2565">
            <v>0</v>
          </cell>
          <cell r="H2565">
            <v>0</v>
          </cell>
          <cell r="I2565" t="str">
            <v>264</v>
          </cell>
          <cell r="J2565">
            <v>226</v>
          </cell>
          <cell r="K2565">
            <v>0</v>
          </cell>
          <cell r="L2565">
            <v>0</v>
          </cell>
          <cell r="M2565">
            <v>44.529000000000003</v>
          </cell>
          <cell r="N2565">
            <v>0</v>
          </cell>
          <cell r="O2565">
            <v>18418.12</v>
          </cell>
          <cell r="P2565">
            <v>41.36</v>
          </cell>
          <cell r="Q2565">
            <v>3315.26</v>
          </cell>
          <cell r="R2565">
            <v>133.9</v>
          </cell>
        </row>
        <row r="2566">
          <cell r="A2566" t="str">
            <v>0305Chulucanas265</v>
          </cell>
          <cell r="B2566" t="str">
            <v>03</v>
          </cell>
          <cell r="C2566" t="str">
            <v>05</v>
          </cell>
          <cell r="D2566" t="str">
            <v>ELNO</v>
          </cell>
          <cell r="E2566" t="str">
            <v>Chulucanas</v>
          </cell>
          <cell r="F2566" t="str">
            <v/>
          </cell>
          <cell r="G2566">
            <v>0</v>
          </cell>
          <cell r="H2566">
            <v>0</v>
          </cell>
          <cell r="I2566" t="str">
            <v>265</v>
          </cell>
          <cell r="J2566">
            <v>31</v>
          </cell>
          <cell r="K2566">
            <v>0</v>
          </cell>
          <cell r="L2566">
            <v>0</v>
          </cell>
          <cell r="M2566">
            <v>12.009</v>
          </cell>
          <cell r="N2566">
            <v>0</v>
          </cell>
          <cell r="O2566">
            <v>4915.7</v>
          </cell>
          <cell r="P2566">
            <v>40.93</v>
          </cell>
          <cell r="Q2566">
            <v>884.83</v>
          </cell>
          <cell r="R2566">
            <v>18.649999999999999</v>
          </cell>
        </row>
        <row r="2567">
          <cell r="A2567" t="str">
            <v>0305Chulucanas266</v>
          </cell>
          <cell r="B2567" t="str">
            <v>03</v>
          </cell>
          <cell r="C2567" t="str">
            <v>05</v>
          </cell>
          <cell r="D2567" t="str">
            <v>ELNO</v>
          </cell>
          <cell r="E2567" t="str">
            <v>Chulucanas</v>
          </cell>
          <cell r="F2567" t="str">
            <v/>
          </cell>
          <cell r="G2567">
            <v>0</v>
          </cell>
          <cell r="H2567">
            <v>0</v>
          </cell>
          <cell r="I2567" t="str">
            <v>266</v>
          </cell>
          <cell r="J2567">
            <v>7</v>
          </cell>
          <cell r="K2567">
            <v>0</v>
          </cell>
          <cell r="L2567">
            <v>0</v>
          </cell>
          <cell r="M2567">
            <v>4.32</v>
          </cell>
          <cell r="N2567">
            <v>0</v>
          </cell>
          <cell r="O2567">
            <v>1760.55</v>
          </cell>
          <cell r="P2567">
            <v>40.75</v>
          </cell>
          <cell r="Q2567">
            <v>316.89999999999998</v>
          </cell>
          <cell r="R2567">
            <v>4.49</v>
          </cell>
        </row>
        <row r="2568">
          <cell r="A2568" t="str">
            <v>0305Chulucanas267</v>
          </cell>
          <cell r="B2568" t="str">
            <v>03</v>
          </cell>
          <cell r="C2568" t="str">
            <v>05</v>
          </cell>
          <cell r="D2568" t="str">
            <v>ELNO</v>
          </cell>
          <cell r="E2568" t="str">
            <v>Chulucanas</v>
          </cell>
          <cell r="F2568" t="str">
            <v/>
          </cell>
          <cell r="G2568">
            <v>0</v>
          </cell>
          <cell r="H2568">
            <v>0</v>
          </cell>
          <cell r="I2568" t="str">
            <v>267</v>
          </cell>
          <cell r="J2568">
            <v>6</v>
          </cell>
          <cell r="K2568">
            <v>0</v>
          </cell>
          <cell r="L2568">
            <v>0</v>
          </cell>
          <cell r="M2568">
            <v>5.1059999999999999</v>
          </cell>
          <cell r="N2568">
            <v>0</v>
          </cell>
          <cell r="O2568">
            <v>2076.69</v>
          </cell>
          <cell r="P2568">
            <v>40.67</v>
          </cell>
          <cell r="Q2568">
            <v>373.8</v>
          </cell>
          <cell r="R2568">
            <v>3.54</v>
          </cell>
        </row>
        <row r="2569">
          <cell r="A2569" t="str">
            <v>0305Chulucanas268</v>
          </cell>
          <cell r="B2569" t="str">
            <v>03</v>
          </cell>
          <cell r="C2569" t="str">
            <v>05</v>
          </cell>
          <cell r="D2569" t="str">
            <v>ELNO</v>
          </cell>
          <cell r="E2569" t="str">
            <v>Chulucanas</v>
          </cell>
          <cell r="F2569" t="str">
            <v/>
          </cell>
          <cell r="G2569">
            <v>0</v>
          </cell>
          <cell r="H2569">
            <v>0</v>
          </cell>
          <cell r="I2569" t="str">
            <v>268</v>
          </cell>
          <cell r="J2569">
            <v>6</v>
          </cell>
          <cell r="K2569">
            <v>0</v>
          </cell>
          <cell r="L2569">
            <v>0</v>
          </cell>
          <cell r="M2569">
            <v>19.864999999999998</v>
          </cell>
          <cell r="N2569">
            <v>0</v>
          </cell>
          <cell r="O2569">
            <v>6765.36</v>
          </cell>
          <cell r="P2569">
            <v>34.06</v>
          </cell>
          <cell r="Q2569">
            <v>1217.76</v>
          </cell>
          <cell r="R2569">
            <v>4.26</v>
          </cell>
        </row>
        <row r="2570">
          <cell r="A2570" t="str">
            <v>0305Chulucanas282</v>
          </cell>
          <cell r="B2570" t="str">
            <v>03</v>
          </cell>
          <cell r="C2570" t="str">
            <v>05</v>
          </cell>
          <cell r="D2570" t="str">
            <v>ELNO</v>
          </cell>
          <cell r="E2570" t="str">
            <v>Chulucanas</v>
          </cell>
          <cell r="F2570" t="str">
            <v/>
          </cell>
          <cell r="G2570">
            <v>0</v>
          </cell>
          <cell r="H2570">
            <v>0</v>
          </cell>
          <cell r="I2570" t="str">
            <v>282</v>
          </cell>
          <cell r="J2570">
            <v>3</v>
          </cell>
          <cell r="K2570">
            <v>0</v>
          </cell>
          <cell r="L2570">
            <v>0</v>
          </cell>
          <cell r="M2570">
            <v>0.14399999999999999</v>
          </cell>
          <cell r="N2570">
            <v>0.45</v>
          </cell>
          <cell r="O2570">
            <v>60.33</v>
          </cell>
          <cell r="P2570">
            <v>41.9</v>
          </cell>
          <cell r="Q2570">
            <v>10.86</v>
          </cell>
          <cell r="R2570">
            <v>1.77</v>
          </cell>
        </row>
        <row r="2571">
          <cell r="A2571" t="str">
            <v>0305Chulucanas100</v>
          </cell>
          <cell r="B2571" t="str">
            <v>03</v>
          </cell>
          <cell r="C2571" t="str">
            <v>05</v>
          </cell>
          <cell r="D2571" t="str">
            <v>ELNO</v>
          </cell>
          <cell r="E2571" t="str">
            <v>Chulucanas</v>
          </cell>
          <cell r="F2571" t="str">
            <v/>
          </cell>
          <cell r="G2571">
            <v>0</v>
          </cell>
          <cell r="H2571">
            <v>0</v>
          </cell>
          <cell r="I2571" t="str">
            <v>100</v>
          </cell>
          <cell r="J2571">
            <v>18</v>
          </cell>
          <cell r="K2571">
            <v>2.3090000000000002</v>
          </cell>
          <cell r="L2571">
            <v>195.23</v>
          </cell>
          <cell r="M2571">
            <v>197.53899999999999</v>
          </cell>
          <cell r="N2571">
            <v>1.423</v>
          </cell>
          <cell r="O2571">
            <v>37167.050000000003</v>
          </cell>
          <cell r="P2571">
            <v>18.82</v>
          </cell>
          <cell r="Q2571">
            <v>6690.07</v>
          </cell>
          <cell r="R2571">
            <v>286.74</v>
          </cell>
        </row>
        <row r="2572">
          <cell r="A2572" t="str">
            <v>0305Chulucanas122</v>
          </cell>
          <cell r="B2572" t="str">
            <v>03</v>
          </cell>
          <cell r="C2572" t="str">
            <v>05</v>
          </cell>
          <cell r="D2572" t="str">
            <v>ELNO</v>
          </cell>
          <cell r="E2572" t="str">
            <v>Chulucanas</v>
          </cell>
          <cell r="F2572" t="str">
            <v/>
          </cell>
          <cell r="G2572">
            <v>0</v>
          </cell>
          <cell r="H2572">
            <v>0</v>
          </cell>
          <cell r="I2572" t="str">
            <v>122</v>
          </cell>
          <cell r="J2572">
            <v>9</v>
          </cell>
          <cell r="K2572">
            <v>4.6059999999999999</v>
          </cell>
          <cell r="L2572">
            <v>33.530999999999999</v>
          </cell>
          <cell r="M2572">
            <v>38.137</v>
          </cell>
          <cell r="N2572">
            <v>0.626</v>
          </cell>
          <cell r="O2572">
            <v>8022.43</v>
          </cell>
          <cell r="P2572">
            <v>21.04</v>
          </cell>
          <cell r="Q2572">
            <v>1444.04</v>
          </cell>
          <cell r="R2572">
            <v>143.37</v>
          </cell>
        </row>
        <row r="2573">
          <cell r="A2573" t="str">
            <v>0305Chulucanas121</v>
          </cell>
          <cell r="B2573" t="str">
            <v>03</v>
          </cell>
          <cell r="C2573" t="str">
            <v>05</v>
          </cell>
          <cell r="D2573" t="str">
            <v>ELNO</v>
          </cell>
          <cell r="E2573" t="str">
            <v>Chulucanas</v>
          </cell>
          <cell r="F2573" t="str">
            <v/>
          </cell>
          <cell r="G2573">
            <v>0</v>
          </cell>
          <cell r="H2573">
            <v>0</v>
          </cell>
          <cell r="I2573" t="str">
            <v>121</v>
          </cell>
          <cell r="J2573">
            <v>5</v>
          </cell>
          <cell r="K2573">
            <v>11.881</v>
          </cell>
          <cell r="L2573">
            <v>45.052999999999997</v>
          </cell>
          <cell r="M2573">
            <v>56.933999999999997</v>
          </cell>
          <cell r="N2573">
            <v>0.20799999999999999</v>
          </cell>
          <cell r="O2573">
            <v>11479.65</v>
          </cell>
          <cell r="P2573">
            <v>20.16</v>
          </cell>
          <cell r="Q2573">
            <v>2066.34</v>
          </cell>
          <cell r="R2573">
            <v>79.650000000000006</v>
          </cell>
        </row>
        <row r="2574">
          <cell r="A2574" t="str">
            <v>0305Chulucanas132</v>
          </cell>
          <cell r="B2574" t="str">
            <v>03</v>
          </cell>
          <cell r="C2574" t="str">
            <v>05</v>
          </cell>
          <cell r="D2574" t="str">
            <v>ELNO</v>
          </cell>
          <cell r="E2574" t="str">
            <v>Chulucanas</v>
          </cell>
          <cell r="F2574" t="str">
            <v/>
          </cell>
          <cell r="G2574">
            <v>0</v>
          </cell>
          <cell r="H2574">
            <v>0</v>
          </cell>
          <cell r="I2574" t="str">
            <v>132</v>
          </cell>
          <cell r="J2574">
            <v>8</v>
          </cell>
          <cell r="K2574">
            <v>0</v>
          </cell>
          <cell r="L2574">
            <v>0</v>
          </cell>
          <cell r="M2574">
            <v>4.9930000000000003</v>
          </cell>
          <cell r="N2574">
            <v>0.112</v>
          </cell>
          <cell r="O2574">
            <v>2175.62</v>
          </cell>
          <cell r="P2574">
            <v>43.57</v>
          </cell>
          <cell r="Q2574">
            <v>391.61</v>
          </cell>
          <cell r="R2574">
            <v>119.2</v>
          </cell>
        </row>
        <row r="2575">
          <cell r="A2575" t="str">
            <v>0305Chulucanas131</v>
          </cell>
          <cell r="B2575" t="str">
            <v>03</v>
          </cell>
          <cell r="C2575" t="str">
            <v>05</v>
          </cell>
          <cell r="D2575" t="str">
            <v>ELNO</v>
          </cell>
          <cell r="E2575" t="str">
            <v>Chulucanas</v>
          </cell>
          <cell r="F2575" t="str">
            <v/>
          </cell>
          <cell r="G2575">
            <v>0</v>
          </cell>
          <cell r="H2575">
            <v>0</v>
          </cell>
          <cell r="I2575" t="str">
            <v>131</v>
          </cell>
          <cell r="J2575">
            <v>20</v>
          </cell>
          <cell r="K2575">
            <v>0</v>
          </cell>
          <cell r="L2575">
            <v>0</v>
          </cell>
          <cell r="M2575">
            <v>59.517000000000003</v>
          </cell>
          <cell r="N2575">
            <v>0.40600000000000003</v>
          </cell>
          <cell r="O2575">
            <v>16150.99</v>
          </cell>
          <cell r="P2575">
            <v>27.14</v>
          </cell>
          <cell r="Q2575">
            <v>2907.18</v>
          </cell>
          <cell r="R2575">
            <v>298</v>
          </cell>
        </row>
        <row r="2576">
          <cell r="A2576" t="str">
            <v>0305Chulucanas240</v>
          </cell>
          <cell r="B2576" t="str">
            <v>03</v>
          </cell>
          <cell r="C2576" t="str">
            <v>05</v>
          </cell>
          <cell r="D2576" t="str">
            <v>ELNO</v>
          </cell>
          <cell r="E2576" t="str">
            <v>Chulucanas</v>
          </cell>
          <cell r="F2576" t="str">
            <v/>
          </cell>
          <cell r="G2576">
            <v>0</v>
          </cell>
          <cell r="H2576">
            <v>0</v>
          </cell>
          <cell r="I2576" t="str">
            <v>240</v>
          </cell>
          <cell r="J2576">
            <v>0</v>
          </cell>
          <cell r="K2576">
            <v>0</v>
          </cell>
          <cell r="L2576">
            <v>0</v>
          </cell>
          <cell r="M2576">
            <v>209.74</v>
          </cell>
          <cell r="N2576">
            <v>0</v>
          </cell>
          <cell r="O2576">
            <v>50135.040000000001</v>
          </cell>
          <cell r="P2576">
            <v>23.9</v>
          </cell>
          <cell r="Q2576">
            <v>0</v>
          </cell>
          <cell r="R2576">
            <v>0</v>
          </cell>
        </row>
        <row r="2577">
          <cell r="A2577" t="str">
            <v>0305Talara222</v>
          </cell>
          <cell r="B2577" t="str">
            <v>03</v>
          </cell>
          <cell r="C2577" t="str">
            <v>05</v>
          </cell>
          <cell r="D2577" t="str">
            <v>ELNO</v>
          </cell>
          <cell r="E2577" t="str">
            <v>Talara</v>
          </cell>
          <cell r="F2577" t="str">
            <v/>
          </cell>
          <cell r="G2577">
            <v>0</v>
          </cell>
          <cell r="H2577">
            <v>0</v>
          </cell>
          <cell r="I2577" t="str">
            <v>222</v>
          </cell>
          <cell r="J2577">
            <v>11</v>
          </cell>
          <cell r="K2577">
            <v>12.468</v>
          </cell>
          <cell r="L2577">
            <v>78.626999999999995</v>
          </cell>
          <cell r="M2577">
            <v>91.094999999999999</v>
          </cell>
          <cell r="N2577">
            <v>0.51800000000000002</v>
          </cell>
          <cell r="O2577">
            <v>38526.339999999997</v>
          </cell>
          <cell r="P2577">
            <v>42.29</v>
          </cell>
          <cell r="Q2577">
            <v>6934.74</v>
          </cell>
          <cell r="R2577">
            <v>42.98</v>
          </cell>
        </row>
        <row r="2578">
          <cell r="A2578" t="str">
            <v>0305Talara232</v>
          </cell>
          <cell r="B2578" t="str">
            <v>03</v>
          </cell>
          <cell r="C2578" t="str">
            <v>05</v>
          </cell>
          <cell r="D2578" t="str">
            <v>ELNO</v>
          </cell>
          <cell r="E2578" t="str">
            <v>Talara</v>
          </cell>
          <cell r="F2578" t="str">
            <v/>
          </cell>
          <cell r="G2578">
            <v>0</v>
          </cell>
          <cell r="H2578">
            <v>0</v>
          </cell>
          <cell r="I2578" t="str">
            <v>232</v>
          </cell>
          <cell r="J2578">
            <v>12</v>
          </cell>
          <cell r="K2578">
            <v>0</v>
          </cell>
          <cell r="L2578">
            <v>0</v>
          </cell>
          <cell r="M2578">
            <v>72.728999999999999</v>
          </cell>
          <cell r="N2578">
            <v>0.64</v>
          </cell>
          <cell r="O2578">
            <v>32954.86</v>
          </cell>
          <cell r="P2578">
            <v>45.31</v>
          </cell>
          <cell r="Q2578">
            <v>5931.87</v>
          </cell>
          <cell r="R2578">
            <v>42.89</v>
          </cell>
        </row>
        <row r="2579">
          <cell r="A2579" t="str">
            <v>0305Talara231</v>
          </cell>
          <cell r="B2579" t="str">
            <v>03</v>
          </cell>
          <cell r="C2579" t="str">
            <v>05</v>
          </cell>
          <cell r="D2579" t="str">
            <v>ELNO</v>
          </cell>
          <cell r="E2579" t="str">
            <v>Talara</v>
          </cell>
          <cell r="F2579" t="str">
            <v/>
          </cell>
          <cell r="G2579">
            <v>0</v>
          </cell>
          <cell r="H2579">
            <v>0</v>
          </cell>
          <cell r="I2579" t="str">
            <v>231</v>
          </cell>
          <cell r="J2579">
            <v>8</v>
          </cell>
          <cell r="K2579">
            <v>0</v>
          </cell>
          <cell r="L2579">
            <v>0</v>
          </cell>
          <cell r="M2579">
            <v>23.527999999999999</v>
          </cell>
          <cell r="N2579">
            <v>0.108</v>
          </cell>
          <cell r="O2579">
            <v>8469.9699999999993</v>
          </cell>
          <cell r="P2579">
            <v>36</v>
          </cell>
          <cell r="Q2579">
            <v>1524.59</v>
          </cell>
          <cell r="R2579">
            <v>17.87</v>
          </cell>
        </row>
        <row r="2580">
          <cell r="A2580" t="str">
            <v>0305Talara270</v>
          </cell>
          <cell r="B2580" t="str">
            <v>03</v>
          </cell>
          <cell r="C2580" t="str">
            <v>05</v>
          </cell>
          <cell r="D2580" t="str">
            <v>ELNO</v>
          </cell>
          <cell r="E2580" t="str">
            <v>Talara</v>
          </cell>
          <cell r="F2580" t="str">
            <v/>
          </cell>
          <cell r="G2580">
            <v>0</v>
          </cell>
          <cell r="H2580">
            <v>0</v>
          </cell>
          <cell r="I2580" t="str">
            <v>270</v>
          </cell>
          <cell r="J2580">
            <v>1326</v>
          </cell>
          <cell r="K2580">
            <v>0</v>
          </cell>
          <cell r="L2580">
            <v>0</v>
          </cell>
          <cell r="M2580">
            <v>327.09699999999998</v>
          </cell>
          <cell r="N2580">
            <v>0</v>
          </cell>
          <cell r="O2580">
            <v>122866.85</v>
          </cell>
          <cell r="P2580">
            <v>37.56</v>
          </cell>
          <cell r="Q2580">
            <v>22116.03</v>
          </cell>
          <cell r="R2580">
            <v>814.79</v>
          </cell>
        </row>
        <row r="2581">
          <cell r="A2581" t="str">
            <v>0305Talara261</v>
          </cell>
          <cell r="B2581" t="str">
            <v>03</v>
          </cell>
          <cell r="C2581" t="str">
            <v>05</v>
          </cell>
          <cell r="D2581" t="str">
            <v>ELNO</v>
          </cell>
          <cell r="E2581" t="str">
            <v>Talara</v>
          </cell>
          <cell r="F2581" t="str">
            <v/>
          </cell>
          <cell r="G2581">
            <v>0</v>
          </cell>
          <cell r="H2581">
            <v>0</v>
          </cell>
          <cell r="I2581" t="str">
            <v>261</v>
          </cell>
          <cell r="J2581">
            <v>5564</v>
          </cell>
          <cell r="K2581">
            <v>0</v>
          </cell>
          <cell r="L2581">
            <v>0</v>
          </cell>
          <cell r="M2581">
            <v>93.501000000000005</v>
          </cell>
          <cell r="N2581">
            <v>0</v>
          </cell>
          <cell r="O2581">
            <v>35528.82</v>
          </cell>
          <cell r="P2581">
            <v>38</v>
          </cell>
          <cell r="Q2581">
            <v>6395.19</v>
          </cell>
          <cell r="R2581">
            <v>3283.36</v>
          </cell>
        </row>
        <row r="2582">
          <cell r="A2582" t="str">
            <v>0305Talara262</v>
          </cell>
          <cell r="B2582" t="str">
            <v>03</v>
          </cell>
          <cell r="C2582" t="str">
            <v>05</v>
          </cell>
          <cell r="D2582" t="str">
            <v>ELNO</v>
          </cell>
          <cell r="E2582" t="str">
            <v>Talara</v>
          </cell>
          <cell r="F2582" t="str">
            <v/>
          </cell>
          <cell r="G2582">
            <v>0</v>
          </cell>
          <cell r="H2582">
            <v>0</v>
          </cell>
          <cell r="I2582" t="str">
            <v>262</v>
          </cell>
          <cell r="J2582">
            <v>8159</v>
          </cell>
          <cell r="K2582">
            <v>0</v>
          </cell>
          <cell r="L2582">
            <v>0</v>
          </cell>
          <cell r="M2582">
            <v>480.892</v>
          </cell>
          <cell r="N2582">
            <v>0</v>
          </cell>
          <cell r="O2582">
            <v>167399.79999999999</v>
          </cell>
          <cell r="P2582">
            <v>34.81</v>
          </cell>
          <cell r="Q2582">
            <v>30131.96</v>
          </cell>
          <cell r="R2582">
            <v>4814.75</v>
          </cell>
        </row>
        <row r="2583">
          <cell r="A2583" t="str">
            <v>0305Talara263</v>
          </cell>
          <cell r="B2583" t="str">
            <v>03</v>
          </cell>
          <cell r="C2583" t="str">
            <v>05</v>
          </cell>
          <cell r="D2583" t="str">
            <v>ELNO</v>
          </cell>
          <cell r="E2583" t="str">
            <v>Talara</v>
          </cell>
          <cell r="F2583" t="str">
            <v/>
          </cell>
          <cell r="G2583">
            <v>0</v>
          </cell>
          <cell r="H2583">
            <v>0</v>
          </cell>
          <cell r="I2583" t="str">
            <v>263</v>
          </cell>
          <cell r="J2583">
            <v>2005</v>
          </cell>
          <cell r="K2583">
            <v>0</v>
          </cell>
          <cell r="L2583">
            <v>0</v>
          </cell>
          <cell r="M2583">
            <v>244.2</v>
          </cell>
          <cell r="N2583">
            <v>0</v>
          </cell>
          <cell r="O2583">
            <v>95132.37</v>
          </cell>
          <cell r="P2583">
            <v>38.96</v>
          </cell>
          <cell r="Q2583">
            <v>17123.830000000002</v>
          </cell>
          <cell r="R2583">
            <v>1183.8499999999999</v>
          </cell>
        </row>
        <row r="2584">
          <cell r="A2584" t="str">
            <v>0305Talara264</v>
          </cell>
          <cell r="B2584" t="str">
            <v>03</v>
          </cell>
          <cell r="C2584" t="str">
            <v>05</v>
          </cell>
          <cell r="D2584" t="str">
            <v>ELNO</v>
          </cell>
          <cell r="E2584" t="str">
            <v>Talara</v>
          </cell>
          <cell r="F2584" t="str">
            <v/>
          </cell>
          <cell r="G2584">
            <v>0</v>
          </cell>
          <cell r="H2584">
            <v>0</v>
          </cell>
          <cell r="I2584" t="str">
            <v>264</v>
          </cell>
          <cell r="J2584">
            <v>1176</v>
          </cell>
          <cell r="K2584">
            <v>0</v>
          </cell>
          <cell r="L2584">
            <v>0</v>
          </cell>
          <cell r="M2584">
            <v>234.101</v>
          </cell>
          <cell r="N2584">
            <v>0</v>
          </cell>
          <cell r="O2584">
            <v>89804.35</v>
          </cell>
          <cell r="P2584">
            <v>38.36</v>
          </cell>
          <cell r="Q2584">
            <v>16164.78</v>
          </cell>
          <cell r="R2584">
            <v>694.76</v>
          </cell>
        </row>
        <row r="2585">
          <cell r="A2585" t="str">
            <v>0305Talara265</v>
          </cell>
          <cell r="B2585" t="str">
            <v>03</v>
          </cell>
          <cell r="C2585" t="str">
            <v>05</v>
          </cell>
          <cell r="D2585" t="str">
            <v>ELNO</v>
          </cell>
          <cell r="E2585" t="str">
            <v>Talara</v>
          </cell>
          <cell r="F2585" t="str">
            <v/>
          </cell>
          <cell r="G2585">
            <v>0</v>
          </cell>
          <cell r="H2585">
            <v>0</v>
          </cell>
          <cell r="I2585" t="str">
            <v>265</v>
          </cell>
          <cell r="J2585">
            <v>176</v>
          </cell>
          <cell r="K2585">
            <v>0</v>
          </cell>
          <cell r="L2585">
            <v>0</v>
          </cell>
          <cell r="M2585">
            <v>63.731000000000002</v>
          </cell>
          <cell r="N2585">
            <v>0</v>
          </cell>
          <cell r="O2585">
            <v>24185.79</v>
          </cell>
          <cell r="P2585">
            <v>37.950000000000003</v>
          </cell>
          <cell r="Q2585">
            <v>4353.4399999999996</v>
          </cell>
          <cell r="R2585">
            <v>104.2</v>
          </cell>
        </row>
        <row r="2586">
          <cell r="A2586" t="str">
            <v>0305Talara266</v>
          </cell>
          <cell r="B2586" t="str">
            <v>03</v>
          </cell>
          <cell r="C2586" t="str">
            <v>05</v>
          </cell>
          <cell r="D2586" t="str">
            <v>ELNO</v>
          </cell>
          <cell r="E2586" t="str">
            <v>Talara</v>
          </cell>
          <cell r="F2586" t="str">
            <v/>
          </cell>
          <cell r="G2586">
            <v>0</v>
          </cell>
          <cell r="H2586">
            <v>0</v>
          </cell>
          <cell r="I2586" t="str">
            <v>266</v>
          </cell>
          <cell r="J2586">
            <v>40</v>
          </cell>
          <cell r="K2586">
            <v>0</v>
          </cell>
          <cell r="L2586">
            <v>0</v>
          </cell>
          <cell r="M2586">
            <v>23.219000000000001</v>
          </cell>
          <cell r="N2586">
            <v>0</v>
          </cell>
          <cell r="O2586">
            <v>8727.7000000000007</v>
          </cell>
          <cell r="P2586">
            <v>37.590000000000003</v>
          </cell>
          <cell r="Q2586">
            <v>1570.99</v>
          </cell>
          <cell r="R2586">
            <v>23.6</v>
          </cell>
        </row>
        <row r="2587">
          <cell r="A2587" t="str">
            <v>0305Talara267</v>
          </cell>
          <cell r="B2587" t="str">
            <v>03</v>
          </cell>
          <cell r="C2587" t="str">
            <v>05</v>
          </cell>
          <cell r="D2587" t="str">
            <v>ELNO</v>
          </cell>
          <cell r="E2587" t="str">
            <v>Talara</v>
          </cell>
          <cell r="F2587" t="str">
            <v/>
          </cell>
          <cell r="G2587">
            <v>0</v>
          </cell>
          <cell r="H2587">
            <v>0</v>
          </cell>
          <cell r="I2587" t="str">
            <v>267</v>
          </cell>
          <cell r="J2587">
            <v>9</v>
          </cell>
          <cell r="K2587">
            <v>0</v>
          </cell>
          <cell r="L2587">
            <v>0</v>
          </cell>
          <cell r="M2587">
            <v>7.54</v>
          </cell>
          <cell r="N2587">
            <v>0</v>
          </cell>
          <cell r="O2587">
            <v>2785.63</v>
          </cell>
          <cell r="P2587">
            <v>36.94</v>
          </cell>
          <cell r="Q2587">
            <v>501.41</v>
          </cell>
          <cell r="R2587">
            <v>5.31</v>
          </cell>
        </row>
        <row r="2588">
          <cell r="A2588" t="str">
            <v>0305Talara268</v>
          </cell>
          <cell r="B2588" t="str">
            <v>03</v>
          </cell>
          <cell r="C2588" t="str">
            <v>05</v>
          </cell>
          <cell r="D2588" t="str">
            <v>ELNO</v>
          </cell>
          <cell r="E2588" t="str">
            <v>Talara</v>
          </cell>
          <cell r="F2588" t="str">
            <v/>
          </cell>
          <cell r="G2588">
            <v>0</v>
          </cell>
          <cell r="H2588">
            <v>0</v>
          </cell>
          <cell r="I2588" t="str">
            <v>268</v>
          </cell>
          <cell r="J2588">
            <v>6</v>
          </cell>
          <cell r="K2588">
            <v>0</v>
          </cell>
          <cell r="L2588">
            <v>0</v>
          </cell>
          <cell r="M2588">
            <v>7.944</v>
          </cell>
          <cell r="N2588">
            <v>0</v>
          </cell>
          <cell r="O2588">
            <v>2985.33</v>
          </cell>
          <cell r="P2588">
            <v>37.58</v>
          </cell>
          <cell r="Q2588">
            <v>537.36</v>
          </cell>
          <cell r="R2588">
            <v>3.72</v>
          </cell>
        </row>
        <row r="2589">
          <cell r="A2589" t="str">
            <v>0305Talara282</v>
          </cell>
          <cell r="B2589" t="str">
            <v>03</v>
          </cell>
          <cell r="C2589" t="str">
            <v>05</v>
          </cell>
          <cell r="D2589" t="str">
            <v>ELNO</v>
          </cell>
          <cell r="E2589" t="str">
            <v>Talara</v>
          </cell>
          <cell r="F2589" t="str">
            <v/>
          </cell>
          <cell r="G2589">
            <v>0</v>
          </cell>
          <cell r="H2589">
            <v>0</v>
          </cell>
          <cell r="I2589" t="str">
            <v>282</v>
          </cell>
          <cell r="J2589">
            <v>21</v>
          </cell>
          <cell r="K2589">
            <v>0</v>
          </cell>
          <cell r="L2589">
            <v>0</v>
          </cell>
          <cell r="M2589">
            <v>1.92</v>
          </cell>
          <cell r="N2589">
            <v>6</v>
          </cell>
          <cell r="O2589">
            <v>780.38</v>
          </cell>
          <cell r="P2589">
            <v>40.64</v>
          </cell>
          <cell r="Q2589">
            <v>140.47</v>
          </cell>
          <cell r="R2589">
            <v>12.39</v>
          </cell>
        </row>
        <row r="2590">
          <cell r="A2590" t="str">
            <v>0305Talara122</v>
          </cell>
          <cell r="B2590" t="str">
            <v>03</v>
          </cell>
          <cell r="C2590" t="str">
            <v>05</v>
          </cell>
          <cell r="D2590" t="str">
            <v>ELNO</v>
          </cell>
          <cell r="E2590" t="str">
            <v>Talara</v>
          </cell>
          <cell r="F2590" t="str">
            <v/>
          </cell>
          <cell r="G2590">
            <v>0</v>
          </cell>
          <cell r="H2590">
            <v>0</v>
          </cell>
          <cell r="I2590" t="str">
            <v>122</v>
          </cell>
          <cell r="J2590">
            <v>13</v>
          </cell>
          <cell r="K2590">
            <v>38.481999999999999</v>
          </cell>
          <cell r="L2590">
            <v>168.566</v>
          </cell>
          <cell r="M2590">
            <v>207.048</v>
          </cell>
          <cell r="N2590">
            <v>1.0549999999999999</v>
          </cell>
          <cell r="O2590">
            <v>50125.56</v>
          </cell>
          <cell r="P2590">
            <v>24.21</v>
          </cell>
          <cell r="Q2590">
            <v>9022.6</v>
          </cell>
          <cell r="R2590">
            <v>207.09</v>
          </cell>
        </row>
        <row r="2591">
          <cell r="A2591" t="str">
            <v>0305Talara121</v>
          </cell>
          <cell r="B2591" t="str">
            <v>03</v>
          </cell>
          <cell r="C2591" t="str">
            <v>05</v>
          </cell>
          <cell r="D2591" t="str">
            <v>ELNO</v>
          </cell>
          <cell r="E2591" t="str">
            <v>Talara</v>
          </cell>
          <cell r="F2591" t="str">
            <v/>
          </cell>
          <cell r="G2591">
            <v>0</v>
          </cell>
          <cell r="H2591">
            <v>0</v>
          </cell>
          <cell r="I2591" t="str">
            <v>121</v>
          </cell>
          <cell r="J2591">
            <v>5</v>
          </cell>
          <cell r="K2591">
            <v>10.304</v>
          </cell>
          <cell r="L2591">
            <v>34.384999999999998</v>
          </cell>
          <cell r="M2591">
            <v>44.689</v>
          </cell>
          <cell r="N2591">
            <v>0.19800000000000001</v>
          </cell>
          <cell r="O2591">
            <v>8857.73</v>
          </cell>
          <cell r="P2591">
            <v>19.82</v>
          </cell>
          <cell r="Q2591">
            <v>1594.39</v>
          </cell>
          <cell r="R2591">
            <v>79.650000000000006</v>
          </cell>
        </row>
        <row r="2592">
          <cell r="A2592" t="str">
            <v>0305Talara132</v>
          </cell>
          <cell r="B2592" t="str">
            <v>03</v>
          </cell>
          <cell r="C2592" t="str">
            <v>05</v>
          </cell>
          <cell r="D2592" t="str">
            <v>ELNO</v>
          </cell>
          <cell r="E2592" t="str">
            <v>Talara</v>
          </cell>
          <cell r="F2592" t="str">
            <v/>
          </cell>
          <cell r="G2592">
            <v>0</v>
          </cell>
          <cell r="H2592">
            <v>0</v>
          </cell>
          <cell r="I2592" t="str">
            <v>132</v>
          </cell>
          <cell r="J2592">
            <v>10</v>
          </cell>
          <cell r="K2592">
            <v>0</v>
          </cell>
          <cell r="L2592">
            <v>0</v>
          </cell>
          <cell r="M2592">
            <v>64.341999999999999</v>
          </cell>
          <cell r="N2592">
            <v>0.41799999999999998</v>
          </cell>
          <cell r="O2592">
            <v>18542.310000000001</v>
          </cell>
          <cell r="P2592">
            <v>28.82</v>
          </cell>
          <cell r="Q2592">
            <v>3337.62</v>
          </cell>
          <cell r="R2592">
            <v>150.97</v>
          </cell>
        </row>
        <row r="2593">
          <cell r="A2593" t="str">
            <v>0305Talara131</v>
          </cell>
          <cell r="B2593" t="str">
            <v>03</v>
          </cell>
          <cell r="C2593" t="str">
            <v>05</v>
          </cell>
          <cell r="D2593" t="str">
            <v>ELNO</v>
          </cell>
          <cell r="E2593" t="str">
            <v>Talara</v>
          </cell>
          <cell r="F2593" t="str">
            <v/>
          </cell>
          <cell r="G2593">
            <v>0</v>
          </cell>
          <cell r="H2593">
            <v>0</v>
          </cell>
          <cell r="I2593" t="str">
            <v>131</v>
          </cell>
          <cell r="J2593">
            <v>9</v>
          </cell>
          <cell r="K2593">
            <v>0</v>
          </cell>
          <cell r="L2593">
            <v>0</v>
          </cell>
          <cell r="M2593">
            <v>166.33600000000001</v>
          </cell>
          <cell r="N2593">
            <v>0.72199999999999998</v>
          </cell>
          <cell r="O2593">
            <v>37540.5</v>
          </cell>
          <cell r="P2593">
            <v>22.57</v>
          </cell>
          <cell r="Q2593">
            <v>6757.29</v>
          </cell>
          <cell r="R2593">
            <v>134.1</v>
          </cell>
        </row>
        <row r="2594">
          <cell r="A2594" t="str">
            <v>0305Talara240</v>
          </cell>
          <cell r="B2594" t="str">
            <v>03</v>
          </cell>
          <cell r="C2594" t="str">
            <v>05</v>
          </cell>
          <cell r="D2594" t="str">
            <v>ELNO</v>
          </cell>
          <cell r="E2594" t="str">
            <v>Talara</v>
          </cell>
          <cell r="F2594" t="str">
            <v/>
          </cell>
          <cell r="G2594">
            <v>0</v>
          </cell>
          <cell r="H2594">
            <v>0</v>
          </cell>
          <cell r="I2594" t="str">
            <v>240</v>
          </cell>
          <cell r="J2594">
            <v>0</v>
          </cell>
          <cell r="K2594">
            <v>0</v>
          </cell>
          <cell r="L2594">
            <v>0</v>
          </cell>
          <cell r="M2594">
            <v>245.54499999999999</v>
          </cell>
          <cell r="N2594">
            <v>0</v>
          </cell>
          <cell r="O2594">
            <v>79835.399999999994</v>
          </cell>
          <cell r="P2594">
            <v>32.51</v>
          </cell>
          <cell r="Q2594">
            <v>0</v>
          </cell>
          <cell r="R2594">
            <v>0</v>
          </cell>
        </row>
        <row r="2595">
          <cell r="A2595" t="str">
            <v>0305Bajo Piura222</v>
          </cell>
          <cell r="B2595" t="str">
            <v>03</v>
          </cell>
          <cell r="C2595" t="str">
            <v>05</v>
          </cell>
          <cell r="D2595" t="str">
            <v>ELNO</v>
          </cell>
          <cell r="E2595" t="str">
            <v>Bajo Piura</v>
          </cell>
          <cell r="F2595" t="str">
            <v/>
          </cell>
          <cell r="G2595">
            <v>0</v>
          </cell>
          <cell r="H2595">
            <v>60</v>
          </cell>
          <cell r="I2595" t="str">
            <v>222</v>
          </cell>
          <cell r="J2595">
            <v>1</v>
          </cell>
          <cell r="K2595">
            <v>0</v>
          </cell>
          <cell r="L2595">
            <v>0</v>
          </cell>
          <cell r="M2595">
            <v>0</v>
          </cell>
          <cell r="N2595">
            <v>0.03</v>
          </cell>
          <cell r="O2595">
            <v>3.22</v>
          </cell>
          <cell r="P2595">
            <v>0</v>
          </cell>
          <cell r="Q2595">
            <v>0.57999999999999996</v>
          </cell>
          <cell r="R2595">
            <v>3.18</v>
          </cell>
        </row>
        <row r="2596">
          <cell r="A2596" t="str">
            <v>0305Bajo Piura231</v>
          </cell>
          <cell r="B2596" t="str">
            <v>03</v>
          </cell>
          <cell r="C2596" t="str">
            <v>05</v>
          </cell>
          <cell r="D2596" t="str">
            <v>ELNO</v>
          </cell>
          <cell r="E2596" t="str">
            <v>Bajo Piura</v>
          </cell>
          <cell r="F2596" t="str">
            <v/>
          </cell>
          <cell r="G2596">
            <v>0</v>
          </cell>
          <cell r="H2596">
            <v>60</v>
          </cell>
          <cell r="I2596" t="str">
            <v>231</v>
          </cell>
          <cell r="J2596">
            <v>1</v>
          </cell>
          <cell r="K2596">
            <v>0</v>
          </cell>
          <cell r="L2596">
            <v>0</v>
          </cell>
          <cell r="M2596">
            <v>0.68400000000000005</v>
          </cell>
          <cell r="N2596">
            <v>3.0000000000000001E-3</v>
          </cell>
          <cell r="O2596">
            <v>346.2</v>
          </cell>
          <cell r="P2596">
            <v>50.61</v>
          </cell>
          <cell r="Q2596">
            <v>62.32</v>
          </cell>
          <cell r="R2596">
            <v>2.1</v>
          </cell>
        </row>
        <row r="2597">
          <cell r="A2597" t="str">
            <v>0305Bajo Piura270</v>
          </cell>
          <cell r="B2597" t="str">
            <v>03</v>
          </cell>
          <cell r="C2597" t="str">
            <v>05</v>
          </cell>
          <cell r="D2597" t="str">
            <v>ELNO</v>
          </cell>
          <cell r="E2597" t="str">
            <v>Bajo Piura</v>
          </cell>
          <cell r="F2597" t="str">
            <v/>
          </cell>
          <cell r="G2597">
            <v>0</v>
          </cell>
          <cell r="H2597">
            <v>60</v>
          </cell>
          <cell r="I2597" t="str">
            <v>270</v>
          </cell>
          <cell r="J2597">
            <v>426</v>
          </cell>
          <cell r="K2597">
            <v>0</v>
          </cell>
          <cell r="L2597">
            <v>0</v>
          </cell>
          <cell r="M2597">
            <v>61.411999999999999</v>
          </cell>
          <cell r="N2597">
            <v>0</v>
          </cell>
          <cell r="O2597">
            <v>25612.28</v>
          </cell>
          <cell r="P2597">
            <v>41.71</v>
          </cell>
          <cell r="Q2597">
            <v>4610.21</v>
          </cell>
          <cell r="R2597">
            <v>265.27999999999997</v>
          </cell>
        </row>
        <row r="2598">
          <cell r="A2598" t="str">
            <v>0305Bajo Piura261</v>
          </cell>
          <cell r="B2598" t="str">
            <v>03</v>
          </cell>
          <cell r="C2598" t="str">
            <v>05</v>
          </cell>
          <cell r="D2598" t="str">
            <v>ELNO</v>
          </cell>
          <cell r="E2598" t="str">
            <v>Bajo Piura</v>
          </cell>
          <cell r="F2598" t="str">
            <v/>
          </cell>
          <cell r="G2598">
            <v>0</v>
          </cell>
          <cell r="H2598">
            <v>60</v>
          </cell>
          <cell r="I2598" t="str">
            <v>261</v>
          </cell>
          <cell r="J2598">
            <v>7024</v>
          </cell>
          <cell r="K2598">
            <v>0</v>
          </cell>
          <cell r="L2598">
            <v>0</v>
          </cell>
          <cell r="M2598">
            <v>101.01</v>
          </cell>
          <cell r="N2598">
            <v>0</v>
          </cell>
          <cell r="O2598">
            <v>45987.02</v>
          </cell>
          <cell r="P2598">
            <v>45.53</v>
          </cell>
          <cell r="Q2598">
            <v>8277.66</v>
          </cell>
          <cell r="R2598">
            <v>4151.3999999999996</v>
          </cell>
        </row>
        <row r="2599">
          <cell r="A2599" t="str">
            <v>0305Bajo Piura262</v>
          </cell>
          <cell r="B2599" t="str">
            <v>03</v>
          </cell>
          <cell r="C2599" t="str">
            <v>05</v>
          </cell>
          <cell r="D2599" t="str">
            <v>ELNO</v>
          </cell>
          <cell r="E2599" t="str">
            <v>Bajo Piura</v>
          </cell>
          <cell r="F2599" t="str">
            <v/>
          </cell>
          <cell r="G2599">
            <v>0</v>
          </cell>
          <cell r="H2599">
            <v>60</v>
          </cell>
          <cell r="I2599" t="str">
            <v>262</v>
          </cell>
          <cell r="J2599">
            <v>3788</v>
          </cell>
          <cell r="K2599">
            <v>0</v>
          </cell>
          <cell r="L2599">
            <v>0</v>
          </cell>
          <cell r="M2599">
            <v>202.494</v>
          </cell>
          <cell r="N2599">
            <v>0</v>
          </cell>
          <cell r="O2599">
            <v>76912.789999999994</v>
          </cell>
          <cell r="P2599">
            <v>37.979999999999997</v>
          </cell>
          <cell r="Q2599">
            <v>13844.3</v>
          </cell>
          <cell r="R2599">
            <v>2239.04</v>
          </cell>
        </row>
        <row r="2600">
          <cell r="A2600" t="str">
            <v>0305Bajo Piura263</v>
          </cell>
          <cell r="B2600" t="str">
            <v>03</v>
          </cell>
          <cell r="C2600" t="str">
            <v>05</v>
          </cell>
          <cell r="D2600" t="str">
            <v>ELNO</v>
          </cell>
          <cell r="E2600" t="str">
            <v>Bajo Piura</v>
          </cell>
          <cell r="F2600" t="str">
            <v/>
          </cell>
          <cell r="G2600">
            <v>0</v>
          </cell>
          <cell r="H2600">
            <v>60</v>
          </cell>
          <cell r="I2600" t="str">
            <v>263</v>
          </cell>
          <cell r="J2600">
            <v>377</v>
          </cell>
          <cell r="K2600">
            <v>0</v>
          </cell>
          <cell r="L2600">
            <v>0</v>
          </cell>
          <cell r="M2600">
            <v>44.898000000000003</v>
          </cell>
          <cell r="N2600">
            <v>0</v>
          </cell>
          <cell r="O2600">
            <v>18922.89</v>
          </cell>
          <cell r="P2600">
            <v>42.15</v>
          </cell>
          <cell r="Q2600">
            <v>3406.12</v>
          </cell>
          <cell r="R2600">
            <v>223.57</v>
          </cell>
        </row>
        <row r="2601">
          <cell r="A2601" t="str">
            <v>0305Bajo Piura264</v>
          </cell>
          <cell r="B2601" t="str">
            <v>03</v>
          </cell>
          <cell r="C2601" t="str">
            <v>05</v>
          </cell>
          <cell r="D2601" t="str">
            <v>ELNO</v>
          </cell>
          <cell r="E2601" t="str">
            <v>Bajo Piura</v>
          </cell>
          <cell r="F2601" t="str">
            <v/>
          </cell>
          <cell r="G2601">
            <v>0</v>
          </cell>
          <cell r="H2601">
            <v>60</v>
          </cell>
          <cell r="I2601" t="str">
            <v>264</v>
          </cell>
          <cell r="J2601">
            <v>167</v>
          </cell>
          <cell r="K2601">
            <v>0</v>
          </cell>
          <cell r="L2601">
            <v>0</v>
          </cell>
          <cell r="M2601">
            <v>32.933999999999997</v>
          </cell>
          <cell r="N2601">
            <v>0</v>
          </cell>
          <cell r="O2601">
            <v>13663.04</v>
          </cell>
          <cell r="P2601">
            <v>41.49</v>
          </cell>
          <cell r="Q2601">
            <v>2459.35</v>
          </cell>
          <cell r="R2601">
            <v>101.59</v>
          </cell>
        </row>
        <row r="2602">
          <cell r="A2602" t="str">
            <v>0305Bajo Piura265</v>
          </cell>
          <cell r="B2602" t="str">
            <v>03</v>
          </cell>
          <cell r="C2602" t="str">
            <v>05</v>
          </cell>
          <cell r="D2602" t="str">
            <v>ELNO</v>
          </cell>
          <cell r="E2602" t="str">
            <v>Bajo Piura</v>
          </cell>
          <cell r="F2602" t="str">
            <v/>
          </cell>
          <cell r="G2602">
            <v>0</v>
          </cell>
          <cell r="H2602">
            <v>60</v>
          </cell>
          <cell r="I2602" t="str">
            <v>265</v>
          </cell>
          <cell r="J2602">
            <v>37</v>
          </cell>
          <cell r="K2602">
            <v>0</v>
          </cell>
          <cell r="L2602">
            <v>0</v>
          </cell>
          <cell r="M2602">
            <v>14.167</v>
          </cell>
          <cell r="N2602">
            <v>0</v>
          </cell>
          <cell r="O2602">
            <v>5801.42</v>
          </cell>
          <cell r="P2602">
            <v>40.950000000000003</v>
          </cell>
          <cell r="Q2602">
            <v>1044.26</v>
          </cell>
          <cell r="R2602">
            <v>23.63</v>
          </cell>
        </row>
        <row r="2603">
          <cell r="A2603" t="str">
            <v>0305Bajo Piura266</v>
          </cell>
          <cell r="B2603" t="str">
            <v>03</v>
          </cell>
          <cell r="C2603" t="str">
            <v>05</v>
          </cell>
          <cell r="D2603" t="str">
            <v>ELNO</v>
          </cell>
          <cell r="E2603" t="str">
            <v>Bajo Piura</v>
          </cell>
          <cell r="F2603" t="str">
            <v/>
          </cell>
          <cell r="G2603">
            <v>0</v>
          </cell>
          <cell r="H2603">
            <v>60</v>
          </cell>
          <cell r="I2603" t="str">
            <v>266</v>
          </cell>
          <cell r="J2603">
            <v>6</v>
          </cell>
          <cell r="K2603">
            <v>0</v>
          </cell>
          <cell r="L2603">
            <v>0</v>
          </cell>
          <cell r="M2603">
            <v>3.488</v>
          </cell>
          <cell r="N2603">
            <v>0</v>
          </cell>
          <cell r="O2603">
            <v>1422.26</v>
          </cell>
          <cell r="P2603">
            <v>40.78</v>
          </cell>
          <cell r="Q2603">
            <v>256.01</v>
          </cell>
          <cell r="R2603">
            <v>3.9</v>
          </cell>
        </row>
        <row r="2604">
          <cell r="A2604" t="str">
            <v>0305Bajo Piura267</v>
          </cell>
          <cell r="B2604" t="str">
            <v>03</v>
          </cell>
          <cell r="C2604" t="str">
            <v>05</v>
          </cell>
          <cell r="D2604" t="str">
            <v>ELNO</v>
          </cell>
          <cell r="E2604" t="str">
            <v>Bajo Piura</v>
          </cell>
          <cell r="F2604" t="str">
            <v/>
          </cell>
          <cell r="G2604">
            <v>0</v>
          </cell>
          <cell r="H2604">
            <v>60</v>
          </cell>
          <cell r="I2604" t="str">
            <v>267</v>
          </cell>
          <cell r="J2604">
            <v>6</v>
          </cell>
          <cell r="K2604">
            <v>0</v>
          </cell>
          <cell r="L2604">
            <v>0</v>
          </cell>
          <cell r="M2604">
            <v>5.2110000000000003</v>
          </cell>
          <cell r="N2604">
            <v>0</v>
          </cell>
          <cell r="O2604">
            <v>2119.16</v>
          </cell>
          <cell r="P2604">
            <v>40.67</v>
          </cell>
          <cell r="Q2604">
            <v>381.45</v>
          </cell>
          <cell r="R2604">
            <v>4.26</v>
          </cell>
        </row>
        <row r="2605">
          <cell r="A2605" t="str">
            <v>0305Bajo Piura268</v>
          </cell>
          <cell r="B2605" t="str">
            <v>03</v>
          </cell>
          <cell r="C2605" t="str">
            <v>05</v>
          </cell>
          <cell r="D2605" t="str">
            <v>ELNO</v>
          </cell>
          <cell r="E2605" t="str">
            <v>Bajo Piura</v>
          </cell>
          <cell r="F2605" t="str">
            <v/>
          </cell>
          <cell r="G2605">
            <v>0</v>
          </cell>
          <cell r="H2605">
            <v>60</v>
          </cell>
          <cell r="I2605" t="str">
            <v>268</v>
          </cell>
          <cell r="J2605">
            <v>13</v>
          </cell>
          <cell r="K2605">
            <v>0</v>
          </cell>
          <cell r="L2605">
            <v>0</v>
          </cell>
          <cell r="M2605">
            <v>27.989000000000001</v>
          </cell>
          <cell r="N2605">
            <v>0</v>
          </cell>
          <cell r="O2605">
            <v>11348.74</v>
          </cell>
          <cell r="P2605">
            <v>40.549999999999997</v>
          </cell>
          <cell r="Q2605">
            <v>2042.77</v>
          </cell>
          <cell r="R2605">
            <v>8.75</v>
          </cell>
        </row>
        <row r="2606">
          <cell r="A2606" t="str">
            <v>0305Bajo Piura282</v>
          </cell>
          <cell r="B2606" t="str">
            <v>03</v>
          </cell>
          <cell r="C2606" t="str">
            <v>05</v>
          </cell>
          <cell r="D2606" t="str">
            <v>ELNO</v>
          </cell>
          <cell r="E2606" t="str">
            <v>Bajo Piura</v>
          </cell>
          <cell r="F2606" t="str">
            <v/>
          </cell>
          <cell r="G2606">
            <v>0</v>
          </cell>
          <cell r="H2606">
            <v>60</v>
          </cell>
          <cell r="I2606" t="str">
            <v>282</v>
          </cell>
          <cell r="J2606">
            <v>2</v>
          </cell>
          <cell r="K2606">
            <v>0</v>
          </cell>
          <cell r="L2606">
            <v>0</v>
          </cell>
          <cell r="M2606">
            <v>6.4000000000000001E-2</v>
          </cell>
          <cell r="N2606">
            <v>0.2</v>
          </cell>
          <cell r="O2606">
            <v>28.12</v>
          </cell>
          <cell r="P2606">
            <v>43.94</v>
          </cell>
          <cell r="Q2606">
            <v>5.0599999999999996</v>
          </cell>
          <cell r="R2606">
            <v>1.18</v>
          </cell>
        </row>
        <row r="2607">
          <cell r="A2607" t="str">
            <v>0305Bajo Piura100</v>
          </cell>
          <cell r="B2607" t="str">
            <v>03</v>
          </cell>
          <cell r="C2607" t="str">
            <v>05</v>
          </cell>
          <cell r="D2607" t="str">
            <v>ELNO</v>
          </cell>
          <cell r="E2607" t="str">
            <v>Bajo Piura</v>
          </cell>
          <cell r="F2607" t="str">
            <v/>
          </cell>
          <cell r="G2607">
            <v>0</v>
          </cell>
          <cell r="H2607">
            <v>60</v>
          </cell>
          <cell r="I2607" t="str">
            <v>100</v>
          </cell>
          <cell r="J2607">
            <v>22</v>
          </cell>
          <cell r="K2607">
            <v>80.781000000000006</v>
          </cell>
          <cell r="L2607">
            <v>633.70799999999997</v>
          </cell>
          <cell r="M2607">
            <v>714.48900000000003</v>
          </cell>
          <cell r="N2607">
            <v>2.72</v>
          </cell>
          <cell r="O2607">
            <v>134159.23000000001</v>
          </cell>
          <cell r="P2607">
            <v>18.78</v>
          </cell>
          <cell r="Q2607">
            <v>24148.66</v>
          </cell>
          <cell r="R2607">
            <v>350.46</v>
          </cell>
        </row>
        <row r="2608">
          <cell r="A2608" t="str">
            <v>0305Bajo Piura122</v>
          </cell>
          <cell r="B2608" t="str">
            <v>03</v>
          </cell>
          <cell r="C2608" t="str">
            <v>05</v>
          </cell>
          <cell r="D2608" t="str">
            <v>ELNO</v>
          </cell>
          <cell r="E2608" t="str">
            <v>Bajo Piura</v>
          </cell>
          <cell r="F2608" t="str">
            <v/>
          </cell>
          <cell r="G2608">
            <v>0</v>
          </cell>
          <cell r="H2608">
            <v>60</v>
          </cell>
          <cell r="I2608" t="str">
            <v>122</v>
          </cell>
          <cell r="J2608">
            <v>10</v>
          </cell>
          <cell r="K2608">
            <v>99.134</v>
          </cell>
          <cell r="L2608">
            <v>452.80500000000001</v>
          </cell>
          <cell r="M2608">
            <v>551.93899999999996</v>
          </cell>
          <cell r="N2608">
            <v>1.7450000000000001</v>
          </cell>
          <cell r="O2608">
            <v>114447.51</v>
          </cell>
          <cell r="P2608">
            <v>20.74</v>
          </cell>
          <cell r="Q2608">
            <v>20600.55</v>
          </cell>
          <cell r="R2608">
            <v>159.30000000000001</v>
          </cell>
        </row>
        <row r="2609">
          <cell r="A2609" t="str">
            <v>0305Bajo Piura121</v>
          </cell>
          <cell r="B2609" t="str">
            <v>03</v>
          </cell>
          <cell r="C2609" t="str">
            <v>05</v>
          </cell>
          <cell r="D2609" t="str">
            <v>ELNO</v>
          </cell>
          <cell r="E2609" t="str">
            <v>Bajo Piura</v>
          </cell>
          <cell r="F2609" t="str">
            <v/>
          </cell>
          <cell r="G2609">
            <v>0</v>
          </cell>
          <cell r="H2609">
            <v>60</v>
          </cell>
          <cell r="I2609" t="str">
            <v>121</v>
          </cell>
          <cell r="J2609">
            <v>4</v>
          </cell>
          <cell r="K2609">
            <v>6.4790000000000001</v>
          </cell>
          <cell r="L2609">
            <v>23.77</v>
          </cell>
          <cell r="M2609">
            <v>30.248999999999999</v>
          </cell>
          <cell r="N2609">
            <v>0.13500000000000001</v>
          </cell>
          <cell r="O2609">
            <v>5609.58</v>
          </cell>
          <cell r="P2609">
            <v>18.54</v>
          </cell>
          <cell r="Q2609">
            <v>1009.72</v>
          </cell>
          <cell r="R2609">
            <v>63.72</v>
          </cell>
        </row>
        <row r="2610">
          <cell r="A2610" t="str">
            <v>0305Bajo Piura132</v>
          </cell>
          <cell r="B2610" t="str">
            <v>03</v>
          </cell>
          <cell r="C2610" t="str">
            <v>05</v>
          </cell>
          <cell r="D2610" t="str">
            <v>ELNO</v>
          </cell>
          <cell r="E2610" t="str">
            <v>Bajo Piura</v>
          </cell>
          <cell r="F2610" t="str">
            <v/>
          </cell>
          <cell r="G2610">
            <v>0</v>
          </cell>
          <cell r="H2610">
            <v>60</v>
          </cell>
          <cell r="I2610" t="str">
            <v>132</v>
          </cell>
          <cell r="J2610">
            <v>4</v>
          </cell>
          <cell r="K2610">
            <v>0</v>
          </cell>
          <cell r="L2610">
            <v>0</v>
          </cell>
          <cell r="M2610">
            <v>2.9910000000000001</v>
          </cell>
          <cell r="N2610">
            <v>7.8E-2</v>
          </cell>
          <cell r="O2610">
            <v>1240.3</v>
          </cell>
          <cell r="P2610">
            <v>41.47</v>
          </cell>
          <cell r="Q2610">
            <v>223.25</v>
          </cell>
          <cell r="R2610">
            <v>61.57</v>
          </cell>
        </row>
        <row r="2611">
          <cell r="A2611" t="str">
            <v>0305Bajo Piura131</v>
          </cell>
          <cell r="B2611" t="str">
            <v>03</v>
          </cell>
          <cell r="C2611" t="str">
            <v>05</v>
          </cell>
          <cell r="D2611" t="str">
            <v>ELNO</v>
          </cell>
          <cell r="E2611" t="str">
            <v>Bajo Piura</v>
          </cell>
          <cell r="F2611" t="str">
            <v/>
          </cell>
          <cell r="G2611">
            <v>0</v>
          </cell>
          <cell r="H2611">
            <v>60</v>
          </cell>
          <cell r="I2611" t="str">
            <v>131</v>
          </cell>
          <cell r="J2611">
            <v>13</v>
          </cell>
          <cell r="K2611">
            <v>0</v>
          </cell>
          <cell r="L2611">
            <v>0</v>
          </cell>
          <cell r="M2611">
            <v>23.43</v>
          </cell>
          <cell r="N2611">
            <v>0.104</v>
          </cell>
          <cell r="O2611">
            <v>7328.99</v>
          </cell>
          <cell r="P2611">
            <v>31.28</v>
          </cell>
          <cell r="Q2611">
            <v>1319.22</v>
          </cell>
          <cell r="R2611">
            <v>193.7</v>
          </cell>
        </row>
        <row r="2612">
          <cell r="A2612" t="str">
            <v>0305Bajo Piura240</v>
          </cell>
          <cell r="B2612" t="str">
            <v>03</v>
          </cell>
          <cell r="C2612" t="str">
            <v>05</v>
          </cell>
          <cell r="D2612" t="str">
            <v>ELNO</v>
          </cell>
          <cell r="E2612" t="str">
            <v>Bajo Piura</v>
          </cell>
          <cell r="F2612" t="str">
            <v/>
          </cell>
          <cell r="G2612">
            <v>0</v>
          </cell>
          <cell r="H2612">
            <v>60</v>
          </cell>
          <cell r="I2612" t="str">
            <v>240</v>
          </cell>
          <cell r="J2612">
            <v>0</v>
          </cell>
          <cell r="K2612">
            <v>0</v>
          </cell>
          <cell r="L2612">
            <v>0</v>
          </cell>
          <cell r="M2612">
            <v>117.357</v>
          </cell>
          <cell r="N2612">
            <v>0</v>
          </cell>
          <cell r="O2612">
            <v>31650.6</v>
          </cell>
          <cell r="P2612">
            <v>26.97</v>
          </cell>
          <cell r="Q2612">
            <v>0</v>
          </cell>
          <cell r="R2612">
            <v>0</v>
          </cell>
        </row>
        <row r="2613">
          <cell r="A2613" t="str">
            <v>0305Tumbes221</v>
          </cell>
          <cell r="B2613" t="str">
            <v>03</v>
          </cell>
          <cell r="C2613" t="str">
            <v>05</v>
          </cell>
          <cell r="D2613" t="str">
            <v>ELNO</v>
          </cell>
          <cell r="E2613" t="str">
            <v>Tumbes</v>
          </cell>
          <cell r="F2613" t="str">
            <v/>
          </cell>
          <cell r="G2613">
            <v>0</v>
          </cell>
          <cell r="H2613">
            <v>0</v>
          </cell>
          <cell r="I2613" t="str">
            <v>221</v>
          </cell>
          <cell r="J2613">
            <v>1</v>
          </cell>
          <cell r="K2613">
            <v>6.8220000000000001</v>
          </cell>
          <cell r="L2613">
            <v>23.327999999999999</v>
          </cell>
          <cell r="M2613">
            <v>30.15</v>
          </cell>
          <cell r="N2613">
            <v>0.12</v>
          </cell>
          <cell r="O2613">
            <v>10148.82</v>
          </cell>
          <cell r="P2613">
            <v>33.659999999999997</v>
          </cell>
          <cell r="Q2613">
            <v>1826.79</v>
          </cell>
          <cell r="R2613">
            <v>5.18</v>
          </cell>
        </row>
        <row r="2614">
          <cell r="A2614" t="str">
            <v>0305Tumbes232</v>
          </cell>
          <cell r="B2614" t="str">
            <v>03</v>
          </cell>
          <cell r="C2614" t="str">
            <v>05</v>
          </cell>
          <cell r="D2614" t="str">
            <v>ELNO</v>
          </cell>
          <cell r="E2614" t="str">
            <v>Tumbes</v>
          </cell>
          <cell r="F2614" t="str">
            <v/>
          </cell>
          <cell r="G2614">
            <v>0</v>
          </cell>
          <cell r="H2614">
            <v>0</v>
          </cell>
          <cell r="I2614" t="str">
            <v>232</v>
          </cell>
          <cell r="J2614">
            <v>1</v>
          </cell>
          <cell r="K2614">
            <v>0</v>
          </cell>
          <cell r="L2614">
            <v>0</v>
          </cell>
          <cell r="M2614">
            <v>3.3839999999999999</v>
          </cell>
          <cell r="N2614">
            <v>0.03</v>
          </cell>
          <cell r="O2614">
            <v>1737.54</v>
          </cell>
          <cell r="P2614">
            <v>51.35</v>
          </cell>
          <cell r="Q2614">
            <v>312.76</v>
          </cell>
          <cell r="R2614">
            <v>2.39</v>
          </cell>
        </row>
        <row r="2615">
          <cell r="A2615" t="str">
            <v>0305Tumbes231</v>
          </cell>
          <cell r="B2615" t="str">
            <v>03</v>
          </cell>
          <cell r="C2615" t="str">
            <v>05</v>
          </cell>
          <cell r="D2615" t="str">
            <v>ELNO</v>
          </cell>
          <cell r="E2615" t="str">
            <v>Tumbes</v>
          </cell>
          <cell r="F2615" t="str">
            <v/>
          </cell>
          <cell r="G2615">
            <v>0</v>
          </cell>
          <cell r="H2615">
            <v>0</v>
          </cell>
          <cell r="I2615" t="str">
            <v>231</v>
          </cell>
          <cell r="J2615">
            <v>6</v>
          </cell>
          <cell r="K2615">
            <v>0</v>
          </cell>
          <cell r="L2615">
            <v>0</v>
          </cell>
          <cell r="M2615">
            <v>10.055999999999999</v>
          </cell>
          <cell r="N2615">
            <v>4.3999999999999997E-2</v>
          </cell>
          <cell r="O2615">
            <v>3744.44</v>
          </cell>
          <cell r="P2615">
            <v>37.24</v>
          </cell>
          <cell r="Q2615">
            <v>674</v>
          </cell>
          <cell r="R2615">
            <v>13.38</v>
          </cell>
        </row>
        <row r="2616">
          <cell r="A2616" t="str">
            <v>0305Tumbes270</v>
          </cell>
          <cell r="B2616" t="str">
            <v>03</v>
          </cell>
          <cell r="C2616" t="str">
            <v>05</v>
          </cell>
          <cell r="D2616" t="str">
            <v>ELNO</v>
          </cell>
          <cell r="E2616" t="str">
            <v>Tumbes</v>
          </cell>
          <cell r="F2616" t="str">
            <v/>
          </cell>
          <cell r="G2616">
            <v>0</v>
          </cell>
          <cell r="H2616">
            <v>0</v>
          </cell>
          <cell r="I2616" t="str">
            <v>270</v>
          </cell>
          <cell r="J2616">
            <v>2181</v>
          </cell>
          <cell r="K2616">
            <v>0</v>
          </cell>
          <cell r="L2616">
            <v>0</v>
          </cell>
          <cell r="M2616">
            <v>534.88199999999995</v>
          </cell>
          <cell r="N2616">
            <v>0</v>
          </cell>
          <cell r="O2616">
            <v>205855.1</v>
          </cell>
          <cell r="P2616">
            <v>38.49</v>
          </cell>
          <cell r="Q2616">
            <v>37053.919999999998</v>
          </cell>
          <cell r="R2616">
            <v>1314.64</v>
          </cell>
        </row>
        <row r="2617">
          <cell r="A2617" t="str">
            <v>0305Tumbes261</v>
          </cell>
          <cell r="B2617" t="str">
            <v>03</v>
          </cell>
          <cell r="C2617" t="str">
            <v>05</v>
          </cell>
          <cell r="D2617" t="str">
            <v>ELNO</v>
          </cell>
          <cell r="E2617" t="str">
            <v>Tumbes</v>
          </cell>
          <cell r="F2617" t="str">
            <v/>
          </cell>
          <cell r="G2617">
            <v>0</v>
          </cell>
          <cell r="H2617">
            <v>0</v>
          </cell>
          <cell r="I2617" t="str">
            <v>261</v>
          </cell>
          <cell r="J2617">
            <v>12078</v>
          </cell>
          <cell r="K2617">
            <v>0</v>
          </cell>
          <cell r="L2617">
            <v>0</v>
          </cell>
          <cell r="M2617">
            <v>190.56700000000001</v>
          </cell>
          <cell r="N2617">
            <v>0</v>
          </cell>
          <cell r="O2617">
            <v>78519.820000000007</v>
          </cell>
          <cell r="P2617">
            <v>41.2</v>
          </cell>
          <cell r="Q2617">
            <v>14133.57</v>
          </cell>
          <cell r="R2617">
            <v>7133.06</v>
          </cell>
        </row>
        <row r="2618">
          <cell r="A2618" t="str">
            <v>0305Tumbes262</v>
          </cell>
          <cell r="B2618" t="str">
            <v>03</v>
          </cell>
          <cell r="C2618" t="str">
            <v>05</v>
          </cell>
          <cell r="D2618" t="str">
            <v>ELNO</v>
          </cell>
          <cell r="E2618" t="str">
            <v>Tumbes</v>
          </cell>
          <cell r="F2618" t="str">
            <v/>
          </cell>
          <cell r="G2618">
            <v>0</v>
          </cell>
          <cell r="H2618">
            <v>0</v>
          </cell>
          <cell r="I2618" t="str">
            <v>262</v>
          </cell>
          <cell r="J2618">
            <v>12429</v>
          </cell>
          <cell r="K2618">
            <v>0</v>
          </cell>
          <cell r="L2618">
            <v>0</v>
          </cell>
          <cell r="M2618">
            <v>734.74099999999999</v>
          </cell>
          <cell r="N2618">
            <v>0</v>
          </cell>
          <cell r="O2618">
            <v>263489.59999999998</v>
          </cell>
          <cell r="P2618">
            <v>35.86</v>
          </cell>
          <cell r="Q2618">
            <v>47428.13</v>
          </cell>
          <cell r="R2618">
            <v>7345.27</v>
          </cell>
        </row>
        <row r="2619">
          <cell r="A2619" t="str">
            <v>0305Tumbes263</v>
          </cell>
          <cell r="B2619" t="str">
            <v>03</v>
          </cell>
          <cell r="C2619" t="str">
            <v>05</v>
          </cell>
          <cell r="D2619" t="str">
            <v>ELNO</v>
          </cell>
          <cell r="E2619" t="str">
            <v>Tumbes</v>
          </cell>
          <cell r="F2619" t="str">
            <v/>
          </cell>
          <cell r="G2619">
            <v>0</v>
          </cell>
          <cell r="H2619">
            <v>0</v>
          </cell>
          <cell r="I2619" t="str">
            <v>263</v>
          </cell>
          <cell r="J2619">
            <v>3092</v>
          </cell>
          <cell r="K2619">
            <v>0</v>
          </cell>
          <cell r="L2619">
            <v>0</v>
          </cell>
          <cell r="M2619">
            <v>373.88400000000001</v>
          </cell>
          <cell r="N2619">
            <v>0</v>
          </cell>
          <cell r="O2619">
            <v>149210.35</v>
          </cell>
          <cell r="P2619">
            <v>39.909999999999997</v>
          </cell>
          <cell r="Q2619">
            <v>26857.86</v>
          </cell>
          <cell r="R2619">
            <v>1828.24</v>
          </cell>
        </row>
        <row r="2620">
          <cell r="A2620" t="str">
            <v>0305Tumbes264</v>
          </cell>
          <cell r="B2620" t="str">
            <v>03</v>
          </cell>
          <cell r="C2620" t="str">
            <v>05</v>
          </cell>
          <cell r="D2620" t="str">
            <v>ELNO</v>
          </cell>
          <cell r="E2620" t="str">
            <v>Tumbes</v>
          </cell>
          <cell r="F2620" t="str">
            <v/>
          </cell>
          <cell r="G2620">
            <v>0</v>
          </cell>
          <cell r="H2620">
            <v>0</v>
          </cell>
          <cell r="I2620" t="str">
            <v>264</v>
          </cell>
          <cell r="J2620">
            <v>1607</v>
          </cell>
          <cell r="K2620">
            <v>0</v>
          </cell>
          <cell r="L2620">
            <v>0</v>
          </cell>
          <cell r="M2620">
            <v>318.14800000000002</v>
          </cell>
          <cell r="N2620">
            <v>0</v>
          </cell>
          <cell r="O2620">
            <v>124634.05</v>
          </cell>
          <cell r="P2620">
            <v>39.17</v>
          </cell>
          <cell r="Q2620">
            <v>22434.13</v>
          </cell>
          <cell r="R2620">
            <v>951.33</v>
          </cell>
        </row>
        <row r="2621">
          <cell r="A2621" t="str">
            <v>0305Tumbes265</v>
          </cell>
          <cell r="B2621" t="str">
            <v>03</v>
          </cell>
          <cell r="C2621" t="str">
            <v>05</v>
          </cell>
          <cell r="D2621" t="str">
            <v>ELNO</v>
          </cell>
          <cell r="E2621" t="str">
            <v>Tumbes</v>
          </cell>
          <cell r="F2621" t="str">
            <v/>
          </cell>
          <cell r="G2621">
            <v>0</v>
          </cell>
          <cell r="H2621">
            <v>0</v>
          </cell>
          <cell r="I2621" t="str">
            <v>265</v>
          </cell>
          <cell r="J2621">
            <v>262</v>
          </cell>
          <cell r="K2621">
            <v>0</v>
          </cell>
          <cell r="L2621">
            <v>0</v>
          </cell>
          <cell r="M2621">
            <v>97.864999999999995</v>
          </cell>
          <cell r="N2621">
            <v>0</v>
          </cell>
          <cell r="O2621">
            <v>37294.370000000003</v>
          </cell>
          <cell r="P2621">
            <v>38.11</v>
          </cell>
          <cell r="Q2621">
            <v>6712.99</v>
          </cell>
          <cell r="R2621">
            <v>156.97999999999999</v>
          </cell>
        </row>
        <row r="2622">
          <cell r="A2622" t="str">
            <v>0305Tumbes266</v>
          </cell>
          <cell r="B2622" t="str">
            <v>03</v>
          </cell>
          <cell r="C2622" t="str">
            <v>05</v>
          </cell>
          <cell r="D2622" t="str">
            <v>ELNO</v>
          </cell>
          <cell r="E2622" t="str">
            <v>Tumbes</v>
          </cell>
          <cell r="F2622" t="str">
            <v/>
          </cell>
          <cell r="G2622">
            <v>0</v>
          </cell>
          <cell r="H2622">
            <v>0</v>
          </cell>
          <cell r="I2622" t="str">
            <v>266</v>
          </cell>
          <cell r="J2622">
            <v>60</v>
          </cell>
          <cell r="K2622">
            <v>0</v>
          </cell>
          <cell r="L2622">
            <v>0</v>
          </cell>
          <cell r="M2622">
            <v>35.999000000000002</v>
          </cell>
          <cell r="N2622">
            <v>0</v>
          </cell>
          <cell r="O2622">
            <v>13657.97</v>
          </cell>
          <cell r="P2622">
            <v>37.94</v>
          </cell>
          <cell r="Q2622">
            <v>2458.4299999999998</v>
          </cell>
          <cell r="R2622">
            <v>36.14</v>
          </cell>
        </row>
        <row r="2623">
          <cell r="A2623" t="str">
            <v>0305Tumbes267</v>
          </cell>
          <cell r="B2623" t="str">
            <v>03</v>
          </cell>
          <cell r="C2623" t="str">
            <v>05</v>
          </cell>
          <cell r="D2623" t="str">
            <v>ELNO</v>
          </cell>
          <cell r="E2623" t="str">
            <v>Tumbes</v>
          </cell>
          <cell r="F2623" t="str">
            <v/>
          </cell>
          <cell r="G2623">
            <v>0</v>
          </cell>
          <cell r="H2623">
            <v>0</v>
          </cell>
          <cell r="I2623" t="str">
            <v>267</v>
          </cell>
          <cell r="J2623">
            <v>23</v>
          </cell>
          <cell r="K2623">
            <v>0</v>
          </cell>
          <cell r="L2623">
            <v>0</v>
          </cell>
          <cell r="M2623">
            <v>19.564</v>
          </cell>
          <cell r="N2623">
            <v>0</v>
          </cell>
          <cell r="O2623">
            <v>7309.42</v>
          </cell>
          <cell r="P2623">
            <v>37.36</v>
          </cell>
          <cell r="Q2623">
            <v>1315.7</v>
          </cell>
          <cell r="R2623">
            <v>14.65</v>
          </cell>
        </row>
        <row r="2624">
          <cell r="A2624" t="str">
            <v>0305Tumbes268</v>
          </cell>
          <cell r="B2624" t="str">
            <v>03</v>
          </cell>
          <cell r="C2624" t="str">
            <v>05</v>
          </cell>
          <cell r="D2624" t="str">
            <v>ELNO</v>
          </cell>
          <cell r="E2624" t="str">
            <v>Tumbes</v>
          </cell>
          <cell r="F2624" t="str">
            <v/>
          </cell>
          <cell r="G2624">
            <v>0</v>
          </cell>
          <cell r="H2624">
            <v>0</v>
          </cell>
          <cell r="I2624" t="str">
            <v>268</v>
          </cell>
          <cell r="J2624">
            <v>35</v>
          </cell>
          <cell r="K2624">
            <v>0</v>
          </cell>
          <cell r="L2624">
            <v>0</v>
          </cell>
          <cell r="M2624">
            <v>56.008000000000003</v>
          </cell>
          <cell r="N2624">
            <v>0</v>
          </cell>
          <cell r="O2624">
            <v>20647.82</v>
          </cell>
          <cell r="P2624">
            <v>36.869999999999997</v>
          </cell>
          <cell r="Q2624">
            <v>3716.61</v>
          </cell>
          <cell r="R2624">
            <v>22.99</v>
          </cell>
        </row>
        <row r="2625">
          <cell r="A2625" t="str">
            <v>0305Tumbes282</v>
          </cell>
          <cell r="B2625" t="str">
            <v>03</v>
          </cell>
          <cell r="C2625" t="str">
            <v>05</v>
          </cell>
          <cell r="D2625" t="str">
            <v>ELNO</v>
          </cell>
          <cell r="E2625" t="str">
            <v>Tumbes</v>
          </cell>
          <cell r="F2625" t="str">
            <v/>
          </cell>
          <cell r="G2625">
            <v>0</v>
          </cell>
          <cell r="H2625">
            <v>0</v>
          </cell>
          <cell r="I2625" t="str">
            <v>282</v>
          </cell>
          <cell r="J2625">
            <v>53</v>
          </cell>
          <cell r="K2625">
            <v>0</v>
          </cell>
          <cell r="L2625">
            <v>0</v>
          </cell>
          <cell r="M2625">
            <v>3.8849999999999998</v>
          </cell>
          <cell r="N2625">
            <v>11.34</v>
          </cell>
          <cell r="O2625">
            <v>1550.41</v>
          </cell>
          <cell r="P2625">
            <v>39.909999999999997</v>
          </cell>
          <cell r="Q2625">
            <v>279.07</v>
          </cell>
          <cell r="R2625">
            <v>31.33</v>
          </cell>
        </row>
        <row r="2626">
          <cell r="A2626" t="str">
            <v>0305Tumbes281</v>
          </cell>
          <cell r="B2626" t="str">
            <v>03</v>
          </cell>
          <cell r="C2626" t="str">
            <v>05</v>
          </cell>
          <cell r="D2626" t="str">
            <v>ELNO</v>
          </cell>
          <cell r="E2626" t="str">
            <v>Tumbes</v>
          </cell>
          <cell r="F2626" t="str">
            <v/>
          </cell>
          <cell r="G2626">
            <v>0</v>
          </cell>
          <cell r="H2626">
            <v>0</v>
          </cell>
          <cell r="I2626" t="str">
            <v>281</v>
          </cell>
          <cell r="J2626">
            <v>2</v>
          </cell>
          <cell r="K2626">
            <v>0</v>
          </cell>
          <cell r="L2626">
            <v>0</v>
          </cell>
          <cell r="M2626">
            <v>0.192</v>
          </cell>
          <cell r="N2626">
            <v>0.6</v>
          </cell>
          <cell r="O2626">
            <v>79.540000000000006</v>
          </cell>
          <cell r="P2626">
            <v>41.43</v>
          </cell>
          <cell r="Q2626">
            <v>14.32</v>
          </cell>
          <cell r="R2626">
            <v>1.18</v>
          </cell>
        </row>
        <row r="2627">
          <cell r="A2627" t="str">
            <v>0305Tumbes100</v>
          </cell>
          <cell r="B2627" t="str">
            <v>03</v>
          </cell>
          <cell r="C2627" t="str">
            <v>05</v>
          </cell>
          <cell r="D2627" t="str">
            <v>ELNO</v>
          </cell>
          <cell r="E2627" t="str">
            <v>Tumbes</v>
          </cell>
          <cell r="F2627" t="str">
            <v/>
          </cell>
          <cell r="G2627">
            <v>0</v>
          </cell>
          <cell r="H2627">
            <v>0</v>
          </cell>
          <cell r="I2627" t="str">
            <v>100</v>
          </cell>
          <cell r="J2627">
            <v>21</v>
          </cell>
          <cell r="K2627">
            <v>39.89</v>
          </cell>
          <cell r="L2627">
            <v>714.327</v>
          </cell>
          <cell r="M2627">
            <v>754.21699999999998</v>
          </cell>
          <cell r="N2627">
            <v>1.6419999999999999</v>
          </cell>
          <cell r="O2627">
            <v>71550.820000000007</v>
          </cell>
          <cell r="P2627">
            <v>9.49</v>
          </cell>
          <cell r="Q2627">
            <v>12879.15</v>
          </cell>
          <cell r="R2627">
            <v>318.60000000000002</v>
          </cell>
        </row>
        <row r="2628">
          <cell r="A2628" t="str">
            <v>0305Tumbes122</v>
          </cell>
          <cell r="B2628" t="str">
            <v>03</v>
          </cell>
          <cell r="C2628" t="str">
            <v>05</v>
          </cell>
          <cell r="D2628" t="str">
            <v>ELNO</v>
          </cell>
          <cell r="E2628" t="str">
            <v>Tumbes</v>
          </cell>
          <cell r="F2628" t="str">
            <v/>
          </cell>
          <cell r="G2628">
            <v>0</v>
          </cell>
          <cell r="H2628">
            <v>0</v>
          </cell>
          <cell r="I2628" t="str">
            <v>122</v>
          </cell>
          <cell r="J2628">
            <v>12</v>
          </cell>
          <cell r="K2628">
            <v>56.058999999999997</v>
          </cell>
          <cell r="L2628">
            <v>249.86699999999999</v>
          </cell>
          <cell r="M2628">
            <v>305.92599999999999</v>
          </cell>
          <cell r="N2628">
            <v>1.4119999999999999</v>
          </cell>
          <cell r="O2628">
            <v>68079.100000000006</v>
          </cell>
          <cell r="P2628">
            <v>22.25</v>
          </cell>
          <cell r="Q2628">
            <v>12254.24</v>
          </cell>
          <cell r="R2628">
            <v>191.16</v>
          </cell>
        </row>
        <row r="2629">
          <cell r="A2629" t="str">
            <v>0305Tumbes121</v>
          </cell>
          <cell r="B2629" t="str">
            <v>03</v>
          </cell>
          <cell r="C2629" t="str">
            <v>05</v>
          </cell>
          <cell r="D2629" t="str">
            <v>ELNO</v>
          </cell>
          <cell r="E2629" t="str">
            <v>Tumbes</v>
          </cell>
          <cell r="F2629" t="str">
            <v/>
          </cell>
          <cell r="G2629">
            <v>0</v>
          </cell>
          <cell r="H2629">
            <v>0</v>
          </cell>
          <cell r="I2629" t="str">
            <v>121</v>
          </cell>
          <cell r="J2629">
            <v>19</v>
          </cell>
          <cell r="K2629">
            <v>264.49299999999999</v>
          </cell>
          <cell r="L2629">
            <v>1067.0899999999999</v>
          </cell>
          <cell r="M2629">
            <v>1331.5830000000001</v>
          </cell>
          <cell r="N2629">
            <v>4.2439999999999998</v>
          </cell>
          <cell r="O2629">
            <v>254000.44</v>
          </cell>
          <cell r="P2629">
            <v>19.079999999999998</v>
          </cell>
          <cell r="Q2629">
            <v>45720.08</v>
          </cell>
          <cell r="R2629">
            <v>302.67</v>
          </cell>
        </row>
        <row r="2630">
          <cell r="A2630" t="str">
            <v>0305Tumbes132</v>
          </cell>
          <cell r="B2630" t="str">
            <v>03</v>
          </cell>
          <cell r="C2630" t="str">
            <v>05</v>
          </cell>
          <cell r="D2630" t="str">
            <v>ELNO</v>
          </cell>
          <cell r="E2630" t="str">
            <v>Tumbes</v>
          </cell>
          <cell r="F2630" t="str">
            <v/>
          </cell>
          <cell r="G2630">
            <v>0</v>
          </cell>
          <cell r="H2630">
            <v>0</v>
          </cell>
          <cell r="I2630" t="str">
            <v>132</v>
          </cell>
          <cell r="J2630">
            <v>31</v>
          </cell>
          <cell r="K2630">
            <v>0</v>
          </cell>
          <cell r="L2630">
            <v>0</v>
          </cell>
          <cell r="M2630">
            <v>419.50700000000001</v>
          </cell>
          <cell r="N2630">
            <v>1.5189999999999999</v>
          </cell>
          <cell r="O2630">
            <v>92591.49</v>
          </cell>
          <cell r="P2630">
            <v>22.07</v>
          </cell>
          <cell r="Q2630">
            <v>16666.47</v>
          </cell>
          <cell r="R2630">
            <v>461.9</v>
          </cell>
        </row>
        <row r="2631">
          <cell r="A2631" t="str">
            <v>0305Tumbes131</v>
          </cell>
          <cell r="B2631" t="str">
            <v>03</v>
          </cell>
          <cell r="C2631" t="str">
            <v>05</v>
          </cell>
          <cell r="D2631" t="str">
            <v>ELNO</v>
          </cell>
          <cell r="E2631" t="str">
            <v>Tumbes</v>
          </cell>
          <cell r="F2631" t="str">
            <v/>
          </cell>
          <cell r="G2631">
            <v>0</v>
          </cell>
          <cell r="H2631">
            <v>0</v>
          </cell>
          <cell r="I2631" t="str">
            <v>131</v>
          </cell>
          <cell r="J2631">
            <v>24</v>
          </cell>
          <cell r="K2631">
            <v>0</v>
          </cell>
          <cell r="L2631">
            <v>0</v>
          </cell>
          <cell r="M2631">
            <v>148.35499999999999</v>
          </cell>
          <cell r="N2631">
            <v>0.87</v>
          </cell>
          <cell r="O2631">
            <v>36700.14</v>
          </cell>
          <cell r="P2631">
            <v>24.74</v>
          </cell>
          <cell r="Q2631">
            <v>6606.03</v>
          </cell>
          <cell r="R2631">
            <v>357.6</v>
          </cell>
        </row>
        <row r="2632">
          <cell r="A2632" t="str">
            <v>0305Tumbes240</v>
          </cell>
          <cell r="B2632" t="str">
            <v>03</v>
          </cell>
          <cell r="C2632" t="str">
            <v>05</v>
          </cell>
          <cell r="D2632" t="str">
            <v>ELNO</v>
          </cell>
          <cell r="E2632" t="str">
            <v>Tumbes</v>
          </cell>
          <cell r="F2632" t="str">
            <v/>
          </cell>
          <cell r="G2632">
            <v>0</v>
          </cell>
          <cell r="H2632">
            <v>0</v>
          </cell>
          <cell r="I2632" t="str">
            <v>240</v>
          </cell>
          <cell r="J2632">
            <v>0</v>
          </cell>
          <cell r="K2632">
            <v>0</v>
          </cell>
          <cell r="L2632">
            <v>0</v>
          </cell>
          <cell r="M2632">
            <v>322.28899999999999</v>
          </cell>
          <cell r="N2632">
            <v>0</v>
          </cell>
          <cell r="O2632">
            <v>127761.12</v>
          </cell>
          <cell r="P2632">
            <v>39.64</v>
          </cell>
          <cell r="Q2632">
            <v>0</v>
          </cell>
          <cell r="R2632">
            <v>0</v>
          </cell>
        </row>
        <row r="2633">
          <cell r="A2633" t="str">
            <v>0305Canchaque231</v>
          </cell>
          <cell r="B2633" t="str">
            <v>03</v>
          </cell>
          <cell r="C2633" t="str">
            <v>05</v>
          </cell>
          <cell r="D2633" t="str">
            <v>ELNO</v>
          </cell>
          <cell r="E2633" t="str">
            <v>Canchaque</v>
          </cell>
          <cell r="F2633" t="str">
            <v/>
          </cell>
          <cell r="G2633">
            <v>0</v>
          </cell>
          <cell r="H2633">
            <v>0</v>
          </cell>
          <cell r="I2633" t="str">
            <v>231</v>
          </cell>
          <cell r="J2633">
            <v>2</v>
          </cell>
          <cell r="K2633">
            <v>0</v>
          </cell>
          <cell r="L2633">
            <v>0</v>
          </cell>
          <cell r="M2633">
            <v>0.26100000000000001</v>
          </cell>
          <cell r="N2633">
            <v>2E-3</v>
          </cell>
          <cell r="O2633">
            <v>254.43</v>
          </cell>
          <cell r="P2633">
            <v>97.48</v>
          </cell>
          <cell r="Q2633">
            <v>45.8</v>
          </cell>
          <cell r="R2633">
            <v>4.2</v>
          </cell>
        </row>
        <row r="2634">
          <cell r="A2634" t="str">
            <v>0305Canchaque270</v>
          </cell>
          <cell r="B2634" t="str">
            <v>03</v>
          </cell>
          <cell r="C2634" t="str">
            <v>05</v>
          </cell>
          <cell r="D2634" t="str">
            <v>ELNO</v>
          </cell>
          <cell r="E2634" t="str">
            <v>Canchaque</v>
          </cell>
          <cell r="F2634" t="str">
            <v/>
          </cell>
          <cell r="G2634">
            <v>0</v>
          </cell>
          <cell r="H2634">
            <v>0</v>
          </cell>
          <cell r="I2634" t="str">
            <v>270</v>
          </cell>
          <cell r="J2634">
            <v>26</v>
          </cell>
          <cell r="K2634">
            <v>0</v>
          </cell>
          <cell r="L2634">
            <v>0</v>
          </cell>
          <cell r="M2634">
            <v>3.3519999999999999</v>
          </cell>
          <cell r="N2634">
            <v>0</v>
          </cell>
          <cell r="O2634">
            <v>1867.13</v>
          </cell>
          <cell r="P2634">
            <v>55.7</v>
          </cell>
          <cell r="Q2634">
            <v>336.08</v>
          </cell>
          <cell r="R2634">
            <v>15.11</v>
          </cell>
        </row>
        <row r="2635">
          <cell r="A2635" t="str">
            <v>0305Canchaque261</v>
          </cell>
          <cell r="B2635" t="str">
            <v>03</v>
          </cell>
          <cell r="C2635" t="str">
            <v>05</v>
          </cell>
          <cell r="D2635" t="str">
            <v>ELNO</v>
          </cell>
          <cell r="E2635" t="str">
            <v>Canchaque</v>
          </cell>
          <cell r="F2635" t="str">
            <v/>
          </cell>
          <cell r="G2635">
            <v>0</v>
          </cell>
          <cell r="H2635">
            <v>0</v>
          </cell>
          <cell r="I2635" t="str">
            <v>261</v>
          </cell>
          <cell r="J2635">
            <v>376</v>
          </cell>
          <cell r="K2635">
            <v>0</v>
          </cell>
          <cell r="L2635">
            <v>0</v>
          </cell>
          <cell r="M2635">
            <v>4.9880000000000004</v>
          </cell>
          <cell r="N2635">
            <v>0</v>
          </cell>
          <cell r="O2635">
            <v>2274.1</v>
          </cell>
          <cell r="P2635">
            <v>45.59</v>
          </cell>
          <cell r="Q2635">
            <v>409.34</v>
          </cell>
          <cell r="R2635">
            <v>222.56</v>
          </cell>
        </row>
        <row r="2636">
          <cell r="A2636" t="str">
            <v>0305Canchaque262</v>
          </cell>
          <cell r="B2636" t="str">
            <v>03</v>
          </cell>
          <cell r="C2636" t="str">
            <v>05</v>
          </cell>
          <cell r="D2636" t="str">
            <v>ELNO</v>
          </cell>
          <cell r="E2636" t="str">
            <v>Canchaque</v>
          </cell>
          <cell r="F2636" t="str">
            <v/>
          </cell>
          <cell r="G2636">
            <v>0</v>
          </cell>
          <cell r="H2636">
            <v>0</v>
          </cell>
          <cell r="I2636" t="str">
            <v>262</v>
          </cell>
          <cell r="J2636">
            <v>166</v>
          </cell>
          <cell r="K2636">
            <v>0</v>
          </cell>
          <cell r="L2636">
            <v>0</v>
          </cell>
          <cell r="M2636">
            <v>8.3819999999999997</v>
          </cell>
          <cell r="N2636">
            <v>0</v>
          </cell>
          <cell r="O2636">
            <v>4015.46</v>
          </cell>
          <cell r="P2636">
            <v>47.91</v>
          </cell>
          <cell r="Q2636">
            <v>722.78</v>
          </cell>
          <cell r="R2636">
            <v>98.12</v>
          </cell>
        </row>
        <row r="2637">
          <cell r="A2637" t="str">
            <v>0305Canchaque263</v>
          </cell>
          <cell r="B2637" t="str">
            <v>03</v>
          </cell>
          <cell r="C2637" t="str">
            <v>05</v>
          </cell>
          <cell r="D2637" t="str">
            <v>ELNO</v>
          </cell>
          <cell r="E2637" t="str">
            <v>Canchaque</v>
          </cell>
          <cell r="F2637" t="str">
            <v/>
          </cell>
          <cell r="G2637">
            <v>0</v>
          </cell>
          <cell r="H2637">
            <v>0</v>
          </cell>
          <cell r="I2637" t="str">
            <v>263</v>
          </cell>
          <cell r="J2637">
            <v>16</v>
          </cell>
          <cell r="K2637">
            <v>0</v>
          </cell>
          <cell r="L2637">
            <v>0</v>
          </cell>
          <cell r="M2637">
            <v>1.9319999999999999</v>
          </cell>
          <cell r="N2637">
            <v>0</v>
          </cell>
          <cell r="O2637">
            <v>1244.32</v>
          </cell>
          <cell r="P2637">
            <v>64.41</v>
          </cell>
          <cell r="Q2637">
            <v>223.98</v>
          </cell>
          <cell r="R2637">
            <v>9.6199999999999992</v>
          </cell>
        </row>
        <row r="2638">
          <cell r="A2638" t="str">
            <v>0305Canchaque264</v>
          </cell>
          <cell r="B2638" t="str">
            <v>03</v>
          </cell>
          <cell r="C2638" t="str">
            <v>05</v>
          </cell>
          <cell r="D2638" t="str">
            <v>ELNO</v>
          </cell>
          <cell r="E2638" t="str">
            <v>Canchaque</v>
          </cell>
          <cell r="F2638" t="str">
            <v/>
          </cell>
          <cell r="G2638">
            <v>0</v>
          </cell>
          <cell r="H2638">
            <v>0</v>
          </cell>
          <cell r="I2638" t="str">
            <v>264</v>
          </cell>
          <cell r="J2638">
            <v>4</v>
          </cell>
          <cell r="K2638">
            <v>0</v>
          </cell>
          <cell r="L2638">
            <v>0</v>
          </cell>
          <cell r="M2638">
            <v>0.84799999999999998</v>
          </cell>
          <cell r="N2638">
            <v>0</v>
          </cell>
          <cell r="O2638">
            <v>540.5</v>
          </cell>
          <cell r="P2638">
            <v>63.74</v>
          </cell>
          <cell r="Q2638">
            <v>97.29</v>
          </cell>
          <cell r="R2638">
            <v>2.36</v>
          </cell>
        </row>
        <row r="2639">
          <cell r="A2639" t="str">
            <v>0305Canchaque240</v>
          </cell>
          <cell r="B2639" t="str">
            <v>03</v>
          </cell>
          <cell r="C2639" t="str">
            <v>05</v>
          </cell>
          <cell r="D2639" t="str">
            <v>ELNO</v>
          </cell>
          <cell r="E2639" t="str">
            <v>Canchaque</v>
          </cell>
          <cell r="F2639" t="str">
            <v/>
          </cell>
          <cell r="G2639">
            <v>0</v>
          </cell>
          <cell r="H2639">
            <v>0</v>
          </cell>
          <cell r="I2639" t="str">
            <v>240</v>
          </cell>
          <cell r="J2639">
            <v>0</v>
          </cell>
          <cell r="K2639">
            <v>0</v>
          </cell>
          <cell r="L2639">
            <v>0</v>
          </cell>
          <cell r="M2639">
            <v>10.462999999999999</v>
          </cell>
          <cell r="N2639">
            <v>0</v>
          </cell>
          <cell r="O2639">
            <v>1155.6600000000001</v>
          </cell>
          <cell r="P2639">
            <v>11.05</v>
          </cell>
          <cell r="Q2639">
            <v>0</v>
          </cell>
          <cell r="R2639">
            <v>0</v>
          </cell>
        </row>
        <row r="2640">
          <cell r="A2640" t="str">
            <v>0305Chalaco270</v>
          </cell>
          <cell r="B2640" t="str">
            <v>03</v>
          </cell>
          <cell r="C2640" t="str">
            <v>05</v>
          </cell>
          <cell r="D2640" t="str">
            <v>ELNO</v>
          </cell>
          <cell r="E2640" t="str">
            <v>Chalaco</v>
          </cell>
          <cell r="F2640" t="str">
            <v/>
          </cell>
          <cell r="G2640">
            <v>0</v>
          </cell>
          <cell r="H2640">
            <v>0</v>
          </cell>
          <cell r="I2640" t="str">
            <v>270</v>
          </cell>
          <cell r="J2640">
            <v>138</v>
          </cell>
          <cell r="K2640">
            <v>0</v>
          </cell>
          <cell r="L2640">
            <v>0</v>
          </cell>
          <cell r="M2640">
            <v>8.2070000000000007</v>
          </cell>
          <cell r="N2640">
            <v>0</v>
          </cell>
          <cell r="O2640">
            <v>4406.47</v>
          </cell>
          <cell r="P2640">
            <v>53.69</v>
          </cell>
          <cell r="Q2640">
            <v>793.16</v>
          </cell>
          <cell r="R2640">
            <v>80.78</v>
          </cell>
        </row>
        <row r="2641">
          <cell r="A2641" t="str">
            <v>0305Chalaco261</v>
          </cell>
          <cell r="B2641" t="str">
            <v>03</v>
          </cell>
          <cell r="C2641" t="str">
            <v>05</v>
          </cell>
          <cell r="D2641" t="str">
            <v>ELNO</v>
          </cell>
          <cell r="E2641" t="str">
            <v>Chalaco</v>
          </cell>
          <cell r="F2641" t="str">
            <v/>
          </cell>
          <cell r="G2641">
            <v>0</v>
          </cell>
          <cell r="H2641">
            <v>0</v>
          </cell>
          <cell r="I2641" t="str">
            <v>261</v>
          </cell>
          <cell r="J2641">
            <v>215</v>
          </cell>
          <cell r="K2641">
            <v>0</v>
          </cell>
          <cell r="L2641">
            <v>0</v>
          </cell>
          <cell r="M2641">
            <v>2.8530000000000002</v>
          </cell>
          <cell r="N2641">
            <v>0</v>
          </cell>
          <cell r="O2641">
            <v>1096.22</v>
          </cell>
          <cell r="P2641">
            <v>38.42</v>
          </cell>
          <cell r="Q2641">
            <v>197.32</v>
          </cell>
          <cell r="R2641">
            <v>126.85</v>
          </cell>
        </row>
        <row r="2642">
          <cell r="A2642" t="str">
            <v>0305Chalaco262</v>
          </cell>
          <cell r="B2642" t="str">
            <v>03</v>
          </cell>
          <cell r="C2642" t="str">
            <v>05</v>
          </cell>
          <cell r="D2642" t="str">
            <v>ELNO</v>
          </cell>
          <cell r="E2642" t="str">
            <v>Chalaco</v>
          </cell>
          <cell r="F2642" t="str">
            <v/>
          </cell>
          <cell r="G2642">
            <v>0</v>
          </cell>
          <cell r="H2642">
            <v>0</v>
          </cell>
          <cell r="I2642" t="str">
            <v>262</v>
          </cell>
          <cell r="J2642">
            <v>67</v>
          </cell>
          <cell r="K2642">
            <v>0</v>
          </cell>
          <cell r="L2642">
            <v>0</v>
          </cell>
          <cell r="M2642">
            <v>3.3069999999999999</v>
          </cell>
          <cell r="N2642">
            <v>0</v>
          </cell>
          <cell r="O2642">
            <v>1223.43</v>
          </cell>
          <cell r="P2642">
            <v>37</v>
          </cell>
          <cell r="Q2642">
            <v>220.22</v>
          </cell>
          <cell r="R2642">
            <v>39.53</v>
          </cell>
        </row>
        <row r="2643">
          <cell r="A2643" t="str">
            <v>0305Chalaco263</v>
          </cell>
          <cell r="B2643" t="str">
            <v>03</v>
          </cell>
          <cell r="C2643" t="str">
            <v>05</v>
          </cell>
          <cell r="D2643" t="str">
            <v>ELNO</v>
          </cell>
          <cell r="E2643" t="str">
            <v>Chalaco</v>
          </cell>
          <cell r="F2643" t="str">
            <v/>
          </cell>
          <cell r="G2643">
            <v>0</v>
          </cell>
          <cell r="H2643">
            <v>0</v>
          </cell>
          <cell r="I2643" t="str">
            <v>263</v>
          </cell>
          <cell r="J2643">
            <v>2</v>
          </cell>
          <cell r="K2643">
            <v>0</v>
          </cell>
          <cell r="L2643">
            <v>0</v>
          </cell>
          <cell r="M2643">
            <v>0.23400000000000001</v>
          </cell>
          <cell r="N2643">
            <v>0</v>
          </cell>
          <cell r="O2643">
            <v>115.33</v>
          </cell>
          <cell r="P2643">
            <v>49.29</v>
          </cell>
          <cell r="Q2643">
            <v>20.76</v>
          </cell>
          <cell r="R2643">
            <v>1.18</v>
          </cell>
        </row>
        <row r="2644">
          <cell r="A2644" t="str">
            <v>0305Chalaco264</v>
          </cell>
          <cell r="B2644" t="str">
            <v>03</v>
          </cell>
          <cell r="C2644" t="str">
            <v>05</v>
          </cell>
          <cell r="D2644" t="str">
            <v>ELNO</v>
          </cell>
          <cell r="E2644" t="str">
            <v>Chalaco</v>
          </cell>
          <cell r="F2644" t="str">
            <v/>
          </cell>
          <cell r="G2644">
            <v>0</v>
          </cell>
          <cell r="H2644">
            <v>0</v>
          </cell>
          <cell r="I2644" t="str">
            <v>264</v>
          </cell>
          <cell r="J2644">
            <v>1</v>
          </cell>
          <cell r="K2644">
            <v>0</v>
          </cell>
          <cell r="L2644">
            <v>0</v>
          </cell>
          <cell r="M2644">
            <v>0.16</v>
          </cell>
          <cell r="N2644">
            <v>0</v>
          </cell>
          <cell r="O2644">
            <v>78.17</v>
          </cell>
          <cell r="P2644">
            <v>48.86</v>
          </cell>
          <cell r="Q2644">
            <v>14.07</v>
          </cell>
          <cell r="R2644">
            <v>0.59</v>
          </cell>
        </row>
        <row r="2645">
          <cell r="A2645" t="str">
            <v>0305Chalaco240</v>
          </cell>
          <cell r="B2645" t="str">
            <v>03</v>
          </cell>
          <cell r="C2645" t="str">
            <v>05</v>
          </cell>
          <cell r="D2645" t="str">
            <v>ELNO</v>
          </cell>
          <cell r="E2645" t="str">
            <v>Chalaco</v>
          </cell>
          <cell r="F2645" t="str">
            <v/>
          </cell>
          <cell r="G2645">
            <v>0</v>
          </cell>
          <cell r="H2645">
            <v>0</v>
          </cell>
          <cell r="I2645" t="str">
            <v>240</v>
          </cell>
          <cell r="J2645">
            <v>0</v>
          </cell>
          <cell r="K2645">
            <v>0</v>
          </cell>
          <cell r="L2645">
            <v>0</v>
          </cell>
          <cell r="M2645">
            <v>8.57</v>
          </cell>
          <cell r="N2645">
            <v>0</v>
          </cell>
          <cell r="O2645">
            <v>824.16</v>
          </cell>
          <cell r="P2645">
            <v>9.6199999999999992</v>
          </cell>
          <cell r="Q2645">
            <v>0</v>
          </cell>
          <cell r="R2645">
            <v>0</v>
          </cell>
        </row>
        <row r="2646">
          <cell r="A2646" t="str">
            <v>0305Huancabamba270</v>
          </cell>
          <cell r="B2646" t="str">
            <v>03</v>
          </cell>
          <cell r="C2646" t="str">
            <v>05</v>
          </cell>
          <cell r="D2646" t="str">
            <v>ELNO</v>
          </cell>
          <cell r="E2646" t="str">
            <v>Huancabamba</v>
          </cell>
          <cell r="F2646" t="str">
            <v/>
          </cell>
          <cell r="G2646">
            <v>0</v>
          </cell>
          <cell r="H2646">
            <v>0</v>
          </cell>
          <cell r="I2646" t="str">
            <v>270</v>
          </cell>
          <cell r="J2646">
            <v>97</v>
          </cell>
          <cell r="K2646">
            <v>0</v>
          </cell>
          <cell r="L2646">
            <v>0</v>
          </cell>
          <cell r="M2646">
            <v>17.148</v>
          </cell>
          <cell r="N2646">
            <v>0</v>
          </cell>
          <cell r="O2646">
            <v>9845.5400000000009</v>
          </cell>
          <cell r="P2646">
            <v>57.42</v>
          </cell>
          <cell r="Q2646">
            <v>1772.2</v>
          </cell>
          <cell r="R2646">
            <v>58.31</v>
          </cell>
        </row>
        <row r="2647">
          <cell r="A2647" t="str">
            <v>0305Huancabamba261</v>
          </cell>
          <cell r="B2647" t="str">
            <v>03</v>
          </cell>
          <cell r="C2647" t="str">
            <v>05</v>
          </cell>
          <cell r="D2647" t="str">
            <v>ELNO</v>
          </cell>
          <cell r="E2647" t="str">
            <v>Huancabamba</v>
          </cell>
          <cell r="F2647" t="str">
            <v/>
          </cell>
          <cell r="G2647">
            <v>0</v>
          </cell>
          <cell r="H2647">
            <v>0</v>
          </cell>
          <cell r="I2647" t="str">
            <v>261</v>
          </cell>
          <cell r="J2647">
            <v>785</v>
          </cell>
          <cell r="K2647">
            <v>0</v>
          </cell>
          <cell r="L2647">
            <v>0</v>
          </cell>
          <cell r="M2647">
            <v>11.843</v>
          </cell>
          <cell r="N2647">
            <v>0</v>
          </cell>
          <cell r="O2647">
            <v>5196.8100000000004</v>
          </cell>
          <cell r="P2647">
            <v>43.88</v>
          </cell>
          <cell r="Q2647">
            <v>935.43</v>
          </cell>
          <cell r="R2647">
            <v>463.81</v>
          </cell>
        </row>
        <row r="2648">
          <cell r="A2648" t="str">
            <v>0305Huancabamba262</v>
          </cell>
          <cell r="B2648" t="str">
            <v>03</v>
          </cell>
          <cell r="C2648" t="str">
            <v>05</v>
          </cell>
          <cell r="D2648" t="str">
            <v>ELNO</v>
          </cell>
          <cell r="E2648" t="str">
            <v>Huancabamba</v>
          </cell>
          <cell r="F2648" t="str">
            <v/>
          </cell>
          <cell r="G2648">
            <v>0</v>
          </cell>
          <cell r="H2648">
            <v>0</v>
          </cell>
          <cell r="I2648" t="str">
            <v>262</v>
          </cell>
          <cell r="J2648">
            <v>559</v>
          </cell>
          <cell r="K2648">
            <v>0</v>
          </cell>
          <cell r="L2648">
            <v>0</v>
          </cell>
          <cell r="M2648">
            <v>30.026</v>
          </cell>
          <cell r="N2648">
            <v>0</v>
          </cell>
          <cell r="O2648">
            <v>14653.25</v>
          </cell>
          <cell r="P2648">
            <v>48.8</v>
          </cell>
          <cell r="Q2648">
            <v>2637.59</v>
          </cell>
          <cell r="R2648">
            <v>330.41</v>
          </cell>
        </row>
        <row r="2649">
          <cell r="A2649" t="str">
            <v>0305Huancabamba263</v>
          </cell>
          <cell r="B2649" t="str">
            <v>03</v>
          </cell>
          <cell r="C2649" t="str">
            <v>05</v>
          </cell>
          <cell r="D2649" t="str">
            <v>ELNO</v>
          </cell>
          <cell r="E2649" t="str">
            <v>Huancabamba</v>
          </cell>
          <cell r="F2649" t="str">
            <v/>
          </cell>
          <cell r="G2649">
            <v>0</v>
          </cell>
          <cell r="H2649">
            <v>0</v>
          </cell>
          <cell r="I2649" t="str">
            <v>263</v>
          </cell>
          <cell r="J2649">
            <v>68</v>
          </cell>
          <cell r="K2649">
            <v>0</v>
          </cell>
          <cell r="L2649">
            <v>0</v>
          </cell>
          <cell r="M2649">
            <v>8.0589999999999993</v>
          </cell>
          <cell r="N2649">
            <v>0</v>
          </cell>
          <cell r="O2649">
            <v>5192.91</v>
          </cell>
          <cell r="P2649">
            <v>64.44</v>
          </cell>
          <cell r="Q2649">
            <v>934.72</v>
          </cell>
          <cell r="R2649">
            <v>40.340000000000003</v>
          </cell>
        </row>
        <row r="2650">
          <cell r="A2650" t="str">
            <v>0305Huancabamba264</v>
          </cell>
          <cell r="B2650" t="str">
            <v>03</v>
          </cell>
          <cell r="C2650" t="str">
            <v>05</v>
          </cell>
          <cell r="D2650" t="str">
            <v>ELNO</v>
          </cell>
          <cell r="E2650" t="str">
            <v>Huancabamba</v>
          </cell>
          <cell r="F2650" t="str">
            <v/>
          </cell>
          <cell r="G2650">
            <v>0</v>
          </cell>
          <cell r="H2650">
            <v>0</v>
          </cell>
          <cell r="I2650" t="str">
            <v>264</v>
          </cell>
          <cell r="J2650">
            <v>30</v>
          </cell>
          <cell r="K2650">
            <v>0</v>
          </cell>
          <cell r="L2650">
            <v>0</v>
          </cell>
          <cell r="M2650">
            <v>6.2359999999999998</v>
          </cell>
          <cell r="N2650">
            <v>0</v>
          </cell>
          <cell r="O2650">
            <v>3975.69</v>
          </cell>
          <cell r="P2650">
            <v>63.75</v>
          </cell>
          <cell r="Q2650">
            <v>715.62</v>
          </cell>
          <cell r="R2650">
            <v>17.98</v>
          </cell>
        </row>
        <row r="2651">
          <cell r="A2651" t="str">
            <v>0305Huancabamba265</v>
          </cell>
          <cell r="B2651" t="str">
            <v>03</v>
          </cell>
          <cell r="C2651" t="str">
            <v>05</v>
          </cell>
          <cell r="D2651" t="str">
            <v>ELNO</v>
          </cell>
          <cell r="E2651" t="str">
            <v>Huancabamba</v>
          </cell>
          <cell r="F2651" t="str">
            <v/>
          </cell>
          <cell r="G2651">
            <v>0</v>
          </cell>
          <cell r="H2651">
            <v>0</v>
          </cell>
          <cell r="I2651" t="str">
            <v>265</v>
          </cell>
          <cell r="J2651">
            <v>2</v>
          </cell>
          <cell r="K2651">
            <v>0</v>
          </cell>
          <cell r="L2651">
            <v>0</v>
          </cell>
          <cell r="M2651">
            <v>0.75</v>
          </cell>
          <cell r="N2651">
            <v>0</v>
          </cell>
          <cell r="O2651">
            <v>475.14</v>
          </cell>
          <cell r="P2651">
            <v>63.35</v>
          </cell>
          <cell r="Q2651">
            <v>85.53</v>
          </cell>
          <cell r="R2651">
            <v>1.18</v>
          </cell>
        </row>
        <row r="2652">
          <cell r="A2652" t="str">
            <v>0305Huancabamba266</v>
          </cell>
          <cell r="B2652" t="str">
            <v>03</v>
          </cell>
          <cell r="C2652" t="str">
            <v>05</v>
          </cell>
          <cell r="D2652" t="str">
            <v>ELNO</v>
          </cell>
          <cell r="E2652" t="str">
            <v>Huancabamba</v>
          </cell>
          <cell r="F2652" t="str">
            <v/>
          </cell>
          <cell r="G2652">
            <v>0</v>
          </cell>
          <cell r="H2652">
            <v>0</v>
          </cell>
          <cell r="I2652" t="str">
            <v>266</v>
          </cell>
          <cell r="J2652">
            <v>1</v>
          </cell>
          <cell r="K2652">
            <v>0</v>
          </cell>
          <cell r="L2652">
            <v>0</v>
          </cell>
          <cell r="M2652">
            <v>0.60299999999999998</v>
          </cell>
          <cell r="N2652">
            <v>0</v>
          </cell>
          <cell r="O2652">
            <v>380.87</v>
          </cell>
          <cell r="P2652">
            <v>63.16</v>
          </cell>
          <cell r="Q2652">
            <v>68.56</v>
          </cell>
          <cell r="R2652">
            <v>0.59</v>
          </cell>
        </row>
        <row r="2653">
          <cell r="A2653" t="str">
            <v>0305Huancabamba100</v>
          </cell>
          <cell r="B2653" t="str">
            <v>03</v>
          </cell>
          <cell r="C2653" t="str">
            <v>05</v>
          </cell>
          <cell r="D2653" t="str">
            <v>ELNO</v>
          </cell>
          <cell r="E2653" t="str">
            <v>Huancabamba</v>
          </cell>
          <cell r="F2653" t="str">
            <v/>
          </cell>
          <cell r="G2653">
            <v>0</v>
          </cell>
          <cell r="H2653">
            <v>0</v>
          </cell>
          <cell r="I2653" t="str">
            <v>100</v>
          </cell>
          <cell r="J2653">
            <v>1</v>
          </cell>
          <cell r="K2653">
            <v>8.6999999999999994E-2</v>
          </cell>
          <cell r="L2653">
            <v>0.20599999999999999</v>
          </cell>
          <cell r="M2653">
            <v>0.29299999999999998</v>
          </cell>
          <cell r="N2653">
            <v>2.1000000000000001E-2</v>
          </cell>
          <cell r="O2653">
            <v>202.31</v>
          </cell>
          <cell r="P2653">
            <v>69.05</v>
          </cell>
          <cell r="Q2653">
            <v>36.42</v>
          </cell>
          <cell r="R2653">
            <v>15.93</v>
          </cell>
        </row>
        <row r="2654">
          <cell r="A2654" t="str">
            <v>0305Huancabamba240</v>
          </cell>
          <cell r="B2654" t="str">
            <v>03</v>
          </cell>
          <cell r="C2654" t="str">
            <v>05</v>
          </cell>
          <cell r="D2654" t="str">
            <v>ELNO</v>
          </cell>
          <cell r="E2654" t="str">
            <v>Huancabamba</v>
          </cell>
          <cell r="F2654" t="str">
            <v/>
          </cell>
          <cell r="G2654">
            <v>0</v>
          </cell>
          <cell r="H2654">
            <v>0</v>
          </cell>
          <cell r="I2654" t="str">
            <v>240</v>
          </cell>
          <cell r="J2654">
            <v>0</v>
          </cell>
          <cell r="K2654">
            <v>0</v>
          </cell>
          <cell r="L2654">
            <v>0</v>
          </cell>
          <cell r="M2654">
            <v>25.055</v>
          </cell>
          <cell r="N2654">
            <v>0</v>
          </cell>
          <cell r="O2654">
            <v>3894.36</v>
          </cell>
          <cell r="P2654">
            <v>15.54</v>
          </cell>
          <cell r="Q2654">
            <v>0</v>
          </cell>
          <cell r="R2654">
            <v>0</v>
          </cell>
        </row>
        <row r="2655">
          <cell r="A2655" t="str">
            <v>0305Santo Domingo231</v>
          </cell>
          <cell r="B2655" t="str">
            <v>03</v>
          </cell>
          <cell r="C2655" t="str">
            <v>05</v>
          </cell>
          <cell r="D2655" t="str">
            <v>ELNO</v>
          </cell>
          <cell r="E2655" t="str">
            <v>Santo Domingo</v>
          </cell>
          <cell r="F2655" t="str">
            <v/>
          </cell>
          <cell r="G2655">
            <v>0</v>
          </cell>
          <cell r="H2655">
            <v>0</v>
          </cell>
          <cell r="I2655" t="str">
            <v>231</v>
          </cell>
          <cell r="J2655">
            <v>1</v>
          </cell>
          <cell r="K2655">
            <v>0</v>
          </cell>
          <cell r="L2655">
            <v>0</v>
          </cell>
          <cell r="M2655">
            <v>0.317</v>
          </cell>
          <cell r="N2655">
            <v>2E-3</v>
          </cell>
          <cell r="O2655">
            <v>273.7</v>
          </cell>
          <cell r="P2655">
            <v>86.34</v>
          </cell>
          <cell r="Q2655">
            <v>49.27</v>
          </cell>
          <cell r="R2655">
            <v>2.1</v>
          </cell>
        </row>
        <row r="2656">
          <cell r="A2656" t="str">
            <v>0305Santo Domingo270</v>
          </cell>
          <cell r="B2656" t="str">
            <v>03</v>
          </cell>
          <cell r="C2656" t="str">
            <v>05</v>
          </cell>
          <cell r="D2656" t="str">
            <v>ELNO</v>
          </cell>
          <cell r="E2656" t="str">
            <v>Santo Domingo</v>
          </cell>
          <cell r="F2656" t="str">
            <v/>
          </cell>
          <cell r="G2656">
            <v>0</v>
          </cell>
          <cell r="H2656">
            <v>0</v>
          </cell>
          <cell r="I2656" t="str">
            <v>270</v>
          </cell>
          <cell r="J2656">
            <v>22</v>
          </cell>
          <cell r="K2656">
            <v>0</v>
          </cell>
          <cell r="L2656">
            <v>0</v>
          </cell>
          <cell r="M2656">
            <v>1.6970000000000001</v>
          </cell>
          <cell r="N2656">
            <v>0</v>
          </cell>
          <cell r="O2656">
            <v>1106.02</v>
          </cell>
          <cell r="P2656">
            <v>65.180000000000007</v>
          </cell>
          <cell r="Q2656">
            <v>199.08</v>
          </cell>
          <cell r="R2656">
            <v>12.57</v>
          </cell>
        </row>
        <row r="2657">
          <cell r="A2657" t="str">
            <v>0305Santo Domingo261</v>
          </cell>
          <cell r="B2657" t="str">
            <v>03</v>
          </cell>
          <cell r="C2657" t="str">
            <v>05</v>
          </cell>
          <cell r="D2657" t="str">
            <v>ELNO</v>
          </cell>
          <cell r="E2657" t="str">
            <v>Santo Domingo</v>
          </cell>
          <cell r="F2657" t="str">
            <v/>
          </cell>
          <cell r="G2657">
            <v>0</v>
          </cell>
          <cell r="H2657">
            <v>0</v>
          </cell>
          <cell r="I2657" t="str">
            <v>261</v>
          </cell>
          <cell r="J2657">
            <v>194</v>
          </cell>
          <cell r="K2657">
            <v>0</v>
          </cell>
          <cell r="L2657">
            <v>0</v>
          </cell>
          <cell r="M2657">
            <v>2.512</v>
          </cell>
          <cell r="N2657">
            <v>0</v>
          </cell>
          <cell r="O2657">
            <v>1153.98</v>
          </cell>
          <cell r="P2657">
            <v>45.94</v>
          </cell>
          <cell r="Q2657">
            <v>207.72</v>
          </cell>
          <cell r="R2657">
            <v>114.46</v>
          </cell>
        </row>
        <row r="2658">
          <cell r="A2658" t="str">
            <v>0305Santo Domingo262</v>
          </cell>
          <cell r="B2658" t="str">
            <v>03</v>
          </cell>
          <cell r="C2658" t="str">
            <v>05</v>
          </cell>
          <cell r="D2658" t="str">
            <v>ELNO</v>
          </cell>
          <cell r="E2658" t="str">
            <v>Santo Domingo</v>
          </cell>
          <cell r="F2658" t="str">
            <v/>
          </cell>
          <cell r="G2658">
            <v>0</v>
          </cell>
          <cell r="H2658">
            <v>0</v>
          </cell>
          <cell r="I2658" t="str">
            <v>262</v>
          </cell>
          <cell r="J2658">
            <v>57</v>
          </cell>
          <cell r="K2658">
            <v>0</v>
          </cell>
          <cell r="L2658">
            <v>0</v>
          </cell>
          <cell r="M2658">
            <v>2.6850000000000001</v>
          </cell>
          <cell r="N2658">
            <v>0</v>
          </cell>
          <cell r="O2658">
            <v>1257.4100000000001</v>
          </cell>
          <cell r="P2658">
            <v>46.83</v>
          </cell>
          <cell r="Q2658">
            <v>226.33</v>
          </cell>
          <cell r="R2658">
            <v>33.630000000000003</v>
          </cell>
        </row>
        <row r="2659">
          <cell r="A2659" t="str">
            <v>0305Santo Domingo263</v>
          </cell>
          <cell r="B2659" t="str">
            <v>03</v>
          </cell>
          <cell r="C2659" t="str">
            <v>05</v>
          </cell>
          <cell r="D2659" t="str">
            <v>ELNO</v>
          </cell>
          <cell r="E2659" t="str">
            <v>Santo Domingo</v>
          </cell>
          <cell r="F2659" t="str">
            <v/>
          </cell>
          <cell r="G2659">
            <v>0</v>
          </cell>
          <cell r="H2659">
            <v>0</v>
          </cell>
          <cell r="I2659" t="str">
            <v>263</v>
          </cell>
          <cell r="J2659">
            <v>5</v>
          </cell>
          <cell r="K2659">
            <v>0</v>
          </cell>
          <cell r="L2659">
            <v>0</v>
          </cell>
          <cell r="M2659">
            <v>0.61899999999999999</v>
          </cell>
          <cell r="N2659">
            <v>0</v>
          </cell>
          <cell r="O2659">
            <v>398.44</v>
          </cell>
          <cell r="P2659">
            <v>64.37</v>
          </cell>
          <cell r="Q2659">
            <v>71.72</v>
          </cell>
          <cell r="R2659">
            <v>2.95</v>
          </cell>
        </row>
        <row r="2660">
          <cell r="A2660" t="str">
            <v>0305Santo Domingo264</v>
          </cell>
          <cell r="B2660" t="str">
            <v>03</v>
          </cell>
          <cell r="C2660" t="str">
            <v>05</v>
          </cell>
          <cell r="D2660" t="str">
            <v>ELNO</v>
          </cell>
          <cell r="E2660" t="str">
            <v>Santo Domingo</v>
          </cell>
          <cell r="F2660" t="str">
            <v/>
          </cell>
          <cell r="G2660">
            <v>0</v>
          </cell>
          <cell r="H2660">
            <v>0</v>
          </cell>
          <cell r="I2660" t="str">
            <v>264</v>
          </cell>
          <cell r="J2660">
            <v>1</v>
          </cell>
          <cell r="K2660">
            <v>0</v>
          </cell>
          <cell r="L2660">
            <v>0</v>
          </cell>
          <cell r="M2660">
            <v>0.185</v>
          </cell>
          <cell r="N2660">
            <v>0</v>
          </cell>
          <cell r="O2660">
            <v>118.15</v>
          </cell>
          <cell r="P2660">
            <v>63.86</v>
          </cell>
          <cell r="Q2660">
            <v>21.27</v>
          </cell>
          <cell r="R2660">
            <v>0.59</v>
          </cell>
        </row>
        <row r="2661">
          <cell r="A2661" t="str">
            <v>0305Santo Domingo240</v>
          </cell>
          <cell r="B2661" t="str">
            <v>03</v>
          </cell>
          <cell r="C2661" t="str">
            <v>05</v>
          </cell>
          <cell r="D2661" t="str">
            <v>ELNO</v>
          </cell>
          <cell r="E2661" t="str">
            <v>Santo Domingo</v>
          </cell>
          <cell r="F2661" t="str">
            <v/>
          </cell>
          <cell r="G2661">
            <v>0</v>
          </cell>
          <cell r="H2661">
            <v>0</v>
          </cell>
          <cell r="I2661" t="str">
            <v>240</v>
          </cell>
          <cell r="J2661">
            <v>0</v>
          </cell>
          <cell r="K2661">
            <v>0</v>
          </cell>
          <cell r="L2661">
            <v>0</v>
          </cell>
          <cell r="M2661">
            <v>4.9770000000000003</v>
          </cell>
          <cell r="N2661">
            <v>0</v>
          </cell>
          <cell r="O2661">
            <v>496.74</v>
          </cell>
          <cell r="P2661">
            <v>9.98</v>
          </cell>
          <cell r="Q2661">
            <v>0</v>
          </cell>
          <cell r="R2661">
            <v>0</v>
          </cell>
        </row>
        <row r="2662">
          <cell r="A2662" t="str">
            <v>0305Tumbes Rural270</v>
          </cell>
          <cell r="B2662" t="str">
            <v>03</v>
          </cell>
          <cell r="C2662" t="str">
            <v>05</v>
          </cell>
          <cell r="D2662" t="str">
            <v>ELNO</v>
          </cell>
          <cell r="E2662" t="str">
            <v>Tumbes Rural</v>
          </cell>
          <cell r="F2662" t="str">
            <v/>
          </cell>
          <cell r="G2662">
            <v>0</v>
          </cell>
          <cell r="H2662">
            <v>0</v>
          </cell>
          <cell r="I2662" t="str">
            <v>270</v>
          </cell>
          <cell r="J2662">
            <v>177</v>
          </cell>
          <cell r="K2662">
            <v>0</v>
          </cell>
          <cell r="L2662">
            <v>0</v>
          </cell>
          <cell r="M2662">
            <v>22.247</v>
          </cell>
          <cell r="N2662">
            <v>0</v>
          </cell>
          <cell r="O2662">
            <v>9521.0300000000007</v>
          </cell>
          <cell r="P2662">
            <v>42.8</v>
          </cell>
          <cell r="Q2662">
            <v>1713.79</v>
          </cell>
          <cell r="R2662">
            <v>107.39</v>
          </cell>
        </row>
        <row r="2663">
          <cell r="A2663" t="str">
            <v>0305Tumbes Rural261</v>
          </cell>
          <cell r="B2663" t="str">
            <v>03</v>
          </cell>
          <cell r="C2663" t="str">
            <v>05</v>
          </cell>
          <cell r="D2663" t="str">
            <v>ELNO</v>
          </cell>
          <cell r="E2663" t="str">
            <v>Tumbes Rural</v>
          </cell>
          <cell r="F2663" t="str">
            <v/>
          </cell>
          <cell r="G2663">
            <v>0</v>
          </cell>
          <cell r="H2663">
            <v>0</v>
          </cell>
          <cell r="I2663" t="str">
            <v>261</v>
          </cell>
          <cell r="J2663">
            <v>1235</v>
          </cell>
          <cell r="K2663">
            <v>0</v>
          </cell>
          <cell r="L2663">
            <v>0</v>
          </cell>
          <cell r="M2663">
            <v>18.376999999999999</v>
          </cell>
          <cell r="N2663">
            <v>0</v>
          </cell>
          <cell r="O2663">
            <v>7908.55</v>
          </cell>
          <cell r="P2663">
            <v>43.04</v>
          </cell>
          <cell r="Q2663">
            <v>1423.54</v>
          </cell>
          <cell r="R2663">
            <v>733.51</v>
          </cell>
        </row>
        <row r="2664">
          <cell r="A2664" t="str">
            <v>0305Tumbes Rural262</v>
          </cell>
          <cell r="B2664" t="str">
            <v>03</v>
          </cell>
          <cell r="C2664" t="str">
            <v>05</v>
          </cell>
          <cell r="D2664" t="str">
            <v>ELNO</v>
          </cell>
          <cell r="E2664" t="str">
            <v>Tumbes Rural</v>
          </cell>
          <cell r="F2664" t="str">
            <v/>
          </cell>
          <cell r="G2664">
            <v>0</v>
          </cell>
          <cell r="H2664">
            <v>0</v>
          </cell>
          <cell r="I2664" t="str">
            <v>262</v>
          </cell>
          <cell r="J2664">
            <v>976</v>
          </cell>
          <cell r="K2664">
            <v>0</v>
          </cell>
          <cell r="L2664">
            <v>0</v>
          </cell>
          <cell r="M2664">
            <v>57.061</v>
          </cell>
          <cell r="N2664">
            <v>0</v>
          </cell>
          <cell r="O2664">
            <v>21998.49</v>
          </cell>
          <cell r="P2664">
            <v>38.549999999999997</v>
          </cell>
          <cell r="Q2664">
            <v>3959.73</v>
          </cell>
          <cell r="R2664">
            <v>579.79999999999995</v>
          </cell>
        </row>
        <row r="2665">
          <cell r="A2665" t="str">
            <v>0305Tumbes Rural263</v>
          </cell>
          <cell r="B2665" t="str">
            <v>03</v>
          </cell>
          <cell r="C2665" t="str">
            <v>05</v>
          </cell>
          <cell r="D2665" t="str">
            <v>ELNO</v>
          </cell>
          <cell r="E2665" t="str">
            <v>Tumbes Rural</v>
          </cell>
          <cell r="F2665" t="str">
            <v/>
          </cell>
          <cell r="G2665">
            <v>0</v>
          </cell>
          <cell r="H2665">
            <v>0</v>
          </cell>
          <cell r="I2665" t="str">
            <v>263</v>
          </cell>
          <cell r="J2665">
            <v>136</v>
          </cell>
          <cell r="K2665">
            <v>0</v>
          </cell>
          <cell r="L2665">
            <v>0</v>
          </cell>
          <cell r="M2665">
            <v>16.251999999999999</v>
          </cell>
          <cell r="N2665">
            <v>0</v>
          </cell>
          <cell r="O2665">
            <v>7041.19</v>
          </cell>
          <cell r="P2665">
            <v>43.33</v>
          </cell>
          <cell r="Q2665">
            <v>1267.4100000000001</v>
          </cell>
          <cell r="R2665">
            <v>81.319999999999993</v>
          </cell>
        </row>
        <row r="2666">
          <cell r="A2666" t="str">
            <v>0305Tumbes Rural264</v>
          </cell>
          <cell r="B2666" t="str">
            <v>03</v>
          </cell>
          <cell r="C2666" t="str">
            <v>05</v>
          </cell>
          <cell r="D2666" t="str">
            <v>ELNO</v>
          </cell>
          <cell r="E2666" t="str">
            <v>Tumbes Rural</v>
          </cell>
          <cell r="F2666" t="str">
            <v/>
          </cell>
          <cell r="G2666">
            <v>0</v>
          </cell>
          <cell r="H2666">
            <v>0</v>
          </cell>
          <cell r="I2666" t="str">
            <v>264</v>
          </cell>
          <cell r="J2666">
            <v>61</v>
          </cell>
          <cell r="K2666">
            <v>0</v>
          </cell>
          <cell r="L2666">
            <v>0</v>
          </cell>
          <cell r="M2666">
            <v>11.893000000000001</v>
          </cell>
          <cell r="N2666">
            <v>0</v>
          </cell>
          <cell r="O2666">
            <v>5078.22</v>
          </cell>
          <cell r="P2666">
            <v>42.7</v>
          </cell>
          <cell r="Q2666">
            <v>914.08</v>
          </cell>
          <cell r="R2666">
            <v>37.07</v>
          </cell>
        </row>
        <row r="2667">
          <cell r="A2667" t="str">
            <v>0305Tumbes Rural265</v>
          </cell>
          <cell r="B2667" t="str">
            <v>03</v>
          </cell>
          <cell r="C2667" t="str">
            <v>05</v>
          </cell>
          <cell r="D2667" t="str">
            <v>ELNO</v>
          </cell>
          <cell r="E2667" t="str">
            <v>Tumbes Rural</v>
          </cell>
          <cell r="F2667" t="str">
            <v/>
          </cell>
          <cell r="G2667">
            <v>0</v>
          </cell>
          <cell r="H2667">
            <v>0</v>
          </cell>
          <cell r="I2667" t="str">
            <v>265</v>
          </cell>
          <cell r="J2667">
            <v>9</v>
          </cell>
          <cell r="K2667">
            <v>0</v>
          </cell>
          <cell r="L2667">
            <v>0</v>
          </cell>
          <cell r="M2667">
            <v>3.3849999999999998</v>
          </cell>
          <cell r="N2667">
            <v>0</v>
          </cell>
          <cell r="O2667">
            <v>1429.25</v>
          </cell>
          <cell r="P2667">
            <v>42.22</v>
          </cell>
          <cell r="Q2667">
            <v>257.27</v>
          </cell>
          <cell r="R2667">
            <v>5.49</v>
          </cell>
        </row>
        <row r="2668">
          <cell r="A2668" t="str">
            <v>0305Tumbes Rural266</v>
          </cell>
          <cell r="B2668" t="str">
            <v>03</v>
          </cell>
          <cell r="C2668" t="str">
            <v>05</v>
          </cell>
          <cell r="D2668" t="str">
            <v>ELNO</v>
          </cell>
          <cell r="E2668" t="str">
            <v>Tumbes Rural</v>
          </cell>
          <cell r="F2668" t="str">
            <v/>
          </cell>
          <cell r="G2668">
            <v>0</v>
          </cell>
          <cell r="H2668">
            <v>0</v>
          </cell>
          <cell r="I2668" t="str">
            <v>266</v>
          </cell>
          <cell r="J2668">
            <v>3</v>
          </cell>
          <cell r="K2668">
            <v>0</v>
          </cell>
          <cell r="L2668">
            <v>0</v>
          </cell>
          <cell r="M2668">
            <v>1.8620000000000001</v>
          </cell>
          <cell r="N2668">
            <v>0</v>
          </cell>
          <cell r="O2668">
            <v>782.43</v>
          </cell>
          <cell r="P2668">
            <v>42.02</v>
          </cell>
          <cell r="Q2668">
            <v>140.84</v>
          </cell>
          <cell r="R2668">
            <v>1.95</v>
          </cell>
        </row>
        <row r="2669">
          <cell r="A2669" t="str">
            <v>0305Tumbes Rural267</v>
          </cell>
          <cell r="B2669" t="str">
            <v>03</v>
          </cell>
          <cell r="C2669" t="str">
            <v>05</v>
          </cell>
          <cell r="D2669" t="str">
            <v>ELNO</v>
          </cell>
          <cell r="E2669" t="str">
            <v>Tumbes Rural</v>
          </cell>
          <cell r="F2669" t="str">
            <v/>
          </cell>
          <cell r="G2669">
            <v>0</v>
          </cell>
          <cell r="H2669">
            <v>0</v>
          </cell>
          <cell r="I2669" t="str">
            <v>267</v>
          </cell>
          <cell r="J2669">
            <v>1</v>
          </cell>
          <cell r="K2669">
            <v>0</v>
          </cell>
          <cell r="L2669">
            <v>0</v>
          </cell>
          <cell r="M2669">
            <v>0.78</v>
          </cell>
          <cell r="N2669">
            <v>0</v>
          </cell>
          <cell r="O2669">
            <v>327.27</v>
          </cell>
          <cell r="P2669">
            <v>41.96</v>
          </cell>
          <cell r="Q2669">
            <v>58.91</v>
          </cell>
          <cell r="R2669">
            <v>0.59</v>
          </cell>
        </row>
        <row r="2670">
          <cell r="A2670" t="str">
            <v>0305Tumbes Rural268</v>
          </cell>
          <cell r="B2670" t="str">
            <v>03</v>
          </cell>
          <cell r="C2670" t="str">
            <v>05</v>
          </cell>
          <cell r="D2670" t="str">
            <v>ELNO</v>
          </cell>
          <cell r="E2670" t="str">
            <v>Tumbes Rural</v>
          </cell>
          <cell r="F2670" t="str">
            <v/>
          </cell>
          <cell r="G2670">
            <v>0</v>
          </cell>
          <cell r="H2670">
            <v>0</v>
          </cell>
          <cell r="I2670" t="str">
            <v>268</v>
          </cell>
          <cell r="J2670">
            <v>2</v>
          </cell>
          <cell r="K2670">
            <v>0</v>
          </cell>
          <cell r="L2670">
            <v>0</v>
          </cell>
          <cell r="M2670">
            <v>3.609</v>
          </cell>
          <cell r="N2670">
            <v>0</v>
          </cell>
          <cell r="O2670">
            <v>1359.37</v>
          </cell>
          <cell r="P2670">
            <v>37.67</v>
          </cell>
          <cell r="Q2670">
            <v>244.69</v>
          </cell>
          <cell r="R2670">
            <v>1.54</v>
          </cell>
        </row>
        <row r="2671">
          <cell r="A2671" t="str">
            <v>0305Tumbes Rural282</v>
          </cell>
          <cell r="B2671" t="str">
            <v>03</v>
          </cell>
          <cell r="C2671" t="str">
            <v>05</v>
          </cell>
          <cell r="D2671" t="str">
            <v>ELNO</v>
          </cell>
          <cell r="E2671" t="str">
            <v>Tumbes Rural</v>
          </cell>
          <cell r="F2671" t="str">
            <v/>
          </cell>
          <cell r="G2671">
            <v>0</v>
          </cell>
          <cell r="H2671">
            <v>0</v>
          </cell>
          <cell r="I2671" t="str">
            <v>282</v>
          </cell>
          <cell r="J2671">
            <v>5</v>
          </cell>
          <cell r="K2671">
            <v>0</v>
          </cell>
          <cell r="L2671">
            <v>0</v>
          </cell>
          <cell r="M2671">
            <v>0.51200000000000001</v>
          </cell>
          <cell r="N2671">
            <v>1.6</v>
          </cell>
          <cell r="O2671">
            <v>209.8</v>
          </cell>
          <cell r="P2671">
            <v>40.98</v>
          </cell>
          <cell r="Q2671">
            <v>37.76</v>
          </cell>
          <cell r="R2671">
            <v>2.95</v>
          </cell>
        </row>
        <row r="2672">
          <cell r="A2672" t="str">
            <v>0305Tumbes Rural100</v>
          </cell>
          <cell r="B2672" t="str">
            <v>03</v>
          </cell>
          <cell r="C2672" t="str">
            <v>05</v>
          </cell>
          <cell r="D2672" t="str">
            <v>ELNO</v>
          </cell>
          <cell r="E2672" t="str">
            <v>Tumbes Rural</v>
          </cell>
          <cell r="F2672" t="str">
            <v/>
          </cell>
          <cell r="G2672">
            <v>0</v>
          </cell>
          <cell r="H2672">
            <v>0</v>
          </cell>
          <cell r="I2672" t="str">
            <v>100</v>
          </cell>
          <cell r="J2672">
            <v>2</v>
          </cell>
          <cell r="K2672">
            <v>3.6930000000000001</v>
          </cell>
          <cell r="L2672">
            <v>39.003</v>
          </cell>
          <cell r="M2672">
            <v>42.695999999999998</v>
          </cell>
          <cell r="N2672">
            <v>0.57999999999999996</v>
          </cell>
          <cell r="O2672">
            <v>8407.2199999999993</v>
          </cell>
          <cell r="P2672">
            <v>19.690000000000001</v>
          </cell>
          <cell r="Q2672">
            <v>1513.3</v>
          </cell>
          <cell r="R2672">
            <v>31.86</v>
          </cell>
        </row>
        <row r="2673">
          <cell r="A2673" t="str">
            <v>0305Tumbes Rural122</v>
          </cell>
          <cell r="B2673" t="str">
            <v>03</v>
          </cell>
          <cell r="C2673" t="str">
            <v>05</v>
          </cell>
          <cell r="D2673" t="str">
            <v>ELNO</v>
          </cell>
          <cell r="E2673" t="str">
            <v>Tumbes Rural</v>
          </cell>
          <cell r="F2673" t="str">
            <v/>
          </cell>
          <cell r="G2673">
            <v>0</v>
          </cell>
          <cell r="H2673">
            <v>0</v>
          </cell>
          <cell r="I2673" t="str">
            <v>122</v>
          </cell>
          <cell r="J2673">
            <v>3</v>
          </cell>
          <cell r="K2673">
            <v>14.25</v>
          </cell>
          <cell r="L2673">
            <v>73.641000000000005</v>
          </cell>
          <cell r="M2673">
            <v>87.891000000000005</v>
          </cell>
          <cell r="N2673">
            <v>0.48</v>
          </cell>
          <cell r="O2673">
            <v>20587.990000000002</v>
          </cell>
          <cell r="P2673">
            <v>23.42</v>
          </cell>
          <cell r="Q2673">
            <v>3705.84</v>
          </cell>
          <cell r="R2673">
            <v>47.79</v>
          </cell>
        </row>
        <row r="2674">
          <cell r="A2674" t="str">
            <v>0305Tumbes Rural121</v>
          </cell>
          <cell r="B2674" t="str">
            <v>03</v>
          </cell>
          <cell r="C2674" t="str">
            <v>05</v>
          </cell>
          <cell r="D2674" t="str">
            <v>ELNO</v>
          </cell>
          <cell r="E2674" t="str">
            <v>Tumbes Rural</v>
          </cell>
          <cell r="F2674" t="str">
            <v/>
          </cell>
          <cell r="G2674">
            <v>0</v>
          </cell>
          <cell r="H2674">
            <v>0</v>
          </cell>
          <cell r="I2674" t="str">
            <v>121</v>
          </cell>
          <cell r="J2674">
            <v>2</v>
          </cell>
          <cell r="K2674">
            <v>2.8889999999999998</v>
          </cell>
          <cell r="L2674">
            <v>10.196</v>
          </cell>
          <cell r="M2674">
            <v>13.085000000000001</v>
          </cell>
          <cell r="N2674">
            <v>0.06</v>
          </cell>
          <cell r="O2674">
            <v>2479.0300000000002</v>
          </cell>
          <cell r="P2674">
            <v>18.95</v>
          </cell>
          <cell r="Q2674">
            <v>446.23</v>
          </cell>
          <cell r="R2674">
            <v>31.86</v>
          </cell>
        </row>
        <row r="2675">
          <cell r="A2675" t="str">
            <v>0305Tumbes Rural132</v>
          </cell>
          <cell r="B2675" t="str">
            <v>03</v>
          </cell>
          <cell r="C2675" t="str">
            <v>05</v>
          </cell>
          <cell r="D2675" t="str">
            <v>ELNO</v>
          </cell>
          <cell r="E2675" t="str">
            <v>Tumbes Rural</v>
          </cell>
          <cell r="F2675" t="str">
            <v/>
          </cell>
          <cell r="G2675">
            <v>0</v>
          </cell>
          <cell r="H2675">
            <v>0</v>
          </cell>
          <cell r="I2675" t="str">
            <v>132</v>
          </cell>
          <cell r="J2675">
            <v>6</v>
          </cell>
          <cell r="K2675">
            <v>0</v>
          </cell>
          <cell r="L2675">
            <v>0</v>
          </cell>
          <cell r="M2675">
            <v>17.350000000000001</v>
          </cell>
          <cell r="N2675">
            <v>0.153</v>
          </cell>
          <cell r="O2675">
            <v>4705.26</v>
          </cell>
          <cell r="P2675">
            <v>27.12</v>
          </cell>
          <cell r="Q2675">
            <v>846.95</v>
          </cell>
          <cell r="R2675">
            <v>89.4</v>
          </cell>
        </row>
        <row r="2676">
          <cell r="A2676" t="str">
            <v>0305Tumbes Rural131</v>
          </cell>
          <cell r="B2676" t="str">
            <v>03</v>
          </cell>
          <cell r="C2676" t="str">
            <v>05</v>
          </cell>
          <cell r="D2676" t="str">
            <v>ELNO</v>
          </cell>
          <cell r="E2676" t="str">
            <v>Tumbes Rural</v>
          </cell>
          <cell r="F2676" t="str">
            <v/>
          </cell>
          <cell r="G2676">
            <v>0</v>
          </cell>
          <cell r="H2676">
            <v>0</v>
          </cell>
          <cell r="I2676" t="str">
            <v>131</v>
          </cell>
          <cell r="J2676">
            <v>4</v>
          </cell>
          <cell r="K2676">
            <v>0</v>
          </cell>
          <cell r="L2676">
            <v>0</v>
          </cell>
          <cell r="M2676">
            <v>6.8</v>
          </cell>
          <cell r="N2676">
            <v>2.3E-2</v>
          </cell>
          <cell r="O2676">
            <v>1613.26</v>
          </cell>
          <cell r="P2676">
            <v>23.72</v>
          </cell>
          <cell r="Q2676">
            <v>290.39</v>
          </cell>
          <cell r="R2676">
            <v>59.6</v>
          </cell>
        </row>
        <row r="2677">
          <cell r="A2677" t="str">
            <v>0305Tumbes Rural240</v>
          </cell>
          <cell r="B2677" t="str">
            <v>03</v>
          </cell>
          <cell r="C2677" t="str">
            <v>05</v>
          </cell>
          <cell r="D2677" t="str">
            <v>ELNO</v>
          </cell>
          <cell r="E2677" t="str">
            <v>Tumbes Rural</v>
          </cell>
          <cell r="F2677" t="str">
            <v/>
          </cell>
          <cell r="G2677">
            <v>0</v>
          </cell>
          <cell r="H2677">
            <v>0</v>
          </cell>
          <cell r="I2677" t="str">
            <v>240</v>
          </cell>
          <cell r="J2677">
            <v>0</v>
          </cell>
          <cell r="K2677">
            <v>0</v>
          </cell>
          <cell r="L2677">
            <v>0</v>
          </cell>
          <cell r="M2677">
            <v>25.292000000000002</v>
          </cell>
          <cell r="N2677">
            <v>0</v>
          </cell>
          <cell r="O2677">
            <v>9078</v>
          </cell>
          <cell r="P2677">
            <v>35.89</v>
          </cell>
          <cell r="Q2677">
            <v>0</v>
          </cell>
          <cell r="R2677">
            <v>0</v>
          </cell>
        </row>
        <row r="2678">
          <cell r="A2678" t="str">
            <v>0306Piura210</v>
          </cell>
          <cell r="B2678" t="str">
            <v>03</v>
          </cell>
          <cell r="C2678" t="str">
            <v>06</v>
          </cell>
          <cell r="D2678" t="str">
            <v>ELNO</v>
          </cell>
          <cell r="E2678" t="str">
            <v>Piura</v>
          </cell>
          <cell r="F2678" t="str">
            <v/>
          </cell>
          <cell r="G2678">
            <v>7</v>
          </cell>
          <cell r="H2678">
            <v>60</v>
          </cell>
          <cell r="I2678" t="str">
            <v>210</v>
          </cell>
          <cell r="J2678">
            <v>1</v>
          </cell>
          <cell r="K2678">
            <v>2.5999999999999999E-2</v>
          </cell>
          <cell r="L2678">
            <v>0.40600000000000003</v>
          </cell>
          <cell r="M2678">
            <v>0.432</v>
          </cell>
          <cell r="N2678">
            <v>0.03</v>
          </cell>
          <cell r="O2678">
            <v>560.70000000000005</v>
          </cell>
          <cell r="P2678">
            <v>129.79</v>
          </cell>
          <cell r="Q2678">
            <v>100.93</v>
          </cell>
          <cell r="R2678">
            <v>3.18</v>
          </cell>
        </row>
        <row r="2679">
          <cell r="A2679" t="str">
            <v>0306Piura222</v>
          </cell>
          <cell r="B2679" t="str">
            <v>03</v>
          </cell>
          <cell r="C2679" t="str">
            <v>06</v>
          </cell>
          <cell r="D2679" t="str">
            <v>ELNO</v>
          </cell>
          <cell r="E2679" t="str">
            <v>Piura</v>
          </cell>
          <cell r="F2679" t="str">
            <v/>
          </cell>
          <cell r="G2679">
            <v>7</v>
          </cell>
          <cell r="H2679">
            <v>60</v>
          </cell>
          <cell r="I2679" t="str">
            <v>222</v>
          </cell>
          <cell r="J2679">
            <v>9</v>
          </cell>
          <cell r="K2679">
            <v>8.1790000000000003</v>
          </cell>
          <cell r="L2679">
            <v>31.081</v>
          </cell>
          <cell r="M2679">
            <v>39.26</v>
          </cell>
          <cell r="N2679">
            <v>0.41599999999999998</v>
          </cell>
          <cell r="O2679">
            <v>20109.47</v>
          </cell>
          <cell r="P2679">
            <v>51.22</v>
          </cell>
          <cell r="Q2679">
            <v>3619.7</v>
          </cell>
          <cell r="R2679">
            <v>34.619999999999997</v>
          </cell>
        </row>
        <row r="2680">
          <cell r="A2680" t="str">
            <v>0306Piura221</v>
          </cell>
          <cell r="B2680" t="str">
            <v>03</v>
          </cell>
          <cell r="C2680" t="str">
            <v>06</v>
          </cell>
          <cell r="D2680" t="str">
            <v>ELNO</v>
          </cell>
          <cell r="E2680" t="str">
            <v>Piura</v>
          </cell>
          <cell r="F2680" t="str">
            <v/>
          </cell>
          <cell r="G2680">
            <v>7</v>
          </cell>
          <cell r="H2680">
            <v>60</v>
          </cell>
          <cell r="I2680" t="str">
            <v>221</v>
          </cell>
          <cell r="J2680">
            <v>7</v>
          </cell>
          <cell r="K2680">
            <v>27.042000000000002</v>
          </cell>
          <cell r="L2680">
            <v>66.632000000000005</v>
          </cell>
          <cell r="M2680">
            <v>93.674000000000007</v>
          </cell>
          <cell r="N2680">
            <v>0.46200000000000002</v>
          </cell>
          <cell r="O2680">
            <v>29990.76</v>
          </cell>
          <cell r="P2680">
            <v>32.020000000000003</v>
          </cell>
          <cell r="Q2680">
            <v>5398.34</v>
          </cell>
          <cell r="R2680">
            <v>32.26</v>
          </cell>
        </row>
        <row r="2681">
          <cell r="A2681" t="str">
            <v>0306Piura232</v>
          </cell>
          <cell r="B2681" t="str">
            <v>03</v>
          </cell>
          <cell r="C2681" t="str">
            <v>06</v>
          </cell>
          <cell r="D2681" t="str">
            <v>ELNO</v>
          </cell>
          <cell r="E2681" t="str">
            <v>Piura</v>
          </cell>
          <cell r="F2681" t="str">
            <v/>
          </cell>
          <cell r="G2681">
            <v>7</v>
          </cell>
          <cell r="H2681">
            <v>60</v>
          </cell>
          <cell r="I2681" t="str">
            <v>232</v>
          </cell>
          <cell r="J2681">
            <v>7</v>
          </cell>
          <cell r="K2681">
            <v>0</v>
          </cell>
          <cell r="L2681">
            <v>0</v>
          </cell>
          <cell r="M2681">
            <v>19.693999999999999</v>
          </cell>
          <cell r="N2681">
            <v>0.26</v>
          </cell>
          <cell r="O2681">
            <v>10009.27</v>
          </cell>
          <cell r="P2681">
            <v>50.82</v>
          </cell>
          <cell r="Q2681">
            <v>1801.67</v>
          </cell>
          <cell r="R2681">
            <v>16.64</v>
          </cell>
        </row>
        <row r="2682">
          <cell r="A2682" t="str">
            <v>0306Piura231</v>
          </cell>
          <cell r="B2682" t="str">
            <v>03</v>
          </cell>
          <cell r="C2682" t="str">
            <v>06</v>
          </cell>
          <cell r="D2682" t="str">
            <v>ELNO</v>
          </cell>
          <cell r="E2682" t="str">
            <v>Piura</v>
          </cell>
          <cell r="F2682" t="str">
            <v/>
          </cell>
          <cell r="G2682">
            <v>7</v>
          </cell>
          <cell r="H2682">
            <v>60</v>
          </cell>
          <cell r="I2682" t="str">
            <v>231</v>
          </cell>
          <cell r="J2682">
            <v>17</v>
          </cell>
          <cell r="K2682">
            <v>0</v>
          </cell>
          <cell r="L2682">
            <v>0</v>
          </cell>
          <cell r="M2682">
            <v>76.942999999999998</v>
          </cell>
          <cell r="N2682">
            <v>0.315</v>
          </cell>
          <cell r="O2682">
            <v>24880.720000000001</v>
          </cell>
          <cell r="P2682">
            <v>32.340000000000003</v>
          </cell>
          <cell r="Q2682">
            <v>4478.53</v>
          </cell>
          <cell r="R2682">
            <v>40.28</v>
          </cell>
        </row>
        <row r="2683">
          <cell r="A2683" t="str">
            <v>0306Piura270</v>
          </cell>
          <cell r="B2683" t="str">
            <v>03</v>
          </cell>
          <cell r="C2683" t="str">
            <v>06</v>
          </cell>
          <cell r="D2683" t="str">
            <v>ELNO</v>
          </cell>
          <cell r="E2683" t="str">
            <v>Piura</v>
          </cell>
          <cell r="F2683" t="str">
            <v/>
          </cell>
          <cell r="G2683">
            <v>7</v>
          </cell>
          <cell r="H2683">
            <v>60</v>
          </cell>
          <cell r="I2683" t="str">
            <v>270</v>
          </cell>
          <cell r="J2683">
            <v>3210</v>
          </cell>
          <cell r="K2683">
            <v>0</v>
          </cell>
          <cell r="L2683">
            <v>0</v>
          </cell>
          <cell r="M2683">
            <v>1168.95</v>
          </cell>
          <cell r="N2683">
            <v>0</v>
          </cell>
          <cell r="O2683">
            <v>408864.8</v>
          </cell>
          <cell r="P2683">
            <v>34.979999999999997</v>
          </cell>
          <cell r="Q2683">
            <v>73595.66</v>
          </cell>
          <cell r="R2683">
            <v>2051.5100000000002</v>
          </cell>
        </row>
        <row r="2684">
          <cell r="A2684" t="str">
            <v>0306Piura261</v>
          </cell>
          <cell r="B2684" t="str">
            <v>03</v>
          </cell>
          <cell r="C2684" t="str">
            <v>06</v>
          </cell>
          <cell r="D2684" t="str">
            <v>ELNO</v>
          </cell>
          <cell r="E2684" t="str">
            <v>Piura</v>
          </cell>
          <cell r="F2684" t="str">
            <v/>
          </cell>
          <cell r="G2684">
            <v>7</v>
          </cell>
          <cell r="H2684">
            <v>60</v>
          </cell>
          <cell r="I2684" t="str">
            <v>261</v>
          </cell>
          <cell r="J2684">
            <v>24594</v>
          </cell>
          <cell r="K2684">
            <v>0</v>
          </cell>
          <cell r="L2684">
            <v>0</v>
          </cell>
          <cell r="M2684">
            <v>388.37</v>
          </cell>
          <cell r="N2684">
            <v>0</v>
          </cell>
          <cell r="O2684">
            <v>144439.73000000001</v>
          </cell>
          <cell r="P2684">
            <v>37.19</v>
          </cell>
          <cell r="Q2684">
            <v>25999.15</v>
          </cell>
          <cell r="R2684">
            <v>14557.06</v>
          </cell>
        </row>
        <row r="2685">
          <cell r="A2685" t="str">
            <v>0306Piura262</v>
          </cell>
          <cell r="B2685" t="str">
            <v>03</v>
          </cell>
          <cell r="C2685" t="str">
            <v>06</v>
          </cell>
          <cell r="D2685" t="str">
            <v>ELNO</v>
          </cell>
          <cell r="E2685" t="str">
            <v>Piura</v>
          </cell>
          <cell r="F2685" t="str">
            <v/>
          </cell>
          <cell r="G2685">
            <v>7</v>
          </cell>
          <cell r="H2685">
            <v>60</v>
          </cell>
          <cell r="I2685" t="str">
            <v>262</v>
          </cell>
          <cell r="J2685">
            <v>29788</v>
          </cell>
          <cell r="K2685">
            <v>0</v>
          </cell>
          <cell r="L2685">
            <v>0</v>
          </cell>
          <cell r="M2685">
            <v>1768.576</v>
          </cell>
          <cell r="N2685">
            <v>0</v>
          </cell>
          <cell r="O2685">
            <v>584298.37</v>
          </cell>
          <cell r="P2685">
            <v>33.04</v>
          </cell>
          <cell r="Q2685">
            <v>105173.71</v>
          </cell>
          <cell r="R2685">
            <v>17661.12</v>
          </cell>
        </row>
        <row r="2686">
          <cell r="A2686" t="str">
            <v>0306Piura263</v>
          </cell>
          <cell r="B2686" t="str">
            <v>03</v>
          </cell>
          <cell r="C2686" t="str">
            <v>06</v>
          </cell>
          <cell r="D2686" t="str">
            <v>ELNO</v>
          </cell>
          <cell r="E2686" t="str">
            <v>Piura</v>
          </cell>
          <cell r="F2686" t="str">
            <v/>
          </cell>
          <cell r="G2686">
            <v>7</v>
          </cell>
          <cell r="H2686">
            <v>60</v>
          </cell>
          <cell r="I2686" t="str">
            <v>263</v>
          </cell>
          <cell r="J2686">
            <v>7941</v>
          </cell>
          <cell r="K2686">
            <v>0</v>
          </cell>
          <cell r="L2686">
            <v>0</v>
          </cell>
          <cell r="M2686">
            <v>967.80200000000002</v>
          </cell>
          <cell r="N2686">
            <v>0</v>
          </cell>
          <cell r="O2686">
            <v>356721.17</v>
          </cell>
          <cell r="P2686">
            <v>36.86</v>
          </cell>
          <cell r="Q2686">
            <v>64209.81</v>
          </cell>
          <cell r="R2686">
            <v>4732.45</v>
          </cell>
        </row>
        <row r="2687">
          <cell r="A2687" t="str">
            <v>0306Piura264</v>
          </cell>
          <cell r="B2687" t="str">
            <v>03</v>
          </cell>
          <cell r="C2687" t="str">
            <v>06</v>
          </cell>
          <cell r="D2687" t="str">
            <v>ELNO</v>
          </cell>
          <cell r="E2687" t="str">
            <v>Piura</v>
          </cell>
          <cell r="F2687" t="str">
            <v/>
          </cell>
          <cell r="G2687">
            <v>7</v>
          </cell>
          <cell r="H2687">
            <v>60</v>
          </cell>
          <cell r="I2687" t="str">
            <v>264</v>
          </cell>
          <cell r="J2687">
            <v>5535</v>
          </cell>
          <cell r="K2687">
            <v>0</v>
          </cell>
          <cell r="L2687">
            <v>0</v>
          </cell>
          <cell r="M2687">
            <v>1120.6199999999999</v>
          </cell>
          <cell r="N2687">
            <v>0</v>
          </cell>
          <cell r="O2687">
            <v>406044.05</v>
          </cell>
          <cell r="P2687">
            <v>36.229999999999997</v>
          </cell>
          <cell r="Q2687">
            <v>73087.929999999993</v>
          </cell>
          <cell r="R2687">
            <v>3321.21</v>
          </cell>
        </row>
        <row r="2688">
          <cell r="A2688" t="str">
            <v>0306Piura265</v>
          </cell>
          <cell r="B2688" t="str">
            <v>03</v>
          </cell>
          <cell r="C2688" t="str">
            <v>06</v>
          </cell>
          <cell r="D2688" t="str">
            <v>ELNO</v>
          </cell>
          <cell r="E2688" t="str">
            <v>Piura</v>
          </cell>
          <cell r="F2688" t="str">
            <v/>
          </cell>
          <cell r="G2688">
            <v>7</v>
          </cell>
          <cell r="H2688">
            <v>60</v>
          </cell>
          <cell r="I2688" t="str">
            <v>265</v>
          </cell>
          <cell r="J2688">
            <v>1108</v>
          </cell>
          <cell r="K2688">
            <v>0</v>
          </cell>
          <cell r="L2688">
            <v>0</v>
          </cell>
          <cell r="M2688">
            <v>412.19</v>
          </cell>
          <cell r="N2688">
            <v>0</v>
          </cell>
          <cell r="O2688">
            <v>147226.9</v>
          </cell>
          <cell r="P2688">
            <v>35.72</v>
          </cell>
          <cell r="Q2688">
            <v>26500.84</v>
          </cell>
          <cell r="R2688">
            <v>683.98</v>
          </cell>
        </row>
        <row r="2689">
          <cell r="A2689" t="str">
            <v>0306Piura266</v>
          </cell>
          <cell r="B2689" t="str">
            <v>03</v>
          </cell>
          <cell r="C2689" t="str">
            <v>06</v>
          </cell>
          <cell r="D2689" t="str">
            <v>ELNO</v>
          </cell>
          <cell r="E2689" t="str">
            <v>Piura</v>
          </cell>
          <cell r="F2689" t="str">
            <v/>
          </cell>
          <cell r="G2689">
            <v>7</v>
          </cell>
          <cell r="H2689">
            <v>60</v>
          </cell>
          <cell r="I2689" t="str">
            <v>266</v>
          </cell>
          <cell r="J2689">
            <v>259</v>
          </cell>
          <cell r="K2689">
            <v>0</v>
          </cell>
          <cell r="L2689">
            <v>0</v>
          </cell>
          <cell r="M2689">
            <v>154.70500000000001</v>
          </cell>
          <cell r="N2689">
            <v>0</v>
          </cell>
          <cell r="O2689">
            <v>54746.39</v>
          </cell>
          <cell r="P2689">
            <v>35.39</v>
          </cell>
          <cell r="Q2689">
            <v>9854.35</v>
          </cell>
          <cell r="R2689">
            <v>166.65</v>
          </cell>
        </row>
        <row r="2690">
          <cell r="A2690" t="str">
            <v>0306Piura267</v>
          </cell>
          <cell r="B2690" t="str">
            <v>03</v>
          </cell>
          <cell r="C2690" t="str">
            <v>06</v>
          </cell>
          <cell r="D2690" t="str">
            <v>ELNO</v>
          </cell>
          <cell r="E2690" t="str">
            <v>Piura</v>
          </cell>
          <cell r="F2690" t="str">
            <v/>
          </cell>
          <cell r="G2690">
            <v>7</v>
          </cell>
          <cell r="H2690">
            <v>60</v>
          </cell>
          <cell r="I2690" t="str">
            <v>267</v>
          </cell>
          <cell r="J2690">
            <v>88</v>
          </cell>
          <cell r="K2690">
            <v>0</v>
          </cell>
          <cell r="L2690">
            <v>0</v>
          </cell>
          <cell r="M2690">
            <v>75.233999999999995</v>
          </cell>
          <cell r="N2690">
            <v>0</v>
          </cell>
          <cell r="O2690">
            <v>26108.58</v>
          </cell>
          <cell r="P2690">
            <v>34.700000000000003</v>
          </cell>
          <cell r="Q2690">
            <v>4699.54</v>
          </cell>
          <cell r="R2690">
            <v>57.26</v>
          </cell>
        </row>
        <row r="2691">
          <cell r="A2691" t="str">
            <v>0306Piura268</v>
          </cell>
          <cell r="B2691" t="str">
            <v>03</v>
          </cell>
          <cell r="C2691" t="str">
            <v>06</v>
          </cell>
          <cell r="D2691" t="str">
            <v>ELNO</v>
          </cell>
          <cell r="E2691" t="str">
            <v>Piura</v>
          </cell>
          <cell r="F2691" t="str">
            <v/>
          </cell>
          <cell r="G2691">
            <v>7</v>
          </cell>
          <cell r="H2691">
            <v>60</v>
          </cell>
          <cell r="I2691" t="str">
            <v>268</v>
          </cell>
          <cell r="J2691">
            <v>80</v>
          </cell>
          <cell r="K2691">
            <v>0</v>
          </cell>
          <cell r="L2691">
            <v>0</v>
          </cell>
          <cell r="M2691">
            <v>129.84200000000001</v>
          </cell>
          <cell r="N2691">
            <v>0</v>
          </cell>
          <cell r="O2691">
            <v>45343.02</v>
          </cell>
          <cell r="P2691">
            <v>34.92</v>
          </cell>
          <cell r="Q2691">
            <v>8161.74</v>
          </cell>
          <cell r="R2691">
            <v>55.74</v>
          </cell>
        </row>
        <row r="2692">
          <cell r="A2692" t="str">
            <v>0306Piura282</v>
          </cell>
          <cell r="B2692" t="str">
            <v>03</v>
          </cell>
          <cell r="C2692" t="str">
            <v>06</v>
          </cell>
          <cell r="D2692" t="str">
            <v>ELNO</v>
          </cell>
          <cell r="E2692" t="str">
            <v>Piura</v>
          </cell>
          <cell r="F2692" t="str">
            <v/>
          </cell>
          <cell r="G2692">
            <v>7</v>
          </cell>
          <cell r="H2692">
            <v>60</v>
          </cell>
          <cell r="I2692" t="str">
            <v>282</v>
          </cell>
          <cell r="J2692">
            <v>95</v>
          </cell>
          <cell r="K2692">
            <v>0</v>
          </cell>
          <cell r="L2692">
            <v>0</v>
          </cell>
          <cell r="M2692">
            <v>27.747</v>
          </cell>
          <cell r="N2692">
            <v>72.116</v>
          </cell>
          <cell r="O2692">
            <v>8584.48</v>
          </cell>
          <cell r="P2692">
            <v>30.94</v>
          </cell>
          <cell r="Q2692">
            <v>1545.21</v>
          </cell>
          <cell r="R2692">
            <v>56.29</v>
          </cell>
        </row>
        <row r="2693">
          <cell r="A2693" t="str">
            <v>0306Piura100</v>
          </cell>
          <cell r="B2693" t="str">
            <v>03</v>
          </cell>
          <cell r="C2693" t="str">
            <v>06</v>
          </cell>
          <cell r="D2693" t="str">
            <v>ELNO</v>
          </cell>
          <cell r="E2693" t="str">
            <v>Piura</v>
          </cell>
          <cell r="F2693" t="str">
            <v/>
          </cell>
          <cell r="G2693">
            <v>7</v>
          </cell>
          <cell r="H2693">
            <v>60</v>
          </cell>
          <cell r="I2693" t="str">
            <v>100</v>
          </cell>
          <cell r="J2693">
            <v>34</v>
          </cell>
          <cell r="K2693">
            <v>25.824000000000002</v>
          </cell>
          <cell r="L2693">
            <v>761.28800000000001</v>
          </cell>
          <cell r="M2693">
            <v>787.11199999999997</v>
          </cell>
          <cell r="N2693">
            <v>5.1100000000000003</v>
          </cell>
          <cell r="O2693">
            <v>129189.58</v>
          </cell>
          <cell r="P2693">
            <v>16.41</v>
          </cell>
          <cell r="Q2693">
            <v>23254.12</v>
          </cell>
          <cell r="R2693">
            <v>541.62</v>
          </cell>
        </row>
        <row r="2694">
          <cell r="A2694" t="str">
            <v>0306Piura122</v>
          </cell>
          <cell r="B2694" t="str">
            <v>03</v>
          </cell>
          <cell r="C2694" t="str">
            <v>06</v>
          </cell>
          <cell r="D2694" t="str">
            <v>ELNO</v>
          </cell>
          <cell r="E2694" t="str">
            <v>Piura</v>
          </cell>
          <cell r="F2694" t="str">
            <v/>
          </cell>
          <cell r="G2694">
            <v>7</v>
          </cell>
          <cell r="H2694">
            <v>60</v>
          </cell>
          <cell r="I2694" t="str">
            <v>122</v>
          </cell>
          <cell r="J2694">
            <v>63</v>
          </cell>
          <cell r="K2694">
            <v>148.87</v>
          </cell>
          <cell r="L2694">
            <v>1080.2149999999999</v>
          </cell>
          <cell r="M2694">
            <v>1229.085</v>
          </cell>
          <cell r="N2694">
            <v>5.5090000000000003</v>
          </cell>
          <cell r="O2694">
            <v>259750.14</v>
          </cell>
          <cell r="P2694">
            <v>21.13</v>
          </cell>
          <cell r="Q2694">
            <v>46755.03</v>
          </cell>
          <cell r="R2694">
            <v>1007.05</v>
          </cell>
        </row>
        <row r="2695">
          <cell r="A2695" t="str">
            <v>0306Piura121</v>
          </cell>
          <cell r="B2695" t="str">
            <v>03</v>
          </cell>
          <cell r="C2695" t="str">
            <v>06</v>
          </cell>
          <cell r="D2695" t="str">
            <v>ELNO</v>
          </cell>
          <cell r="E2695" t="str">
            <v>Piura</v>
          </cell>
          <cell r="F2695" t="str">
            <v/>
          </cell>
          <cell r="G2695">
            <v>7</v>
          </cell>
          <cell r="H2695">
            <v>60</v>
          </cell>
          <cell r="I2695" t="str">
            <v>121</v>
          </cell>
          <cell r="J2695">
            <v>38</v>
          </cell>
          <cell r="K2695">
            <v>173.517</v>
          </cell>
          <cell r="L2695">
            <v>623.50099999999998</v>
          </cell>
          <cell r="M2695">
            <v>797.01800000000003</v>
          </cell>
          <cell r="N2695">
            <v>2.6110000000000002</v>
          </cell>
          <cell r="O2695">
            <v>161113.60000000001</v>
          </cell>
          <cell r="P2695">
            <v>20.21</v>
          </cell>
          <cell r="Q2695">
            <v>29000.45</v>
          </cell>
          <cell r="R2695">
            <v>608.79999999999995</v>
          </cell>
        </row>
        <row r="2696">
          <cell r="A2696" t="str">
            <v>0306Piura132</v>
          </cell>
          <cell r="B2696" t="str">
            <v>03</v>
          </cell>
          <cell r="C2696" t="str">
            <v>06</v>
          </cell>
          <cell r="D2696" t="str">
            <v>ELNO</v>
          </cell>
          <cell r="E2696" t="str">
            <v>Piura</v>
          </cell>
          <cell r="F2696" t="str">
            <v/>
          </cell>
          <cell r="G2696">
            <v>7</v>
          </cell>
          <cell r="H2696">
            <v>60</v>
          </cell>
          <cell r="I2696" t="str">
            <v>132</v>
          </cell>
          <cell r="J2696">
            <v>30</v>
          </cell>
          <cell r="K2696">
            <v>0</v>
          </cell>
          <cell r="L2696">
            <v>0</v>
          </cell>
          <cell r="M2696">
            <v>263.25700000000001</v>
          </cell>
          <cell r="N2696">
            <v>1.5389999999999999</v>
          </cell>
          <cell r="O2696">
            <v>66327.61</v>
          </cell>
          <cell r="P2696">
            <v>25.2</v>
          </cell>
          <cell r="Q2696">
            <v>11938.97</v>
          </cell>
          <cell r="R2696">
            <v>447</v>
          </cell>
        </row>
        <row r="2697">
          <cell r="A2697" t="str">
            <v>0306Piura131</v>
          </cell>
          <cell r="B2697" t="str">
            <v>03</v>
          </cell>
          <cell r="C2697" t="str">
            <v>06</v>
          </cell>
          <cell r="D2697" t="str">
            <v>ELNO</v>
          </cell>
          <cell r="E2697" t="str">
            <v>Piura</v>
          </cell>
          <cell r="F2697" t="str">
            <v/>
          </cell>
          <cell r="G2697">
            <v>7</v>
          </cell>
          <cell r="H2697">
            <v>60</v>
          </cell>
          <cell r="I2697" t="str">
            <v>131</v>
          </cell>
          <cell r="J2697">
            <v>38</v>
          </cell>
          <cell r="K2697">
            <v>0</v>
          </cell>
          <cell r="L2697">
            <v>0</v>
          </cell>
          <cell r="M2697">
            <v>350.10199999999998</v>
          </cell>
          <cell r="N2697">
            <v>1.538</v>
          </cell>
          <cell r="O2697">
            <v>81490.350000000006</v>
          </cell>
          <cell r="P2697">
            <v>23.28</v>
          </cell>
          <cell r="Q2697">
            <v>14668.26</v>
          </cell>
          <cell r="R2697">
            <v>568.16999999999996</v>
          </cell>
        </row>
        <row r="2698">
          <cell r="A2698" t="str">
            <v>0306Piura240</v>
          </cell>
          <cell r="B2698" t="str">
            <v>03</v>
          </cell>
          <cell r="C2698" t="str">
            <v>06</v>
          </cell>
          <cell r="D2698" t="str">
            <v>ELNO</v>
          </cell>
          <cell r="E2698" t="str">
            <v>Piura</v>
          </cell>
          <cell r="F2698" t="str">
            <v/>
          </cell>
          <cell r="G2698">
            <v>7</v>
          </cell>
          <cell r="H2698">
            <v>60</v>
          </cell>
          <cell r="I2698" t="str">
            <v>240</v>
          </cell>
          <cell r="J2698">
            <v>0</v>
          </cell>
          <cell r="K2698">
            <v>0</v>
          </cell>
          <cell r="L2698">
            <v>0</v>
          </cell>
          <cell r="M2698">
            <v>885.79700000000003</v>
          </cell>
          <cell r="N2698">
            <v>0</v>
          </cell>
          <cell r="O2698">
            <v>323245.14</v>
          </cell>
          <cell r="P2698">
            <v>36.49</v>
          </cell>
          <cell r="Q2698">
            <v>0</v>
          </cell>
          <cell r="R2698">
            <v>0</v>
          </cell>
        </row>
        <row r="2699">
          <cell r="A2699" t="str">
            <v>0306Sullana-Paita222</v>
          </cell>
          <cell r="B2699" t="str">
            <v>03</v>
          </cell>
          <cell r="C2699" t="str">
            <v>06</v>
          </cell>
          <cell r="D2699" t="str">
            <v>ELNO</v>
          </cell>
          <cell r="E2699" t="str">
            <v>Sullana-Paita</v>
          </cell>
          <cell r="F2699" t="str">
            <v/>
          </cell>
          <cell r="G2699">
            <v>76.44</v>
          </cell>
          <cell r="H2699">
            <v>60</v>
          </cell>
          <cell r="I2699" t="str">
            <v>222</v>
          </cell>
          <cell r="J2699">
            <v>1</v>
          </cell>
          <cell r="K2699">
            <v>1.244</v>
          </cell>
          <cell r="L2699">
            <v>4.266</v>
          </cell>
          <cell r="M2699">
            <v>5.51</v>
          </cell>
          <cell r="N2699">
            <v>0.04</v>
          </cell>
          <cell r="O2699">
            <v>2808.73</v>
          </cell>
          <cell r="P2699">
            <v>50.98</v>
          </cell>
          <cell r="Q2699">
            <v>505.57</v>
          </cell>
          <cell r="R2699">
            <v>3.18</v>
          </cell>
        </row>
        <row r="2700">
          <cell r="A2700" t="str">
            <v>0306Sullana-Paita221</v>
          </cell>
          <cell r="B2700" t="str">
            <v>03</v>
          </cell>
          <cell r="C2700" t="str">
            <v>06</v>
          </cell>
          <cell r="D2700" t="str">
            <v>ELNO</v>
          </cell>
          <cell r="E2700" t="str">
            <v>Sullana-Paita</v>
          </cell>
          <cell r="F2700" t="str">
            <v/>
          </cell>
          <cell r="G2700">
            <v>76.44</v>
          </cell>
          <cell r="H2700">
            <v>60</v>
          </cell>
          <cell r="I2700" t="str">
            <v>221</v>
          </cell>
          <cell r="J2700">
            <v>2</v>
          </cell>
          <cell r="K2700">
            <v>1.2829999999999999</v>
          </cell>
          <cell r="L2700">
            <v>4.8140000000000001</v>
          </cell>
          <cell r="M2700">
            <v>6.0970000000000004</v>
          </cell>
          <cell r="N2700">
            <v>1.4E-2</v>
          </cell>
          <cell r="O2700">
            <v>1571.71</v>
          </cell>
          <cell r="P2700">
            <v>25.78</v>
          </cell>
          <cell r="Q2700">
            <v>282.91000000000003</v>
          </cell>
          <cell r="R2700">
            <v>6.7</v>
          </cell>
        </row>
        <row r="2701">
          <cell r="A2701" t="str">
            <v>0306Sullana-Paita231</v>
          </cell>
          <cell r="B2701" t="str">
            <v>03</v>
          </cell>
          <cell r="C2701" t="str">
            <v>06</v>
          </cell>
          <cell r="D2701" t="str">
            <v>ELNO</v>
          </cell>
          <cell r="E2701" t="str">
            <v>Sullana-Paita</v>
          </cell>
          <cell r="F2701" t="str">
            <v/>
          </cell>
          <cell r="G2701">
            <v>76.44</v>
          </cell>
          <cell r="H2701">
            <v>60</v>
          </cell>
          <cell r="I2701" t="str">
            <v>231</v>
          </cell>
          <cell r="J2701">
            <v>8</v>
          </cell>
          <cell r="K2701">
            <v>0</v>
          </cell>
          <cell r="L2701">
            <v>0</v>
          </cell>
          <cell r="M2701">
            <v>16.061</v>
          </cell>
          <cell r="N2701">
            <v>0.105</v>
          </cell>
          <cell r="O2701">
            <v>5522.91</v>
          </cell>
          <cell r="P2701">
            <v>34.39</v>
          </cell>
          <cell r="Q2701">
            <v>994.12</v>
          </cell>
          <cell r="R2701">
            <v>17.670000000000002</v>
          </cell>
        </row>
        <row r="2702">
          <cell r="A2702" t="str">
            <v>0306Sullana-Paita270</v>
          </cell>
          <cell r="B2702" t="str">
            <v>03</v>
          </cell>
          <cell r="C2702" t="str">
            <v>06</v>
          </cell>
          <cell r="D2702" t="str">
            <v>ELNO</v>
          </cell>
          <cell r="E2702" t="str">
            <v>Sullana-Paita</v>
          </cell>
          <cell r="F2702" t="str">
            <v/>
          </cell>
          <cell r="G2702">
            <v>76.44</v>
          </cell>
          <cell r="H2702">
            <v>60</v>
          </cell>
          <cell r="I2702" t="str">
            <v>270</v>
          </cell>
          <cell r="J2702">
            <v>2082</v>
          </cell>
          <cell r="K2702">
            <v>0</v>
          </cell>
          <cell r="L2702">
            <v>0</v>
          </cell>
          <cell r="M2702">
            <v>502.58499999999998</v>
          </cell>
          <cell r="N2702">
            <v>0</v>
          </cell>
          <cell r="O2702">
            <v>176653.76</v>
          </cell>
          <cell r="P2702">
            <v>35.15</v>
          </cell>
          <cell r="Q2702">
            <v>31797.68</v>
          </cell>
          <cell r="R2702">
            <v>1280.01</v>
          </cell>
        </row>
        <row r="2703">
          <cell r="A2703" t="str">
            <v>0306Sullana-Paita261</v>
          </cell>
          <cell r="B2703" t="str">
            <v>03</v>
          </cell>
          <cell r="C2703" t="str">
            <v>06</v>
          </cell>
          <cell r="D2703" t="str">
            <v>ELNO</v>
          </cell>
          <cell r="E2703" t="str">
            <v>Sullana-Paita</v>
          </cell>
          <cell r="F2703" t="str">
            <v/>
          </cell>
          <cell r="G2703">
            <v>76.44</v>
          </cell>
          <cell r="H2703">
            <v>60</v>
          </cell>
          <cell r="I2703" t="str">
            <v>261</v>
          </cell>
          <cell r="J2703">
            <v>24026</v>
          </cell>
          <cell r="K2703">
            <v>0</v>
          </cell>
          <cell r="L2703">
            <v>0</v>
          </cell>
          <cell r="M2703">
            <v>381.47399999999999</v>
          </cell>
          <cell r="N2703">
            <v>0</v>
          </cell>
          <cell r="O2703">
            <v>141596.95000000001</v>
          </cell>
          <cell r="P2703">
            <v>37.119999999999997</v>
          </cell>
          <cell r="Q2703">
            <v>25487.45</v>
          </cell>
          <cell r="R2703">
            <v>14191.56</v>
          </cell>
        </row>
        <row r="2704">
          <cell r="A2704" t="str">
            <v>0306Sullana-Paita262</v>
          </cell>
          <cell r="B2704" t="str">
            <v>03</v>
          </cell>
          <cell r="C2704" t="str">
            <v>06</v>
          </cell>
          <cell r="D2704" t="str">
            <v>ELNO</v>
          </cell>
          <cell r="E2704" t="str">
            <v>Sullana-Paita</v>
          </cell>
          <cell r="F2704" t="str">
            <v/>
          </cell>
          <cell r="G2704">
            <v>76.44</v>
          </cell>
          <cell r="H2704">
            <v>60</v>
          </cell>
          <cell r="I2704" t="str">
            <v>262</v>
          </cell>
          <cell r="J2704">
            <v>20936</v>
          </cell>
          <cell r="K2704">
            <v>0</v>
          </cell>
          <cell r="L2704">
            <v>0</v>
          </cell>
          <cell r="M2704">
            <v>1186.269</v>
          </cell>
          <cell r="N2704">
            <v>0</v>
          </cell>
          <cell r="O2704">
            <v>391356.64</v>
          </cell>
          <cell r="P2704">
            <v>32.99</v>
          </cell>
          <cell r="Q2704">
            <v>70444.2</v>
          </cell>
          <cell r="R2704">
            <v>12370.5</v>
          </cell>
        </row>
        <row r="2705">
          <cell r="A2705" t="str">
            <v>0306Sullana-Paita263</v>
          </cell>
          <cell r="B2705" t="str">
            <v>03</v>
          </cell>
          <cell r="C2705" t="str">
            <v>06</v>
          </cell>
          <cell r="D2705" t="str">
            <v>ELNO</v>
          </cell>
          <cell r="E2705" t="str">
            <v>Sullana-Paita</v>
          </cell>
          <cell r="F2705" t="str">
            <v/>
          </cell>
          <cell r="G2705">
            <v>76.44</v>
          </cell>
          <cell r="H2705">
            <v>60</v>
          </cell>
          <cell r="I2705" t="str">
            <v>263</v>
          </cell>
          <cell r="J2705">
            <v>3337</v>
          </cell>
          <cell r="K2705">
            <v>0</v>
          </cell>
          <cell r="L2705">
            <v>0</v>
          </cell>
          <cell r="M2705">
            <v>402.22199999999998</v>
          </cell>
          <cell r="N2705">
            <v>0</v>
          </cell>
          <cell r="O2705">
            <v>148317.85</v>
          </cell>
          <cell r="P2705">
            <v>36.869999999999997</v>
          </cell>
          <cell r="Q2705">
            <v>26697.21</v>
          </cell>
          <cell r="R2705">
            <v>1973.77</v>
          </cell>
        </row>
        <row r="2706">
          <cell r="A2706" t="str">
            <v>0306Sullana-Paita264</v>
          </cell>
          <cell r="B2706" t="str">
            <v>03</v>
          </cell>
          <cell r="C2706" t="str">
            <v>06</v>
          </cell>
          <cell r="D2706" t="str">
            <v>ELNO</v>
          </cell>
          <cell r="E2706" t="str">
            <v>Sullana-Paita</v>
          </cell>
          <cell r="F2706" t="str">
            <v/>
          </cell>
          <cell r="G2706">
            <v>76.44</v>
          </cell>
          <cell r="H2706">
            <v>60</v>
          </cell>
          <cell r="I2706" t="str">
            <v>264</v>
          </cell>
          <cell r="J2706">
            <v>1570</v>
          </cell>
          <cell r="K2706">
            <v>0</v>
          </cell>
          <cell r="L2706">
            <v>0</v>
          </cell>
          <cell r="M2706">
            <v>308.31799999999998</v>
          </cell>
          <cell r="N2706">
            <v>0</v>
          </cell>
          <cell r="O2706">
            <v>111724.3</v>
          </cell>
          <cell r="P2706">
            <v>36.24</v>
          </cell>
          <cell r="Q2706">
            <v>20110.37</v>
          </cell>
          <cell r="R2706">
            <v>932.54</v>
          </cell>
        </row>
        <row r="2707">
          <cell r="A2707" t="str">
            <v>0306Sullana-Paita265</v>
          </cell>
          <cell r="B2707" t="str">
            <v>03</v>
          </cell>
          <cell r="C2707" t="str">
            <v>06</v>
          </cell>
          <cell r="D2707" t="str">
            <v>ELNO</v>
          </cell>
          <cell r="E2707" t="str">
            <v>Sullana-Paita</v>
          </cell>
          <cell r="F2707" t="str">
            <v/>
          </cell>
          <cell r="G2707">
            <v>76.44</v>
          </cell>
          <cell r="H2707">
            <v>60</v>
          </cell>
          <cell r="I2707" t="str">
            <v>265</v>
          </cell>
          <cell r="J2707">
            <v>219</v>
          </cell>
          <cell r="K2707">
            <v>0</v>
          </cell>
          <cell r="L2707">
            <v>0</v>
          </cell>
          <cell r="M2707">
            <v>82.332999999999998</v>
          </cell>
          <cell r="N2707">
            <v>0</v>
          </cell>
          <cell r="O2707">
            <v>29256.52</v>
          </cell>
          <cell r="P2707">
            <v>35.53</v>
          </cell>
          <cell r="Q2707">
            <v>5266.17</v>
          </cell>
          <cell r="R2707">
            <v>131.66999999999999</v>
          </cell>
        </row>
        <row r="2708">
          <cell r="A2708" t="str">
            <v>0306Sullana-Paita266</v>
          </cell>
          <cell r="B2708" t="str">
            <v>03</v>
          </cell>
          <cell r="C2708" t="str">
            <v>06</v>
          </cell>
          <cell r="D2708" t="str">
            <v>ELNO</v>
          </cell>
          <cell r="E2708" t="str">
            <v>Sullana-Paita</v>
          </cell>
          <cell r="F2708" t="str">
            <v/>
          </cell>
          <cell r="G2708">
            <v>76.44</v>
          </cell>
          <cell r="H2708">
            <v>60</v>
          </cell>
          <cell r="I2708" t="str">
            <v>266</v>
          </cell>
          <cell r="J2708">
            <v>59</v>
          </cell>
          <cell r="K2708">
            <v>0</v>
          </cell>
          <cell r="L2708">
            <v>0</v>
          </cell>
          <cell r="M2708">
            <v>35.301000000000002</v>
          </cell>
          <cell r="N2708">
            <v>0</v>
          </cell>
          <cell r="O2708">
            <v>12276.12</v>
          </cell>
          <cell r="P2708">
            <v>34.78</v>
          </cell>
          <cell r="Q2708">
            <v>2209.6999999999998</v>
          </cell>
          <cell r="R2708">
            <v>36.43</v>
          </cell>
        </row>
        <row r="2709">
          <cell r="A2709" t="str">
            <v>0306Sullana-Paita267</v>
          </cell>
          <cell r="B2709" t="str">
            <v>03</v>
          </cell>
          <cell r="C2709" t="str">
            <v>06</v>
          </cell>
          <cell r="D2709" t="str">
            <v>ELNO</v>
          </cell>
          <cell r="E2709" t="str">
            <v>Sullana-Paita</v>
          </cell>
          <cell r="F2709" t="str">
            <v/>
          </cell>
          <cell r="G2709">
            <v>76.44</v>
          </cell>
          <cell r="H2709">
            <v>60</v>
          </cell>
          <cell r="I2709" t="str">
            <v>267</v>
          </cell>
          <cell r="J2709">
            <v>22</v>
          </cell>
          <cell r="K2709">
            <v>0</v>
          </cell>
          <cell r="L2709">
            <v>0</v>
          </cell>
          <cell r="M2709">
            <v>18.895</v>
          </cell>
          <cell r="N2709">
            <v>0</v>
          </cell>
          <cell r="O2709">
            <v>6563.67</v>
          </cell>
          <cell r="P2709">
            <v>34.74</v>
          </cell>
          <cell r="Q2709">
            <v>1181.46</v>
          </cell>
          <cell r="R2709">
            <v>13.18</v>
          </cell>
        </row>
        <row r="2710">
          <cell r="A2710" t="str">
            <v>0306Sullana-Paita268</v>
          </cell>
          <cell r="B2710" t="str">
            <v>03</v>
          </cell>
          <cell r="C2710" t="str">
            <v>06</v>
          </cell>
          <cell r="D2710" t="str">
            <v>ELNO</v>
          </cell>
          <cell r="E2710" t="str">
            <v>Sullana-Paita</v>
          </cell>
          <cell r="F2710" t="str">
            <v/>
          </cell>
          <cell r="G2710">
            <v>76.44</v>
          </cell>
          <cell r="H2710">
            <v>60</v>
          </cell>
          <cell r="I2710" t="str">
            <v>268</v>
          </cell>
          <cell r="J2710">
            <v>21</v>
          </cell>
          <cell r="K2710">
            <v>0</v>
          </cell>
          <cell r="L2710">
            <v>0</v>
          </cell>
          <cell r="M2710">
            <v>37.591000000000001</v>
          </cell>
          <cell r="N2710">
            <v>0</v>
          </cell>
          <cell r="O2710">
            <v>13027.36</v>
          </cell>
          <cell r="P2710">
            <v>34.659999999999997</v>
          </cell>
          <cell r="Q2710">
            <v>2344.92</v>
          </cell>
          <cell r="R2710">
            <v>14.01</v>
          </cell>
        </row>
        <row r="2711">
          <cell r="A2711" t="str">
            <v>0306Sullana-Paita282</v>
          </cell>
          <cell r="B2711" t="str">
            <v>03</v>
          </cell>
          <cell r="C2711" t="str">
            <v>06</v>
          </cell>
          <cell r="D2711" t="str">
            <v>ELNO</v>
          </cell>
          <cell r="E2711" t="str">
            <v>Sullana-Paita</v>
          </cell>
          <cell r="F2711" t="str">
            <v/>
          </cell>
          <cell r="G2711">
            <v>76.44</v>
          </cell>
          <cell r="H2711">
            <v>60</v>
          </cell>
          <cell r="I2711" t="str">
            <v>282</v>
          </cell>
          <cell r="J2711">
            <v>19</v>
          </cell>
          <cell r="K2711">
            <v>0</v>
          </cell>
          <cell r="L2711">
            <v>0</v>
          </cell>
          <cell r="M2711">
            <v>1.4219999999999999</v>
          </cell>
          <cell r="N2711">
            <v>4.4450000000000003</v>
          </cell>
          <cell r="O2711">
            <v>553.48</v>
          </cell>
          <cell r="P2711">
            <v>38.92</v>
          </cell>
          <cell r="Q2711">
            <v>99.63</v>
          </cell>
          <cell r="R2711">
            <v>11.23</v>
          </cell>
        </row>
        <row r="2712">
          <cell r="A2712" t="str">
            <v>0306Sullana-Paita100</v>
          </cell>
          <cell r="B2712" t="str">
            <v>03</v>
          </cell>
          <cell r="C2712" t="str">
            <v>06</v>
          </cell>
          <cell r="D2712" t="str">
            <v>ELNO</v>
          </cell>
          <cell r="E2712" t="str">
            <v>Sullana-Paita</v>
          </cell>
          <cell r="F2712" t="str">
            <v/>
          </cell>
          <cell r="G2712">
            <v>76.44</v>
          </cell>
          <cell r="H2712">
            <v>60</v>
          </cell>
          <cell r="I2712" t="str">
            <v>100</v>
          </cell>
          <cell r="J2712">
            <v>44</v>
          </cell>
          <cell r="K2712">
            <v>7.6130000000000004</v>
          </cell>
          <cell r="L2712">
            <v>740.95600000000002</v>
          </cell>
          <cell r="M2712">
            <v>748.56899999999996</v>
          </cell>
          <cell r="N2712">
            <v>5.7149999999999999</v>
          </cell>
          <cell r="O2712">
            <v>118127.6</v>
          </cell>
          <cell r="P2712">
            <v>15.78</v>
          </cell>
          <cell r="Q2712">
            <v>21262.97</v>
          </cell>
          <cell r="R2712">
            <v>700.92</v>
          </cell>
        </row>
        <row r="2713">
          <cell r="A2713" t="str">
            <v>0306Sullana-Paita122</v>
          </cell>
          <cell r="B2713" t="str">
            <v>03</v>
          </cell>
          <cell r="C2713" t="str">
            <v>06</v>
          </cell>
          <cell r="D2713" t="str">
            <v>ELNO</v>
          </cell>
          <cell r="E2713" t="str">
            <v>Sullana-Paita</v>
          </cell>
          <cell r="F2713" t="str">
            <v/>
          </cell>
          <cell r="G2713">
            <v>76.44</v>
          </cell>
          <cell r="H2713">
            <v>60</v>
          </cell>
          <cell r="I2713" t="str">
            <v>122</v>
          </cell>
          <cell r="J2713">
            <v>63</v>
          </cell>
          <cell r="K2713">
            <v>641.00400000000002</v>
          </cell>
          <cell r="L2713">
            <v>3110.9430000000002</v>
          </cell>
          <cell r="M2713">
            <v>3751.9470000000001</v>
          </cell>
          <cell r="N2713">
            <v>17.957999999999998</v>
          </cell>
          <cell r="O2713">
            <v>759437.28</v>
          </cell>
          <cell r="P2713">
            <v>20.239999999999998</v>
          </cell>
          <cell r="Q2713">
            <v>136698.71</v>
          </cell>
          <cell r="R2713">
            <v>1003.59</v>
          </cell>
        </row>
        <row r="2714">
          <cell r="A2714" t="str">
            <v>0306Sullana-Paita121</v>
          </cell>
          <cell r="B2714" t="str">
            <v>03</v>
          </cell>
          <cell r="C2714" t="str">
            <v>06</v>
          </cell>
          <cell r="D2714" t="str">
            <v>ELNO</v>
          </cell>
          <cell r="E2714" t="str">
            <v>Sullana-Paita</v>
          </cell>
          <cell r="F2714" t="str">
            <v/>
          </cell>
          <cell r="G2714">
            <v>76.44</v>
          </cell>
          <cell r="H2714">
            <v>60</v>
          </cell>
          <cell r="I2714" t="str">
            <v>121</v>
          </cell>
          <cell r="J2714">
            <v>27</v>
          </cell>
          <cell r="K2714">
            <v>618.39800000000002</v>
          </cell>
          <cell r="L2714">
            <v>2314.8290000000002</v>
          </cell>
          <cell r="M2714">
            <v>2933.2269999999999</v>
          </cell>
          <cell r="N2714">
            <v>9.0739999999999998</v>
          </cell>
          <cell r="O2714">
            <v>577751.89</v>
          </cell>
          <cell r="P2714">
            <v>19.7</v>
          </cell>
          <cell r="Q2714">
            <v>103995.34</v>
          </cell>
          <cell r="R2714">
            <v>430.11</v>
          </cell>
        </row>
        <row r="2715">
          <cell r="A2715" t="str">
            <v>0306Sullana-Paita132</v>
          </cell>
          <cell r="B2715" t="str">
            <v>03</v>
          </cell>
          <cell r="C2715" t="str">
            <v>06</v>
          </cell>
          <cell r="D2715" t="str">
            <v>ELNO</v>
          </cell>
          <cell r="E2715" t="str">
            <v>Sullana-Paita</v>
          </cell>
          <cell r="F2715" t="str">
            <v/>
          </cell>
          <cell r="G2715">
            <v>76.44</v>
          </cell>
          <cell r="H2715">
            <v>60</v>
          </cell>
          <cell r="I2715" t="str">
            <v>132</v>
          </cell>
          <cell r="J2715">
            <v>38</v>
          </cell>
          <cell r="K2715">
            <v>0</v>
          </cell>
          <cell r="L2715">
            <v>0</v>
          </cell>
          <cell r="M2715">
            <v>418.916</v>
          </cell>
          <cell r="N2715">
            <v>1.865</v>
          </cell>
          <cell r="O2715">
            <v>97550.58</v>
          </cell>
          <cell r="P2715">
            <v>23.29</v>
          </cell>
          <cell r="Q2715">
            <v>17559.099999999999</v>
          </cell>
          <cell r="R2715">
            <v>566.20000000000005</v>
          </cell>
        </row>
        <row r="2716">
          <cell r="A2716" t="str">
            <v>0306Sullana-Paita131</v>
          </cell>
          <cell r="B2716" t="str">
            <v>03</v>
          </cell>
          <cell r="C2716" t="str">
            <v>06</v>
          </cell>
          <cell r="D2716" t="str">
            <v>ELNO</v>
          </cell>
          <cell r="E2716" t="str">
            <v>Sullana-Paita</v>
          </cell>
          <cell r="F2716" t="str">
            <v/>
          </cell>
          <cell r="G2716">
            <v>76.44</v>
          </cell>
          <cell r="H2716">
            <v>60</v>
          </cell>
          <cell r="I2716" t="str">
            <v>131</v>
          </cell>
          <cell r="J2716">
            <v>24</v>
          </cell>
          <cell r="K2716">
            <v>0</v>
          </cell>
          <cell r="L2716">
            <v>0</v>
          </cell>
          <cell r="M2716">
            <v>365.35899999999998</v>
          </cell>
          <cell r="N2716">
            <v>1.7470000000000001</v>
          </cell>
          <cell r="O2716">
            <v>91773.25</v>
          </cell>
          <cell r="P2716">
            <v>25.12</v>
          </cell>
          <cell r="Q2716">
            <v>16519.189999999999</v>
          </cell>
          <cell r="R2716">
            <v>357.6</v>
          </cell>
        </row>
        <row r="2717">
          <cell r="A2717" t="str">
            <v>0306Sullana-Paita240</v>
          </cell>
          <cell r="B2717" t="str">
            <v>03</v>
          </cell>
          <cell r="C2717" t="str">
            <v>06</v>
          </cell>
          <cell r="D2717" t="str">
            <v>ELNO</v>
          </cell>
          <cell r="E2717" t="str">
            <v>Sullana-Paita</v>
          </cell>
          <cell r="F2717" t="str">
            <v/>
          </cell>
          <cell r="G2717">
            <v>76.44</v>
          </cell>
          <cell r="H2717">
            <v>60</v>
          </cell>
          <cell r="I2717" t="str">
            <v>240</v>
          </cell>
          <cell r="J2717">
            <v>0</v>
          </cell>
          <cell r="K2717">
            <v>0</v>
          </cell>
          <cell r="L2717">
            <v>0</v>
          </cell>
          <cell r="M2717">
            <v>451.86099999999999</v>
          </cell>
          <cell r="N2717">
            <v>0</v>
          </cell>
          <cell r="O2717">
            <v>176340.66</v>
          </cell>
          <cell r="P2717">
            <v>39.03</v>
          </cell>
          <cell r="Q2717">
            <v>0</v>
          </cell>
          <cell r="R2717">
            <v>0</v>
          </cell>
        </row>
        <row r="2718">
          <cell r="A2718" t="str">
            <v>0306Chulucanas210</v>
          </cell>
          <cell r="B2718" t="str">
            <v>03</v>
          </cell>
          <cell r="C2718" t="str">
            <v>06</v>
          </cell>
          <cell r="D2718" t="str">
            <v>ELNO</v>
          </cell>
          <cell r="E2718" t="str">
            <v>Chulucanas</v>
          </cell>
          <cell r="F2718" t="str">
            <v/>
          </cell>
          <cell r="G2718">
            <v>0</v>
          </cell>
          <cell r="H2718">
            <v>0</v>
          </cell>
          <cell r="I2718" t="str">
            <v>210</v>
          </cell>
          <cell r="J2718">
            <v>3</v>
          </cell>
          <cell r="K2718">
            <v>5.3999999999999999E-2</v>
          </cell>
          <cell r="L2718">
            <v>19.574999999999999</v>
          </cell>
          <cell r="M2718">
            <v>19.629000000000001</v>
          </cell>
          <cell r="N2718">
            <v>7.4999999999999997E-2</v>
          </cell>
          <cell r="O2718">
            <v>4104.62</v>
          </cell>
          <cell r="P2718">
            <v>20.91</v>
          </cell>
          <cell r="Q2718">
            <v>738.83</v>
          </cell>
          <cell r="R2718">
            <v>9.5399999999999991</v>
          </cell>
        </row>
        <row r="2719">
          <cell r="A2719" t="str">
            <v>0306Chulucanas221</v>
          </cell>
          <cell r="B2719" t="str">
            <v>03</v>
          </cell>
          <cell r="C2719" t="str">
            <v>06</v>
          </cell>
          <cell r="D2719" t="str">
            <v>ELNO</v>
          </cell>
          <cell r="E2719" t="str">
            <v>Chulucanas</v>
          </cell>
          <cell r="F2719" t="str">
            <v/>
          </cell>
          <cell r="G2719">
            <v>0</v>
          </cell>
          <cell r="H2719">
            <v>0</v>
          </cell>
          <cell r="I2719" t="str">
            <v>221</v>
          </cell>
          <cell r="J2719">
            <v>1</v>
          </cell>
          <cell r="K2719">
            <v>0.54100000000000004</v>
          </cell>
          <cell r="L2719">
            <v>1.0049999999999999</v>
          </cell>
          <cell r="M2719">
            <v>1.546</v>
          </cell>
          <cell r="N2719">
            <v>2.5000000000000001E-2</v>
          </cell>
          <cell r="O2719">
            <v>636.76</v>
          </cell>
          <cell r="P2719">
            <v>41.19</v>
          </cell>
          <cell r="Q2719">
            <v>114.62</v>
          </cell>
          <cell r="R2719">
            <v>3.18</v>
          </cell>
        </row>
        <row r="2720">
          <cell r="A2720" t="str">
            <v>0306Chulucanas231</v>
          </cell>
          <cell r="B2720" t="str">
            <v>03</v>
          </cell>
          <cell r="C2720" t="str">
            <v>06</v>
          </cell>
          <cell r="D2720" t="str">
            <v>ELNO</v>
          </cell>
          <cell r="E2720" t="str">
            <v>Chulucanas</v>
          </cell>
          <cell r="F2720" t="str">
            <v/>
          </cell>
          <cell r="G2720">
            <v>0</v>
          </cell>
          <cell r="H2720">
            <v>0</v>
          </cell>
          <cell r="I2720" t="str">
            <v>231</v>
          </cell>
          <cell r="J2720">
            <v>4</v>
          </cell>
          <cell r="K2720">
            <v>0</v>
          </cell>
          <cell r="L2720">
            <v>0</v>
          </cell>
          <cell r="M2720">
            <v>1.9359999999999999</v>
          </cell>
          <cell r="N2720">
            <v>0.01</v>
          </cell>
          <cell r="O2720">
            <v>1069.0899999999999</v>
          </cell>
          <cell r="P2720">
            <v>55.22</v>
          </cell>
          <cell r="Q2720">
            <v>192.44</v>
          </cell>
          <cell r="R2720">
            <v>8.4</v>
          </cell>
        </row>
        <row r="2721">
          <cell r="A2721" t="str">
            <v>0306Chulucanas270</v>
          </cell>
          <cell r="B2721" t="str">
            <v>03</v>
          </cell>
          <cell r="C2721" t="str">
            <v>06</v>
          </cell>
          <cell r="D2721" t="str">
            <v>ELNO</v>
          </cell>
          <cell r="E2721" t="str">
            <v>Chulucanas</v>
          </cell>
          <cell r="F2721" t="str">
            <v/>
          </cell>
          <cell r="G2721">
            <v>0</v>
          </cell>
          <cell r="H2721">
            <v>0</v>
          </cell>
          <cell r="I2721" t="str">
            <v>270</v>
          </cell>
          <cell r="J2721">
            <v>966</v>
          </cell>
          <cell r="K2721">
            <v>0</v>
          </cell>
          <cell r="L2721">
            <v>0</v>
          </cell>
          <cell r="M2721">
            <v>153.726</v>
          </cell>
          <cell r="N2721">
            <v>0</v>
          </cell>
          <cell r="O2721">
            <v>55189.97</v>
          </cell>
          <cell r="P2721">
            <v>35.9</v>
          </cell>
          <cell r="Q2721">
            <v>9934.19</v>
          </cell>
          <cell r="R2721">
            <v>580.85</v>
          </cell>
        </row>
        <row r="2722">
          <cell r="A2722" t="str">
            <v>0306Chulucanas261</v>
          </cell>
          <cell r="B2722" t="str">
            <v>03</v>
          </cell>
          <cell r="C2722" t="str">
            <v>06</v>
          </cell>
          <cell r="D2722" t="str">
            <v>ELNO</v>
          </cell>
          <cell r="E2722" t="str">
            <v>Chulucanas</v>
          </cell>
          <cell r="F2722" t="str">
            <v/>
          </cell>
          <cell r="G2722">
            <v>0</v>
          </cell>
          <cell r="H2722">
            <v>0</v>
          </cell>
          <cell r="I2722" t="str">
            <v>261</v>
          </cell>
          <cell r="J2722">
            <v>16956</v>
          </cell>
          <cell r="K2722">
            <v>0</v>
          </cell>
          <cell r="L2722">
            <v>0</v>
          </cell>
          <cell r="M2722">
            <v>224.85499999999999</v>
          </cell>
          <cell r="N2722">
            <v>0</v>
          </cell>
          <cell r="O2722">
            <v>103591.02</v>
          </cell>
          <cell r="P2722">
            <v>46.07</v>
          </cell>
          <cell r="Q2722">
            <v>18646.38</v>
          </cell>
          <cell r="R2722">
            <v>10013.84</v>
          </cell>
        </row>
        <row r="2723">
          <cell r="A2723" t="str">
            <v>0306Chulucanas262</v>
          </cell>
          <cell r="B2723" t="str">
            <v>03</v>
          </cell>
          <cell r="C2723" t="str">
            <v>06</v>
          </cell>
          <cell r="D2723" t="str">
            <v>ELNO</v>
          </cell>
          <cell r="E2723" t="str">
            <v>Chulucanas</v>
          </cell>
          <cell r="F2723" t="str">
            <v/>
          </cell>
          <cell r="G2723">
            <v>0</v>
          </cell>
          <cell r="H2723">
            <v>0</v>
          </cell>
          <cell r="I2723" t="str">
            <v>262</v>
          </cell>
          <cell r="J2723">
            <v>5739</v>
          </cell>
          <cell r="K2723">
            <v>0</v>
          </cell>
          <cell r="L2723">
            <v>0</v>
          </cell>
          <cell r="M2723">
            <v>297.01400000000001</v>
          </cell>
          <cell r="N2723">
            <v>0</v>
          </cell>
          <cell r="O2723">
            <v>111017.83</v>
          </cell>
          <cell r="P2723">
            <v>37.380000000000003</v>
          </cell>
          <cell r="Q2723">
            <v>19983.21</v>
          </cell>
          <cell r="R2723">
            <v>3391.65</v>
          </cell>
        </row>
        <row r="2724">
          <cell r="A2724" t="str">
            <v>0306Chulucanas263</v>
          </cell>
          <cell r="B2724" t="str">
            <v>03</v>
          </cell>
          <cell r="C2724" t="str">
            <v>06</v>
          </cell>
          <cell r="D2724" t="str">
            <v>ELNO</v>
          </cell>
          <cell r="E2724" t="str">
            <v>Chulucanas</v>
          </cell>
          <cell r="F2724" t="str">
            <v/>
          </cell>
          <cell r="G2724">
            <v>0</v>
          </cell>
          <cell r="H2724">
            <v>0</v>
          </cell>
          <cell r="I2724" t="str">
            <v>263</v>
          </cell>
          <cell r="J2724">
            <v>466</v>
          </cell>
          <cell r="K2724">
            <v>0</v>
          </cell>
          <cell r="L2724">
            <v>0</v>
          </cell>
          <cell r="M2724">
            <v>55.204999999999998</v>
          </cell>
          <cell r="N2724">
            <v>0</v>
          </cell>
          <cell r="O2724">
            <v>23083.08</v>
          </cell>
          <cell r="P2724">
            <v>41.81</v>
          </cell>
          <cell r="Q2724">
            <v>4154.95</v>
          </cell>
          <cell r="R2724">
            <v>275.66000000000003</v>
          </cell>
        </row>
        <row r="2725">
          <cell r="A2725" t="str">
            <v>0306Chulucanas264</v>
          </cell>
          <cell r="B2725" t="str">
            <v>03</v>
          </cell>
          <cell r="C2725" t="str">
            <v>06</v>
          </cell>
          <cell r="D2725" t="str">
            <v>ELNO</v>
          </cell>
          <cell r="E2725" t="str">
            <v>Chulucanas</v>
          </cell>
          <cell r="F2725" t="str">
            <v/>
          </cell>
          <cell r="G2725">
            <v>0</v>
          </cell>
          <cell r="H2725">
            <v>0</v>
          </cell>
          <cell r="I2725" t="str">
            <v>264</v>
          </cell>
          <cell r="J2725">
            <v>173</v>
          </cell>
          <cell r="K2725">
            <v>0</v>
          </cell>
          <cell r="L2725">
            <v>0</v>
          </cell>
          <cell r="M2725">
            <v>33.704999999999998</v>
          </cell>
          <cell r="N2725">
            <v>0</v>
          </cell>
          <cell r="O2725">
            <v>13837.19</v>
          </cell>
          <cell r="P2725">
            <v>41.05</v>
          </cell>
          <cell r="Q2725">
            <v>2490.69</v>
          </cell>
          <cell r="R2725">
            <v>102.63</v>
          </cell>
        </row>
        <row r="2726">
          <cell r="A2726" t="str">
            <v>0306Chulucanas265</v>
          </cell>
          <cell r="B2726" t="str">
            <v>03</v>
          </cell>
          <cell r="C2726" t="str">
            <v>06</v>
          </cell>
          <cell r="D2726" t="str">
            <v>ELNO</v>
          </cell>
          <cell r="E2726" t="str">
            <v>Chulucanas</v>
          </cell>
          <cell r="F2726" t="str">
            <v/>
          </cell>
          <cell r="G2726">
            <v>0</v>
          </cell>
          <cell r="H2726">
            <v>0</v>
          </cell>
          <cell r="I2726" t="str">
            <v>265</v>
          </cell>
          <cell r="J2726">
            <v>35</v>
          </cell>
          <cell r="K2726">
            <v>0</v>
          </cell>
          <cell r="L2726">
            <v>0</v>
          </cell>
          <cell r="M2726">
            <v>13.11</v>
          </cell>
          <cell r="N2726">
            <v>0</v>
          </cell>
          <cell r="O2726">
            <v>5299.28</v>
          </cell>
          <cell r="P2726">
            <v>40.42</v>
          </cell>
          <cell r="Q2726">
            <v>953.87</v>
          </cell>
          <cell r="R2726">
            <v>21.01</v>
          </cell>
        </row>
        <row r="2727">
          <cell r="A2727" t="str">
            <v>0306Chulucanas266</v>
          </cell>
          <cell r="B2727" t="str">
            <v>03</v>
          </cell>
          <cell r="C2727" t="str">
            <v>06</v>
          </cell>
          <cell r="D2727" t="str">
            <v>ELNO</v>
          </cell>
          <cell r="E2727" t="str">
            <v>Chulucanas</v>
          </cell>
          <cell r="F2727" t="str">
            <v/>
          </cell>
          <cell r="G2727">
            <v>0</v>
          </cell>
          <cell r="H2727">
            <v>0</v>
          </cell>
          <cell r="I2727" t="str">
            <v>266</v>
          </cell>
          <cell r="J2727">
            <v>9</v>
          </cell>
          <cell r="K2727">
            <v>0</v>
          </cell>
          <cell r="L2727">
            <v>0</v>
          </cell>
          <cell r="M2727">
            <v>5.4939999999999998</v>
          </cell>
          <cell r="N2727">
            <v>0</v>
          </cell>
          <cell r="O2727">
            <v>2219.91</v>
          </cell>
          <cell r="P2727">
            <v>40.409999999999997</v>
          </cell>
          <cell r="Q2727">
            <v>399.58</v>
          </cell>
          <cell r="R2727">
            <v>5.85</v>
          </cell>
        </row>
        <row r="2728">
          <cell r="A2728" t="str">
            <v>0306Chulucanas267</v>
          </cell>
          <cell r="B2728" t="str">
            <v>03</v>
          </cell>
          <cell r="C2728" t="str">
            <v>06</v>
          </cell>
          <cell r="D2728" t="str">
            <v>ELNO</v>
          </cell>
          <cell r="E2728" t="str">
            <v>Chulucanas</v>
          </cell>
          <cell r="F2728" t="str">
            <v/>
          </cell>
          <cell r="G2728">
            <v>0</v>
          </cell>
          <cell r="H2728">
            <v>0</v>
          </cell>
          <cell r="I2728" t="str">
            <v>267</v>
          </cell>
          <cell r="J2728">
            <v>6</v>
          </cell>
          <cell r="K2728">
            <v>0</v>
          </cell>
          <cell r="L2728">
            <v>0</v>
          </cell>
          <cell r="M2728">
            <v>5.2110000000000003</v>
          </cell>
          <cell r="N2728">
            <v>0</v>
          </cell>
          <cell r="O2728">
            <v>2100.67</v>
          </cell>
          <cell r="P2728">
            <v>40.31</v>
          </cell>
          <cell r="Q2728">
            <v>378.12</v>
          </cell>
          <cell r="R2728">
            <v>3.54</v>
          </cell>
        </row>
        <row r="2729">
          <cell r="A2729" t="str">
            <v>0306Chulucanas268</v>
          </cell>
          <cell r="B2729" t="str">
            <v>03</v>
          </cell>
          <cell r="C2729" t="str">
            <v>06</v>
          </cell>
          <cell r="D2729" t="str">
            <v>ELNO</v>
          </cell>
          <cell r="E2729" t="str">
            <v>Chulucanas</v>
          </cell>
          <cell r="F2729" t="str">
            <v/>
          </cell>
          <cell r="G2729">
            <v>0</v>
          </cell>
          <cell r="H2729">
            <v>0</v>
          </cell>
          <cell r="I2729" t="str">
            <v>268</v>
          </cell>
          <cell r="J2729">
            <v>4</v>
          </cell>
          <cell r="K2729">
            <v>0</v>
          </cell>
          <cell r="L2729">
            <v>0</v>
          </cell>
          <cell r="M2729">
            <v>16.219000000000001</v>
          </cell>
          <cell r="N2729">
            <v>0</v>
          </cell>
          <cell r="O2729">
            <v>5244.74</v>
          </cell>
          <cell r="P2729">
            <v>32.340000000000003</v>
          </cell>
          <cell r="Q2729">
            <v>944.05</v>
          </cell>
          <cell r="R2729">
            <v>2.9</v>
          </cell>
        </row>
        <row r="2730">
          <cell r="A2730" t="str">
            <v>0306Chulucanas282</v>
          </cell>
          <cell r="B2730" t="str">
            <v>03</v>
          </cell>
          <cell r="C2730" t="str">
            <v>06</v>
          </cell>
          <cell r="D2730" t="str">
            <v>ELNO</v>
          </cell>
          <cell r="E2730" t="str">
            <v>Chulucanas</v>
          </cell>
          <cell r="F2730" t="str">
            <v/>
          </cell>
          <cell r="G2730">
            <v>0</v>
          </cell>
          <cell r="H2730">
            <v>0</v>
          </cell>
          <cell r="I2730" t="str">
            <v>282</v>
          </cell>
          <cell r="J2730">
            <v>3</v>
          </cell>
          <cell r="K2730">
            <v>0</v>
          </cell>
          <cell r="L2730">
            <v>0</v>
          </cell>
          <cell r="M2730">
            <v>0.14399999999999999</v>
          </cell>
          <cell r="N2730">
            <v>0.45</v>
          </cell>
          <cell r="O2730">
            <v>59.94</v>
          </cell>
          <cell r="P2730">
            <v>41.63</v>
          </cell>
          <cell r="Q2730">
            <v>10.79</v>
          </cell>
          <cell r="R2730">
            <v>1.77</v>
          </cell>
        </row>
        <row r="2731">
          <cell r="A2731" t="str">
            <v>0306Chulucanas100</v>
          </cell>
          <cell r="B2731" t="str">
            <v>03</v>
          </cell>
          <cell r="C2731" t="str">
            <v>06</v>
          </cell>
          <cell r="D2731" t="str">
            <v>ELNO</v>
          </cell>
          <cell r="E2731" t="str">
            <v>Chulucanas</v>
          </cell>
          <cell r="F2731" t="str">
            <v/>
          </cell>
          <cell r="G2731">
            <v>0</v>
          </cell>
          <cell r="H2731">
            <v>0</v>
          </cell>
          <cell r="I2731" t="str">
            <v>100</v>
          </cell>
          <cell r="J2731">
            <v>18</v>
          </cell>
          <cell r="K2731">
            <v>2.5110000000000001</v>
          </cell>
          <cell r="L2731">
            <v>227.41300000000001</v>
          </cell>
          <cell r="M2731">
            <v>229.92400000000001</v>
          </cell>
          <cell r="N2731">
            <v>1.413</v>
          </cell>
          <cell r="O2731">
            <v>40874.370000000003</v>
          </cell>
          <cell r="P2731">
            <v>17.78</v>
          </cell>
          <cell r="Q2731">
            <v>7357.39</v>
          </cell>
          <cell r="R2731">
            <v>286.74</v>
          </cell>
        </row>
        <row r="2732">
          <cell r="A2732" t="str">
            <v>0306Chulucanas122</v>
          </cell>
          <cell r="B2732" t="str">
            <v>03</v>
          </cell>
          <cell r="C2732" t="str">
            <v>06</v>
          </cell>
          <cell r="D2732" t="str">
            <v>ELNO</v>
          </cell>
          <cell r="E2732" t="str">
            <v>Chulucanas</v>
          </cell>
          <cell r="F2732" t="str">
            <v/>
          </cell>
          <cell r="G2732">
            <v>0</v>
          </cell>
          <cell r="H2732">
            <v>0</v>
          </cell>
          <cell r="I2732" t="str">
            <v>122</v>
          </cell>
          <cell r="J2732">
            <v>10</v>
          </cell>
          <cell r="K2732">
            <v>4.9050000000000002</v>
          </cell>
          <cell r="L2732">
            <v>30.954000000000001</v>
          </cell>
          <cell r="M2732">
            <v>35.859000000000002</v>
          </cell>
          <cell r="N2732">
            <v>0.54200000000000004</v>
          </cell>
          <cell r="O2732">
            <v>7607.96</v>
          </cell>
          <cell r="P2732">
            <v>21.22</v>
          </cell>
          <cell r="Q2732">
            <v>1369.43</v>
          </cell>
          <cell r="R2732">
            <v>159.30000000000001</v>
          </cell>
        </row>
        <row r="2733">
          <cell r="A2733" t="str">
            <v>0306Chulucanas121</v>
          </cell>
          <cell r="B2733" t="str">
            <v>03</v>
          </cell>
          <cell r="C2733" t="str">
            <v>06</v>
          </cell>
          <cell r="D2733" t="str">
            <v>ELNO</v>
          </cell>
          <cell r="E2733" t="str">
            <v>Chulucanas</v>
          </cell>
          <cell r="F2733" t="str">
            <v/>
          </cell>
          <cell r="G2733">
            <v>0</v>
          </cell>
          <cell r="H2733">
            <v>0</v>
          </cell>
          <cell r="I2733" t="str">
            <v>121</v>
          </cell>
          <cell r="J2733">
            <v>4</v>
          </cell>
          <cell r="K2733">
            <v>13.087</v>
          </cell>
          <cell r="L2733">
            <v>47.871000000000002</v>
          </cell>
          <cell r="M2733">
            <v>60.957999999999998</v>
          </cell>
          <cell r="N2733">
            <v>0.29199999999999998</v>
          </cell>
          <cell r="O2733">
            <v>11779.29</v>
          </cell>
          <cell r="P2733">
            <v>19.32</v>
          </cell>
          <cell r="Q2733">
            <v>2120.27</v>
          </cell>
          <cell r="R2733">
            <v>63.72</v>
          </cell>
        </row>
        <row r="2734">
          <cell r="A2734" t="str">
            <v>0306Chulucanas132</v>
          </cell>
          <cell r="B2734" t="str">
            <v>03</v>
          </cell>
          <cell r="C2734" t="str">
            <v>06</v>
          </cell>
          <cell r="D2734" t="str">
            <v>ELNO</v>
          </cell>
          <cell r="E2734" t="str">
            <v>Chulucanas</v>
          </cell>
          <cell r="F2734" t="str">
            <v/>
          </cell>
          <cell r="G2734">
            <v>0</v>
          </cell>
          <cell r="H2734">
            <v>0</v>
          </cell>
          <cell r="I2734" t="str">
            <v>132</v>
          </cell>
          <cell r="J2734">
            <v>8</v>
          </cell>
          <cell r="K2734">
            <v>0</v>
          </cell>
          <cell r="L2734">
            <v>0</v>
          </cell>
          <cell r="M2734">
            <v>4.2119999999999997</v>
          </cell>
          <cell r="N2734">
            <v>0.112</v>
          </cell>
          <cell r="O2734">
            <v>2050.2600000000002</v>
          </cell>
          <cell r="P2734">
            <v>48.68</v>
          </cell>
          <cell r="Q2734">
            <v>369.05</v>
          </cell>
          <cell r="R2734">
            <v>119.2</v>
          </cell>
        </row>
        <row r="2735">
          <cell r="A2735" t="str">
            <v>0306Chulucanas131</v>
          </cell>
          <cell r="B2735" t="str">
            <v>03</v>
          </cell>
          <cell r="C2735" t="str">
            <v>06</v>
          </cell>
          <cell r="D2735" t="str">
            <v>ELNO</v>
          </cell>
          <cell r="E2735" t="str">
            <v>Chulucanas</v>
          </cell>
          <cell r="F2735" t="str">
            <v/>
          </cell>
          <cell r="G2735">
            <v>0</v>
          </cell>
          <cell r="H2735">
            <v>0</v>
          </cell>
          <cell r="I2735" t="str">
            <v>131</v>
          </cell>
          <cell r="J2735">
            <v>20</v>
          </cell>
          <cell r="K2735">
            <v>0</v>
          </cell>
          <cell r="L2735">
            <v>0</v>
          </cell>
          <cell r="M2735">
            <v>58.73</v>
          </cell>
          <cell r="N2735">
            <v>0.40600000000000003</v>
          </cell>
          <cell r="O2735">
            <v>15698.61</v>
          </cell>
          <cell r="P2735">
            <v>26.73</v>
          </cell>
          <cell r="Q2735">
            <v>2825.75</v>
          </cell>
          <cell r="R2735">
            <v>298</v>
          </cell>
        </row>
        <row r="2736">
          <cell r="A2736" t="str">
            <v>0306Chulucanas240</v>
          </cell>
          <cell r="B2736" t="str">
            <v>03</v>
          </cell>
          <cell r="C2736" t="str">
            <v>06</v>
          </cell>
          <cell r="D2736" t="str">
            <v>ELNO</v>
          </cell>
          <cell r="E2736" t="str">
            <v>Chulucanas</v>
          </cell>
          <cell r="F2736" t="str">
            <v/>
          </cell>
          <cell r="G2736">
            <v>0</v>
          </cell>
          <cell r="H2736">
            <v>0</v>
          </cell>
          <cell r="I2736" t="str">
            <v>240</v>
          </cell>
          <cell r="J2736">
            <v>0</v>
          </cell>
          <cell r="K2736">
            <v>0</v>
          </cell>
          <cell r="L2736">
            <v>0</v>
          </cell>
          <cell r="M2736">
            <v>207.15199999999999</v>
          </cell>
          <cell r="N2736">
            <v>0</v>
          </cell>
          <cell r="O2736">
            <v>49709.7</v>
          </cell>
          <cell r="P2736">
            <v>24</v>
          </cell>
          <cell r="Q2736">
            <v>0</v>
          </cell>
          <cell r="R2736">
            <v>0</v>
          </cell>
        </row>
        <row r="2737">
          <cell r="A2737" t="str">
            <v>0306Talara222</v>
          </cell>
          <cell r="B2737" t="str">
            <v>03</v>
          </cell>
          <cell r="C2737" t="str">
            <v>06</v>
          </cell>
          <cell r="D2737" t="str">
            <v>ELNO</v>
          </cell>
          <cell r="E2737" t="str">
            <v>Talara</v>
          </cell>
          <cell r="F2737" t="str">
            <v/>
          </cell>
          <cell r="G2737">
            <v>0</v>
          </cell>
          <cell r="H2737">
            <v>0</v>
          </cell>
          <cell r="I2737" t="str">
            <v>222</v>
          </cell>
          <cell r="J2737">
            <v>11</v>
          </cell>
          <cell r="K2737">
            <v>11.282999999999999</v>
          </cell>
          <cell r="L2737">
            <v>72.259</v>
          </cell>
          <cell r="M2737">
            <v>83.542000000000002</v>
          </cell>
          <cell r="N2737">
            <v>0.51800000000000002</v>
          </cell>
          <cell r="O2737">
            <v>36654.6</v>
          </cell>
          <cell r="P2737">
            <v>43.88</v>
          </cell>
          <cell r="Q2737">
            <v>6597.83</v>
          </cell>
          <cell r="R2737">
            <v>42.98</v>
          </cell>
        </row>
        <row r="2738">
          <cell r="A2738" t="str">
            <v>0306Talara232</v>
          </cell>
          <cell r="B2738" t="str">
            <v>03</v>
          </cell>
          <cell r="C2738" t="str">
            <v>06</v>
          </cell>
          <cell r="D2738" t="str">
            <v>ELNO</v>
          </cell>
          <cell r="E2738" t="str">
            <v>Talara</v>
          </cell>
          <cell r="F2738" t="str">
            <v/>
          </cell>
          <cell r="G2738">
            <v>0</v>
          </cell>
          <cell r="H2738">
            <v>0</v>
          </cell>
          <cell r="I2738" t="str">
            <v>232</v>
          </cell>
          <cell r="J2738">
            <v>10</v>
          </cell>
          <cell r="K2738">
            <v>0</v>
          </cell>
          <cell r="L2738">
            <v>0</v>
          </cell>
          <cell r="M2738">
            <v>45.393999999999998</v>
          </cell>
          <cell r="N2738">
            <v>0.53100000000000003</v>
          </cell>
          <cell r="O2738">
            <v>22775.16</v>
          </cell>
          <cell r="P2738">
            <v>50.17</v>
          </cell>
          <cell r="Q2738">
            <v>4099.53</v>
          </cell>
          <cell r="R2738">
            <v>36.06</v>
          </cell>
        </row>
        <row r="2739">
          <cell r="A2739" t="str">
            <v>0306Talara231</v>
          </cell>
          <cell r="B2739" t="str">
            <v>03</v>
          </cell>
          <cell r="C2739" t="str">
            <v>06</v>
          </cell>
          <cell r="D2739" t="str">
            <v>ELNO</v>
          </cell>
          <cell r="E2739" t="str">
            <v>Talara</v>
          </cell>
          <cell r="F2739" t="str">
            <v/>
          </cell>
          <cell r="G2739">
            <v>0</v>
          </cell>
          <cell r="H2739">
            <v>0</v>
          </cell>
          <cell r="I2739" t="str">
            <v>231</v>
          </cell>
          <cell r="J2739">
            <v>9</v>
          </cell>
          <cell r="K2739">
            <v>0</v>
          </cell>
          <cell r="L2739">
            <v>0</v>
          </cell>
          <cell r="M2739">
            <v>35.86</v>
          </cell>
          <cell r="N2739">
            <v>0.17299999999999999</v>
          </cell>
          <cell r="O2739">
            <v>13676.11</v>
          </cell>
          <cell r="P2739">
            <v>38.14</v>
          </cell>
          <cell r="Q2739">
            <v>2461.6999999999998</v>
          </cell>
          <cell r="R2739">
            <v>22.31</v>
          </cell>
        </row>
        <row r="2740">
          <cell r="A2740" t="str">
            <v>0306Talara270</v>
          </cell>
          <cell r="B2740" t="str">
            <v>03</v>
          </cell>
          <cell r="C2740" t="str">
            <v>06</v>
          </cell>
          <cell r="D2740" t="str">
            <v>ELNO</v>
          </cell>
          <cell r="E2740" t="str">
            <v>Talara</v>
          </cell>
          <cell r="F2740" t="str">
            <v/>
          </cell>
          <cell r="G2740">
            <v>0</v>
          </cell>
          <cell r="H2740">
            <v>0</v>
          </cell>
          <cell r="I2740" t="str">
            <v>270</v>
          </cell>
          <cell r="J2740">
            <v>1335</v>
          </cell>
          <cell r="K2740">
            <v>0</v>
          </cell>
          <cell r="L2740">
            <v>0</v>
          </cell>
          <cell r="M2740">
            <v>298.36099999999999</v>
          </cell>
          <cell r="N2740">
            <v>0</v>
          </cell>
          <cell r="O2740">
            <v>111175.5</v>
          </cell>
          <cell r="P2740">
            <v>37.26</v>
          </cell>
          <cell r="Q2740">
            <v>20011.59</v>
          </cell>
          <cell r="R2740">
            <v>820.46</v>
          </cell>
        </row>
        <row r="2741">
          <cell r="A2741" t="str">
            <v>0306Talara261</v>
          </cell>
          <cell r="B2741" t="str">
            <v>03</v>
          </cell>
          <cell r="C2741" t="str">
            <v>06</v>
          </cell>
          <cell r="D2741" t="str">
            <v>ELNO</v>
          </cell>
          <cell r="E2741" t="str">
            <v>Talara</v>
          </cell>
          <cell r="F2741" t="str">
            <v/>
          </cell>
          <cell r="G2741">
            <v>0</v>
          </cell>
          <cell r="H2741">
            <v>0</v>
          </cell>
          <cell r="I2741" t="str">
            <v>261</v>
          </cell>
          <cell r="J2741">
            <v>5786</v>
          </cell>
          <cell r="K2741">
            <v>0</v>
          </cell>
          <cell r="L2741">
            <v>0</v>
          </cell>
          <cell r="M2741">
            <v>98.102000000000004</v>
          </cell>
          <cell r="N2741">
            <v>0</v>
          </cell>
          <cell r="O2741">
            <v>36949.230000000003</v>
          </cell>
          <cell r="P2741">
            <v>37.659999999999997</v>
          </cell>
          <cell r="Q2741">
            <v>6650.86</v>
          </cell>
          <cell r="R2741">
            <v>3414.7</v>
          </cell>
        </row>
        <row r="2742">
          <cell r="A2742" t="str">
            <v>0306Talara262</v>
          </cell>
          <cell r="B2742" t="str">
            <v>03</v>
          </cell>
          <cell r="C2742" t="str">
            <v>06</v>
          </cell>
          <cell r="D2742" t="str">
            <v>ELNO</v>
          </cell>
          <cell r="E2742" t="str">
            <v>Talara</v>
          </cell>
          <cell r="F2742" t="str">
            <v/>
          </cell>
          <cell r="G2742">
            <v>0</v>
          </cell>
          <cell r="H2742">
            <v>0</v>
          </cell>
          <cell r="I2742" t="str">
            <v>262</v>
          </cell>
          <cell r="J2742">
            <v>8432</v>
          </cell>
          <cell r="K2742">
            <v>0</v>
          </cell>
          <cell r="L2742">
            <v>0</v>
          </cell>
          <cell r="M2742">
            <v>490.16199999999998</v>
          </cell>
          <cell r="N2742">
            <v>0</v>
          </cell>
          <cell r="O2742">
            <v>169202.7</v>
          </cell>
          <cell r="P2742">
            <v>34.520000000000003</v>
          </cell>
          <cell r="Q2742">
            <v>30456.49</v>
          </cell>
          <cell r="R2742">
            <v>4976.0200000000004</v>
          </cell>
        </row>
        <row r="2743">
          <cell r="A2743" t="str">
            <v>0306Talara263</v>
          </cell>
          <cell r="B2743" t="str">
            <v>03</v>
          </cell>
          <cell r="C2743" t="str">
            <v>06</v>
          </cell>
          <cell r="D2743" t="str">
            <v>ELNO</v>
          </cell>
          <cell r="E2743" t="str">
            <v>Talara</v>
          </cell>
          <cell r="F2743" t="str">
            <v/>
          </cell>
          <cell r="G2743">
            <v>0</v>
          </cell>
          <cell r="H2743">
            <v>0</v>
          </cell>
          <cell r="I2743" t="str">
            <v>263</v>
          </cell>
          <cell r="J2743">
            <v>1806</v>
          </cell>
          <cell r="K2743">
            <v>0</v>
          </cell>
          <cell r="L2743">
            <v>0</v>
          </cell>
          <cell r="M2743">
            <v>219.268</v>
          </cell>
          <cell r="N2743">
            <v>0</v>
          </cell>
          <cell r="O2743">
            <v>84733.22</v>
          </cell>
          <cell r="P2743">
            <v>38.64</v>
          </cell>
          <cell r="Q2743">
            <v>15251.98</v>
          </cell>
          <cell r="R2743">
            <v>1066.26</v>
          </cell>
        </row>
        <row r="2744">
          <cell r="A2744" t="str">
            <v>0306Talara264</v>
          </cell>
          <cell r="B2744" t="str">
            <v>03</v>
          </cell>
          <cell r="C2744" t="str">
            <v>06</v>
          </cell>
          <cell r="D2744" t="str">
            <v>ELNO</v>
          </cell>
          <cell r="E2744" t="str">
            <v>Talara</v>
          </cell>
          <cell r="F2744" t="str">
            <v/>
          </cell>
          <cell r="G2744">
            <v>0</v>
          </cell>
          <cell r="H2744">
            <v>0</v>
          </cell>
          <cell r="I2744" t="str">
            <v>264</v>
          </cell>
          <cell r="J2744">
            <v>968</v>
          </cell>
          <cell r="K2744">
            <v>0</v>
          </cell>
          <cell r="L2744">
            <v>0</v>
          </cell>
          <cell r="M2744">
            <v>193.108</v>
          </cell>
          <cell r="N2744">
            <v>0</v>
          </cell>
          <cell r="O2744">
            <v>73456.289999999994</v>
          </cell>
          <cell r="P2744">
            <v>38.04</v>
          </cell>
          <cell r="Q2744">
            <v>13222.13</v>
          </cell>
          <cell r="R2744">
            <v>571.84</v>
          </cell>
        </row>
        <row r="2745">
          <cell r="A2745" t="str">
            <v>0306Talara265</v>
          </cell>
          <cell r="B2745" t="str">
            <v>03</v>
          </cell>
          <cell r="C2745" t="str">
            <v>06</v>
          </cell>
          <cell r="D2745" t="str">
            <v>ELNO</v>
          </cell>
          <cell r="E2745" t="str">
            <v>Talara</v>
          </cell>
          <cell r="F2745" t="str">
            <v/>
          </cell>
          <cell r="G2745">
            <v>0</v>
          </cell>
          <cell r="H2745">
            <v>0</v>
          </cell>
          <cell r="I2745" t="str">
            <v>265</v>
          </cell>
          <cell r="J2745">
            <v>148</v>
          </cell>
          <cell r="K2745">
            <v>0</v>
          </cell>
          <cell r="L2745">
            <v>0</v>
          </cell>
          <cell r="M2745">
            <v>54.781999999999996</v>
          </cell>
          <cell r="N2745">
            <v>0</v>
          </cell>
          <cell r="O2745">
            <v>20608.8</v>
          </cell>
          <cell r="P2745">
            <v>37.619999999999997</v>
          </cell>
          <cell r="Q2745">
            <v>3709.58</v>
          </cell>
          <cell r="R2745">
            <v>87.68</v>
          </cell>
        </row>
        <row r="2746">
          <cell r="A2746" t="str">
            <v>0306Talara266</v>
          </cell>
          <cell r="B2746" t="str">
            <v>03</v>
          </cell>
          <cell r="C2746" t="str">
            <v>06</v>
          </cell>
          <cell r="D2746" t="str">
            <v>ELNO</v>
          </cell>
          <cell r="E2746" t="str">
            <v>Talara</v>
          </cell>
          <cell r="F2746" t="str">
            <v/>
          </cell>
          <cell r="G2746">
            <v>0</v>
          </cell>
          <cell r="H2746">
            <v>0</v>
          </cell>
          <cell r="I2746" t="str">
            <v>266</v>
          </cell>
          <cell r="J2746">
            <v>25</v>
          </cell>
          <cell r="K2746">
            <v>0</v>
          </cell>
          <cell r="L2746">
            <v>0</v>
          </cell>
          <cell r="M2746">
            <v>15.154</v>
          </cell>
          <cell r="N2746">
            <v>0</v>
          </cell>
          <cell r="O2746">
            <v>5631.73</v>
          </cell>
          <cell r="P2746">
            <v>37.159999999999997</v>
          </cell>
          <cell r="Q2746">
            <v>1013.71</v>
          </cell>
          <cell r="R2746">
            <v>14.75</v>
          </cell>
        </row>
        <row r="2747">
          <cell r="A2747" t="str">
            <v>0306Talara267</v>
          </cell>
          <cell r="B2747" t="str">
            <v>03</v>
          </cell>
          <cell r="C2747" t="str">
            <v>06</v>
          </cell>
          <cell r="D2747" t="str">
            <v>ELNO</v>
          </cell>
          <cell r="E2747" t="str">
            <v>Talara</v>
          </cell>
          <cell r="F2747" t="str">
            <v/>
          </cell>
          <cell r="G2747">
            <v>0</v>
          </cell>
          <cell r="H2747">
            <v>0</v>
          </cell>
          <cell r="I2747" t="str">
            <v>267</v>
          </cell>
          <cell r="J2747">
            <v>7</v>
          </cell>
          <cell r="K2747">
            <v>0</v>
          </cell>
          <cell r="L2747">
            <v>0</v>
          </cell>
          <cell r="M2747">
            <v>6.0250000000000004</v>
          </cell>
          <cell r="N2747">
            <v>0</v>
          </cell>
          <cell r="O2747">
            <v>2195.84</v>
          </cell>
          <cell r="P2747">
            <v>36.450000000000003</v>
          </cell>
          <cell r="Q2747">
            <v>395.25</v>
          </cell>
          <cell r="R2747">
            <v>4.3099999999999996</v>
          </cell>
        </row>
        <row r="2748">
          <cell r="A2748" t="str">
            <v>0306Talara268</v>
          </cell>
          <cell r="B2748" t="str">
            <v>03</v>
          </cell>
          <cell r="C2748" t="str">
            <v>06</v>
          </cell>
          <cell r="D2748" t="str">
            <v>ELNO</v>
          </cell>
          <cell r="E2748" t="str">
            <v>Talara</v>
          </cell>
          <cell r="F2748" t="str">
            <v/>
          </cell>
          <cell r="G2748">
            <v>0</v>
          </cell>
          <cell r="H2748">
            <v>0</v>
          </cell>
          <cell r="I2748" t="str">
            <v>268</v>
          </cell>
          <cell r="J2748">
            <v>5</v>
          </cell>
          <cell r="K2748">
            <v>0</v>
          </cell>
          <cell r="L2748">
            <v>0</v>
          </cell>
          <cell r="M2748">
            <v>6.625</v>
          </cell>
          <cell r="N2748">
            <v>0</v>
          </cell>
          <cell r="O2748">
            <v>2468.46</v>
          </cell>
          <cell r="P2748">
            <v>37.26</v>
          </cell>
          <cell r="Q2748">
            <v>444.32</v>
          </cell>
          <cell r="R2748">
            <v>2.95</v>
          </cell>
        </row>
        <row r="2749">
          <cell r="A2749" t="str">
            <v>0306Talara282</v>
          </cell>
          <cell r="B2749" t="str">
            <v>03</v>
          </cell>
          <cell r="C2749" t="str">
            <v>06</v>
          </cell>
          <cell r="D2749" t="str">
            <v>ELNO</v>
          </cell>
          <cell r="E2749" t="str">
            <v>Talara</v>
          </cell>
          <cell r="F2749" t="str">
            <v/>
          </cell>
          <cell r="G2749">
            <v>0</v>
          </cell>
          <cell r="H2749">
            <v>0</v>
          </cell>
          <cell r="I2749" t="str">
            <v>282</v>
          </cell>
          <cell r="J2749">
            <v>21</v>
          </cell>
          <cell r="K2749">
            <v>0</v>
          </cell>
          <cell r="L2749">
            <v>0</v>
          </cell>
          <cell r="M2749">
            <v>1.92</v>
          </cell>
          <cell r="N2749">
            <v>6</v>
          </cell>
          <cell r="O2749">
            <v>773.84</v>
          </cell>
          <cell r="P2749">
            <v>40.299999999999997</v>
          </cell>
          <cell r="Q2749">
            <v>139.29</v>
          </cell>
          <cell r="R2749">
            <v>12.39</v>
          </cell>
        </row>
        <row r="2750">
          <cell r="A2750" t="str">
            <v>0306Talara122</v>
          </cell>
          <cell r="B2750" t="str">
            <v>03</v>
          </cell>
          <cell r="C2750" t="str">
            <v>06</v>
          </cell>
          <cell r="D2750" t="str">
            <v>ELNO</v>
          </cell>
          <cell r="E2750" t="str">
            <v>Talara</v>
          </cell>
          <cell r="F2750" t="str">
            <v/>
          </cell>
          <cell r="G2750">
            <v>0</v>
          </cell>
          <cell r="H2750">
            <v>0</v>
          </cell>
          <cell r="I2750" t="str">
            <v>122</v>
          </cell>
          <cell r="J2750">
            <v>14</v>
          </cell>
          <cell r="K2750">
            <v>31.617999999999999</v>
          </cell>
          <cell r="L2750">
            <v>156.85300000000001</v>
          </cell>
          <cell r="M2750">
            <v>188.471</v>
          </cell>
          <cell r="N2750">
            <v>1.05</v>
          </cell>
          <cell r="O2750">
            <v>47200.3</v>
          </cell>
          <cell r="P2750">
            <v>25.04</v>
          </cell>
          <cell r="Q2750">
            <v>8496.0499999999993</v>
          </cell>
          <cell r="R2750">
            <v>223.02</v>
          </cell>
        </row>
        <row r="2751">
          <cell r="A2751" t="str">
            <v>0306Talara121</v>
          </cell>
          <cell r="B2751" t="str">
            <v>03</v>
          </cell>
          <cell r="C2751" t="str">
            <v>06</v>
          </cell>
          <cell r="D2751" t="str">
            <v>ELNO</v>
          </cell>
          <cell r="E2751" t="str">
            <v>Talara</v>
          </cell>
          <cell r="F2751" t="str">
            <v/>
          </cell>
          <cell r="G2751">
            <v>0</v>
          </cell>
          <cell r="H2751">
            <v>0</v>
          </cell>
          <cell r="I2751" t="str">
            <v>121</v>
          </cell>
          <cell r="J2751">
            <v>5</v>
          </cell>
          <cell r="K2751">
            <v>12.173</v>
          </cell>
          <cell r="L2751">
            <v>40.558</v>
          </cell>
          <cell r="M2751">
            <v>52.731000000000002</v>
          </cell>
          <cell r="N2751">
            <v>0.253</v>
          </cell>
          <cell r="O2751">
            <v>10444.41</v>
          </cell>
          <cell r="P2751">
            <v>19.809999999999999</v>
          </cell>
          <cell r="Q2751">
            <v>1879.99</v>
          </cell>
          <cell r="R2751">
            <v>79.650000000000006</v>
          </cell>
        </row>
        <row r="2752">
          <cell r="A2752" t="str">
            <v>0306Talara132</v>
          </cell>
          <cell r="B2752" t="str">
            <v>03</v>
          </cell>
          <cell r="C2752" t="str">
            <v>06</v>
          </cell>
          <cell r="D2752" t="str">
            <v>ELNO</v>
          </cell>
          <cell r="E2752" t="str">
            <v>Talara</v>
          </cell>
          <cell r="F2752" t="str">
            <v/>
          </cell>
          <cell r="G2752">
            <v>0</v>
          </cell>
          <cell r="H2752">
            <v>0</v>
          </cell>
          <cell r="I2752" t="str">
            <v>132</v>
          </cell>
          <cell r="J2752">
            <v>11</v>
          </cell>
          <cell r="K2752">
            <v>0</v>
          </cell>
          <cell r="L2752">
            <v>0</v>
          </cell>
          <cell r="M2752">
            <v>60.939</v>
          </cell>
          <cell r="N2752">
            <v>0.45600000000000002</v>
          </cell>
          <cell r="O2752">
            <v>18455.330000000002</v>
          </cell>
          <cell r="P2752">
            <v>30.28</v>
          </cell>
          <cell r="Q2752">
            <v>3321.96</v>
          </cell>
          <cell r="R2752">
            <v>165.87</v>
          </cell>
        </row>
        <row r="2753">
          <cell r="A2753" t="str">
            <v>0306Talara131</v>
          </cell>
          <cell r="B2753" t="str">
            <v>03</v>
          </cell>
          <cell r="C2753" t="str">
            <v>06</v>
          </cell>
          <cell r="D2753" t="str">
            <v>ELNO</v>
          </cell>
          <cell r="E2753" t="str">
            <v>Talara</v>
          </cell>
          <cell r="F2753" t="str">
            <v/>
          </cell>
          <cell r="G2753">
            <v>0</v>
          </cell>
          <cell r="H2753">
            <v>0</v>
          </cell>
          <cell r="I2753" t="str">
            <v>131</v>
          </cell>
          <cell r="J2753">
            <v>8</v>
          </cell>
          <cell r="K2753">
            <v>0</v>
          </cell>
          <cell r="L2753">
            <v>0</v>
          </cell>
          <cell r="M2753">
            <v>147.89699999999999</v>
          </cell>
          <cell r="N2753">
            <v>0.70199999999999996</v>
          </cell>
          <cell r="O2753">
            <v>34116.94</v>
          </cell>
          <cell r="P2753">
            <v>23.07</v>
          </cell>
          <cell r="Q2753">
            <v>6141.05</v>
          </cell>
          <cell r="R2753">
            <v>119.2</v>
          </cell>
        </row>
        <row r="2754">
          <cell r="A2754" t="str">
            <v>0306Talara240</v>
          </cell>
          <cell r="B2754" t="str">
            <v>03</v>
          </cell>
          <cell r="C2754" t="str">
            <v>06</v>
          </cell>
          <cell r="D2754" t="str">
            <v>ELNO</v>
          </cell>
          <cell r="E2754" t="str">
            <v>Talara</v>
          </cell>
          <cell r="F2754" t="str">
            <v/>
          </cell>
          <cell r="G2754">
            <v>0</v>
          </cell>
          <cell r="H2754">
            <v>0</v>
          </cell>
          <cell r="I2754" t="str">
            <v>240</v>
          </cell>
          <cell r="J2754">
            <v>0</v>
          </cell>
          <cell r="K2754">
            <v>0</v>
          </cell>
          <cell r="L2754">
            <v>0</v>
          </cell>
          <cell r="M2754">
            <v>234.21799999999999</v>
          </cell>
          <cell r="N2754">
            <v>0</v>
          </cell>
          <cell r="O2754">
            <v>74433.48</v>
          </cell>
          <cell r="P2754">
            <v>31.78</v>
          </cell>
          <cell r="Q2754">
            <v>0</v>
          </cell>
          <cell r="R2754">
            <v>0</v>
          </cell>
        </row>
        <row r="2755">
          <cell r="A2755" t="str">
            <v>0306Bajo Piura222</v>
          </cell>
          <cell r="B2755" t="str">
            <v>03</v>
          </cell>
          <cell r="C2755" t="str">
            <v>06</v>
          </cell>
          <cell r="D2755" t="str">
            <v>ELNO</v>
          </cell>
          <cell r="E2755" t="str">
            <v>Bajo Piura</v>
          </cell>
          <cell r="F2755" t="str">
            <v/>
          </cell>
          <cell r="G2755">
            <v>0</v>
          </cell>
          <cell r="H2755">
            <v>60</v>
          </cell>
          <cell r="I2755" t="str">
            <v>222</v>
          </cell>
          <cell r="J2755">
            <v>1</v>
          </cell>
          <cell r="K2755">
            <v>0</v>
          </cell>
          <cell r="L2755">
            <v>0</v>
          </cell>
          <cell r="M2755">
            <v>0</v>
          </cell>
          <cell r="N2755">
            <v>0.03</v>
          </cell>
          <cell r="O2755">
            <v>117.75</v>
          </cell>
          <cell r="P2755">
            <v>0</v>
          </cell>
          <cell r="Q2755">
            <v>21.2</v>
          </cell>
          <cell r="R2755">
            <v>3.18</v>
          </cell>
        </row>
        <row r="2756">
          <cell r="A2756" t="str">
            <v>0306Bajo Piura231</v>
          </cell>
          <cell r="B2756" t="str">
            <v>03</v>
          </cell>
          <cell r="C2756" t="str">
            <v>06</v>
          </cell>
          <cell r="D2756" t="str">
            <v>ELNO</v>
          </cell>
          <cell r="E2756" t="str">
            <v>Bajo Piura</v>
          </cell>
          <cell r="F2756" t="str">
            <v/>
          </cell>
          <cell r="G2756">
            <v>0</v>
          </cell>
          <cell r="H2756">
            <v>60</v>
          </cell>
          <cell r="I2756" t="str">
            <v>231</v>
          </cell>
          <cell r="J2756">
            <v>1</v>
          </cell>
          <cell r="K2756">
            <v>0</v>
          </cell>
          <cell r="L2756">
            <v>0</v>
          </cell>
          <cell r="M2756">
            <v>0.59699999999999998</v>
          </cell>
          <cell r="N2756">
            <v>3.0000000000000001E-3</v>
          </cell>
          <cell r="O2756">
            <v>331.07</v>
          </cell>
          <cell r="P2756">
            <v>55.46</v>
          </cell>
          <cell r="Q2756">
            <v>59.59</v>
          </cell>
          <cell r="R2756">
            <v>2.1</v>
          </cell>
        </row>
        <row r="2757">
          <cell r="A2757" t="str">
            <v>0306Bajo Piura270</v>
          </cell>
          <cell r="B2757" t="str">
            <v>03</v>
          </cell>
          <cell r="C2757" t="str">
            <v>06</v>
          </cell>
          <cell r="D2757" t="str">
            <v>ELNO</v>
          </cell>
          <cell r="E2757" t="str">
            <v>Bajo Piura</v>
          </cell>
          <cell r="F2757" t="str">
            <v/>
          </cell>
          <cell r="G2757">
            <v>0</v>
          </cell>
          <cell r="H2757">
            <v>60</v>
          </cell>
          <cell r="I2757" t="str">
            <v>270</v>
          </cell>
          <cell r="J2757">
            <v>428</v>
          </cell>
          <cell r="K2757">
            <v>0</v>
          </cell>
          <cell r="L2757">
            <v>0</v>
          </cell>
          <cell r="M2757">
            <v>67.37</v>
          </cell>
          <cell r="N2757">
            <v>0</v>
          </cell>
          <cell r="O2757">
            <v>27806.86</v>
          </cell>
          <cell r="P2757">
            <v>41.27</v>
          </cell>
          <cell r="Q2757">
            <v>5005.2299999999996</v>
          </cell>
          <cell r="R2757">
            <v>267</v>
          </cell>
        </row>
        <row r="2758">
          <cell r="A2758" t="str">
            <v>0306Bajo Piura261</v>
          </cell>
          <cell r="B2758" t="str">
            <v>03</v>
          </cell>
          <cell r="C2758" t="str">
            <v>06</v>
          </cell>
          <cell r="D2758" t="str">
            <v>ELNO</v>
          </cell>
          <cell r="E2758" t="str">
            <v>Bajo Piura</v>
          </cell>
          <cell r="F2758" t="str">
            <v/>
          </cell>
          <cell r="G2758">
            <v>0</v>
          </cell>
          <cell r="H2758">
            <v>60</v>
          </cell>
          <cell r="I2758" t="str">
            <v>261</v>
          </cell>
          <cell r="J2758">
            <v>7058</v>
          </cell>
          <cell r="K2758">
            <v>0</v>
          </cell>
          <cell r="L2758">
            <v>0</v>
          </cell>
          <cell r="M2758">
            <v>103.11799999999999</v>
          </cell>
          <cell r="N2758">
            <v>0</v>
          </cell>
          <cell r="O2758">
            <v>46379.82</v>
          </cell>
          <cell r="P2758">
            <v>44.98</v>
          </cell>
          <cell r="Q2758">
            <v>8348.3700000000008</v>
          </cell>
          <cell r="R2758">
            <v>4170.5200000000004</v>
          </cell>
        </row>
        <row r="2759">
          <cell r="A2759" t="str">
            <v>0306Bajo Piura262</v>
          </cell>
          <cell r="B2759" t="str">
            <v>03</v>
          </cell>
          <cell r="C2759" t="str">
            <v>06</v>
          </cell>
          <cell r="D2759" t="str">
            <v>ELNO</v>
          </cell>
          <cell r="E2759" t="str">
            <v>Bajo Piura</v>
          </cell>
          <cell r="F2759" t="str">
            <v/>
          </cell>
          <cell r="G2759">
            <v>0</v>
          </cell>
          <cell r="H2759">
            <v>60</v>
          </cell>
          <cell r="I2759" t="str">
            <v>262</v>
          </cell>
          <cell r="J2759">
            <v>3837</v>
          </cell>
          <cell r="K2759">
            <v>0</v>
          </cell>
          <cell r="L2759">
            <v>0</v>
          </cell>
          <cell r="M2759">
            <v>200.036</v>
          </cell>
          <cell r="N2759">
            <v>0</v>
          </cell>
          <cell r="O2759">
            <v>75375.59</v>
          </cell>
          <cell r="P2759">
            <v>37.68</v>
          </cell>
          <cell r="Q2759">
            <v>13567.61</v>
          </cell>
          <cell r="R2759">
            <v>2268.15</v>
          </cell>
        </row>
        <row r="2760">
          <cell r="A2760" t="str">
            <v>0306Bajo Piura263</v>
          </cell>
          <cell r="B2760" t="str">
            <v>03</v>
          </cell>
          <cell r="C2760" t="str">
            <v>06</v>
          </cell>
          <cell r="D2760" t="str">
            <v>ELNO</v>
          </cell>
          <cell r="E2760" t="str">
            <v>Bajo Piura</v>
          </cell>
          <cell r="F2760" t="str">
            <v/>
          </cell>
          <cell r="G2760">
            <v>0</v>
          </cell>
          <cell r="H2760">
            <v>60</v>
          </cell>
          <cell r="I2760" t="str">
            <v>263</v>
          </cell>
          <cell r="J2760">
            <v>353</v>
          </cell>
          <cell r="K2760">
            <v>0</v>
          </cell>
          <cell r="L2760">
            <v>0</v>
          </cell>
          <cell r="M2760">
            <v>42.082000000000001</v>
          </cell>
          <cell r="N2760">
            <v>0</v>
          </cell>
          <cell r="O2760">
            <v>17564.5</v>
          </cell>
          <cell r="P2760">
            <v>41.74</v>
          </cell>
          <cell r="Q2760">
            <v>3161.61</v>
          </cell>
          <cell r="R2760">
            <v>209.37</v>
          </cell>
        </row>
        <row r="2761">
          <cell r="A2761" t="str">
            <v>0306Bajo Piura264</v>
          </cell>
          <cell r="B2761" t="str">
            <v>03</v>
          </cell>
          <cell r="C2761" t="str">
            <v>06</v>
          </cell>
          <cell r="D2761" t="str">
            <v>ELNO</v>
          </cell>
          <cell r="E2761" t="str">
            <v>Bajo Piura</v>
          </cell>
          <cell r="F2761" t="str">
            <v/>
          </cell>
          <cell r="G2761">
            <v>0</v>
          </cell>
          <cell r="H2761">
            <v>60</v>
          </cell>
          <cell r="I2761" t="str">
            <v>264</v>
          </cell>
          <cell r="J2761">
            <v>153</v>
          </cell>
          <cell r="K2761">
            <v>0</v>
          </cell>
          <cell r="L2761">
            <v>0</v>
          </cell>
          <cell r="M2761">
            <v>30.297999999999998</v>
          </cell>
          <cell r="N2761">
            <v>0</v>
          </cell>
          <cell r="O2761">
            <v>12466.18</v>
          </cell>
          <cell r="P2761">
            <v>41.15</v>
          </cell>
          <cell r="Q2761">
            <v>2243.91</v>
          </cell>
          <cell r="R2761">
            <v>93.01</v>
          </cell>
        </row>
        <row r="2762">
          <cell r="A2762" t="str">
            <v>0306Bajo Piura265</v>
          </cell>
          <cell r="B2762" t="str">
            <v>03</v>
          </cell>
          <cell r="C2762" t="str">
            <v>06</v>
          </cell>
          <cell r="D2762" t="str">
            <v>ELNO</v>
          </cell>
          <cell r="E2762" t="str">
            <v>Bajo Piura</v>
          </cell>
          <cell r="F2762" t="str">
            <v/>
          </cell>
          <cell r="G2762">
            <v>0</v>
          </cell>
          <cell r="H2762">
            <v>60</v>
          </cell>
          <cell r="I2762" t="str">
            <v>265</v>
          </cell>
          <cell r="J2762">
            <v>39</v>
          </cell>
          <cell r="K2762">
            <v>0</v>
          </cell>
          <cell r="L2762">
            <v>0</v>
          </cell>
          <cell r="M2762">
            <v>14.962</v>
          </cell>
          <cell r="N2762">
            <v>0</v>
          </cell>
          <cell r="O2762">
            <v>6073.49</v>
          </cell>
          <cell r="P2762">
            <v>40.590000000000003</v>
          </cell>
          <cell r="Q2762">
            <v>1093.23</v>
          </cell>
          <cell r="R2762">
            <v>24.81</v>
          </cell>
        </row>
        <row r="2763">
          <cell r="A2763" t="str">
            <v>0306Bajo Piura266</v>
          </cell>
          <cell r="B2763" t="str">
            <v>03</v>
          </cell>
          <cell r="C2763" t="str">
            <v>06</v>
          </cell>
          <cell r="D2763" t="str">
            <v>ELNO</v>
          </cell>
          <cell r="E2763" t="str">
            <v>Bajo Piura</v>
          </cell>
          <cell r="F2763" t="str">
            <v/>
          </cell>
          <cell r="G2763">
            <v>0</v>
          </cell>
          <cell r="H2763">
            <v>60</v>
          </cell>
          <cell r="I2763" t="str">
            <v>266</v>
          </cell>
          <cell r="J2763">
            <v>7</v>
          </cell>
          <cell r="K2763">
            <v>0</v>
          </cell>
          <cell r="L2763">
            <v>0</v>
          </cell>
          <cell r="M2763">
            <v>3.9489999999999998</v>
          </cell>
          <cell r="N2763">
            <v>0</v>
          </cell>
          <cell r="O2763">
            <v>1596.66</v>
          </cell>
          <cell r="P2763">
            <v>40.43</v>
          </cell>
          <cell r="Q2763">
            <v>287.39999999999998</v>
          </cell>
          <cell r="R2763">
            <v>4.67</v>
          </cell>
        </row>
        <row r="2764">
          <cell r="A2764" t="str">
            <v>0306Bajo Piura267</v>
          </cell>
          <cell r="B2764" t="str">
            <v>03</v>
          </cell>
          <cell r="C2764" t="str">
            <v>06</v>
          </cell>
          <cell r="D2764" t="str">
            <v>ELNO</v>
          </cell>
          <cell r="E2764" t="str">
            <v>Bajo Piura</v>
          </cell>
          <cell r="F2764" t="str">
            <v/>
          </cell>
          <cell r="G2764">
            <v>0</v>
          </cell>
          <cell r="H2764">
            <v>60</v>
          </cell>
          <cell r="I2764" t="str">
            <v>267</v>
          </cell>
          <cell r="J2764">
            <v>4</v>
          </cell>
          <cell r="K2764">
            <v>0</v>
          </cell>
          <cell r="L2764">
            <v>0</v>
          </cell>
          <cell r="M2764">
            <v>3.4</v>
          </cell>
          <cell r="N2764">
            <v>0</v>
          </cell>
          <cell r="O2764">
            <v>1370.78</v>
          </cell>
          <cell r="P2764">
            <v>40.32</v>
          </cell>
          <cell r="Q2764">
            <v>246.74</v>
          </cell>
          <cell r="R2764">
            <v>2.72</v>
          </cell>
        </row>
        <row r="2765">
          <cell r="A2765" t="str">
            <v>0306Bajo Piura268</v>
          </cell>
          <cell r="B2765" t="str">
            <v>03</v>
          </cell>
          <cell r="C2765" t="str">
            <v>06</v>
          </cell>
          <cell r="D2765" t="str">
            <v>ELNO</v>
          </cell>
          <cell r="E2765" t="str">
            <v>Bajo Piura</v>
          </cell>
          <cell r="F2765" t="str">
            <v/>
          </cell>
          <cell r="G2765">
            <v>0</v>
          </cell>
          <cell r="H2765">
            <v>60</v>
          </cell>
          <cell r="I2765" t="str">
            <v>268</v>
          </cell>
          <cell r="J2765">
            <v>15</v>
          </cell>
          <cell r="K2765">
            <v>0</v>
          </cell>
          <cell r="L2765">
            <v>0</v>
          </cell>
          <cell r="M2765">
            <v>31.82</v>
          </cell>
          <cell r="N2765">
            <v>0</v>
          </cell>
          <cell r="O2765">
            <v>12789.51</v>
          </cell>
          <cell r="P2765">
            <v>40.19</v>
          </cell>
          <cell r="Q2765">
            <v>2302.11</v>
          </cell>
          <cell r="R2765">
            <v>10.29</v>
          </cell>
        </row>
        <row r="2766">
          <cell r="A2766" t="str">
            <v>0306Bajo Piura282</v>
          </cell>
          <cell r="B2766" t="str">
            <v>03</v>
          </cell>
          <cell r="C2766" t="str">
            <v>06</v>
          </cell>
          <cell r="D2766" t="str">
            <v>ELNO</v>
          </cell>
          <cell r="E2766" t="str">
            <v>Bajo Piura</v>
          </cell>
          <cell r="F2766" t="str">
            <v/>
          </cell>
          <cell r="G2766">
            <v>0</v>
          </cell>
          <cell r="H2766">
            <v>60</v>
          </cell>
          <cell r="I2766" t="str">
            <v>282</v>
          </cell>
          <cell r="J2766">
            <v>2</v>
          </cell>
          <cell r="K2766">
            <v>0</v>
          </cell>
          <cell r="L2766">
            <v>0</v>
          </cell>
          <cell r="M2766">
            <v>6.4000000000000001E-2</v>
          </cell>
          <cell r="N2766">
            <v>0.2</v>
          </cell>
          <cell r="O2766">
            <v>27.92</v>
          </cell>
          <cell r="P2766">
            <v>43.63</v>
          </cell>
          <cell r="Q2766">
            <v>5.03</v>
          </cell>
          <cell r="R2766">
            <v>1.18</v>
          </cell>
        </row>
        <row r="2767">
          <cell r="A2767" t="str">
            <v>0306Bajo Piura100</v>
          </cell>
          <cell r="B2767" t="str">
            <v>03</v>
          </cell>
          <cell r="C2767" t="str">
            <v>06</v>
          </cell>
          <cell r="D2767" t="str">
            <v>ELNO</v>
          </cell>
          <cell r="E2767" t="str">
            <v>Bajo Piura</v>
          </cell>
          <cell r="F2767" t="str">
            <v/>
          </cell>
          <cell r="G2767">
            <v>0</v>
          </cell>
          <cell r="H2767">
            <v>60</v>
          </cell>
          <cell r="I2767" t="str">
            <v>100</v>
          </cell>
          <cell r="J2767">
            <v>21</v>
          </cell>
          <cell r="K2767">
            <v>74.942999999999998</v>
          </cell>
          <cell r="L2767">
            <v>626.76400000000001</v>
          </cell>
          <cell r="M2767">
            <v>701.70699999999999</v>
          </cell>
          <cell r="N2767">
            <v>2.6890000000000001</v>
          </cell>
          <cell r="O2767">
            <v>128735.88</v>
          </cell>
          <cell r="P2767">
            <v>18.350000000000001</v>
          </cell>
          <cell r="Q2767">
            <v>23172.46</v>
          </cell>
          <cell r="R2767">
            <v>334.53</v>
          </cell>
        </row>
        <row r="2768">
          <cell r="A2768" t="str">
            <v>0306Bajo Piura122</v>
          </cell>
          <cell r="B2768" t="str">
            <v>03</v>
          </cell>
          <cell r="C2768" t="str">
            <v>06</v>
          </cell>
          <cell r="D2768" t="str">
            <v>ELNO</v>
          </cell>
          <cell r="E2768" t="str">
            <v>Bajo Piura</v>
          </cell>
          <cell r="F2768" t="str">
            <v/>
          </cell>
          <cell r="G2768">
            <v>0</v>
          </cell>
          <cell r="H2768">
            <v>60</v>
          </cell>
          <cell r="I2768" t="str">
            <v>122</v>
          </cell>
          <cell r="J2768">
            <v>9</v>
          </cell>
          <cell r="K2768">
            <v>94.489000000000004</v>
          </cell>
          <cell r="L2768">
            <v>367.36900000000003</v>
          </cell>
          <cell r="M2768">
            <v>461.858</v>
          </cell>
          <cell r="N2768">
            <v>1.6679999999999999</v>
          </cell>
          <cell r="O2768">
            <v>98304.39</v>
          </cell>
          <cell r="P2768">
            <v>21.28</v>
          </cell>
          <cell r="Q2768">
            <v>17694.79</v>
          </cell>
          <cell r="R2768">
            <v>143.37</v>
          </cell>
        </row>
        <row r="2769">
          <cell r="A2769" t="str">
            <v>0306Bajo Piura121</v>
          </cell>
          <cell r="B2769" t="str">
            <v>03</v>
          </cell>
          <cell r="C2769" t="str">
            <v>06</v>
          </cell>
          <cell r="D2769" t="str">
            <v>ELNO</v>
          </cell>
          <cell r="E2769" t="str">
            <v>Bajo Piura</v>
          </cell>
          <cell r="F2769" t="str">
            <v/>
          </cell>
          <cell r="G2769">
            <v>0</v>
          </cell>
          <cell r="H2769">
            <v>60</v>
          </cell>
          <cell r="I2769" t="str">
            <v>121</v>
          </cell>
          <cell r="J2769">
            <v>5</v>
          </cell>
          <cell r="K2769">
            <v>19.178999999999998</v>
          </cell>
          <cell r="L2769">
            <v>66.081999999999994</v>
          </cell>
          <cell r="M2769">
            <v>85.260999999999996</v>
          </cell>
          <cell r="N2769">
            <v>0.26500000000000001</v>
          </cell>
          <cell r="O2769">
            <v>17548.900000000001</v>
          </cell>
          <cell r="P2769">
            <v>20.58</v>
          </cell>
          <cell r="Q2769">
            <v>3158.8</v>
          </cell>
          <cell r="R2769">
            <v>79.650000000000006</v>
          </cell>
        </row>
        <row r="2770">
          <cell r="A2770" t="str">
            <v>0306Bajo Piura132</v>
          </cell>
          <cell r="B2770" t="str">
            <v>03</v>
          </cell>
          <cell r="C2770" t="str">
            <v>06</v>
          </cell>
          <cell r="D2770" t="str">
            <v>ELNO</v>
          </cell>
          <cell r="E2770" t="str">
            <v>Bajo Piura</v>
          </cell>
          <cell r="F2770" t="str">
            <v/>
          </cell>
          <cell r="G2770">
            <v>0</v>
          </cell>
          <cell r="H2770">
            <v>60</v>
          </cell>
          <cell r="I2770" t="str">
            <v>132</v>
          </cell>
          <cell r="J2770">
            <v>4</v>
          </cell>
          <cell r="K2770">
            <v>0</v>
          </cell>
          <cell r="L2770">
            <v>0</v>
          </cell>
          <cell r="M2770">
            <v>3.6219999999999999</v>
          </cell>
          <cell r="N2770">
            <v>7.8E-2</v>
          </cell>
          <cell r="O2770">
            <v>1312.39</v>
          </cell>
          <cell r="P2770">
            <v>36.229999999999997</v>
          </cell>
          <cell r="Q2770">
            <v>236.23</v>
          </cell>
          <cell r="R2770">
            <v>61.57</v>
          </cell>
        </row>
        <row r="2771">
          <cell r="A2771" t="str">
            <v>0306Bajo Piura131</v>
          </cell>
          <cell r="B2771" t="str">
            <v>03</v>
          </cell>
          <cell r="C2771" t="str">
            <v>06</v>
          </cell>
          <cell r="D2771" t="str">
            <v>ELNO</v>
          </cell>
          <cell r="E2771" t="str">
            <v>Bajo Piura</v>
          </cell>
          <cell r="F2771" t="str">
            <v/>
          </cell>
          <cell r="G2771">
            <v>0</v>
          </cell>
          <cell r="H2771">
            <v>60</v>
          </cell>
          <cell r="I2771" t="str">
            <v>131</v>
          </cell>
          <cell r="J2771">
            <v>13</v>
          </cell>
          <cell r="K2771">
            <v>0</v>
          </cell>
          <cell r="L2771">
            <v>0</v>
          </cell>
          <cell r="M2771">
            <v>25.206</v>
          </cell>
          <cell r="N2771">
            <v>0.109</v>
          </cell>
          <cell r="O2771">
            <v>7561.27</v>
          </cell>
          <cell r="P2771">
            <v>30</v>
          </cell>
          <cell r="Q2771">
            <v>1361.03</v>
          </cell>
          <cell r="R2771">
            <v>193.7</v>
          </cell>
        </row>
        <row r="2772">
          <cell r="A2772" t="str">
            <v>0306Bajo Piura240</v>
          </cell>
          <cell r="B2772" t="str">
            <v>03</v>
          </cell>
          <cell r="C2772" t="str">
            <v>06</v>
          </cell>
          <cell r="D2772" t="str">
            <v>ELNO</v>
          </cell>
          <cell r="E2772" t="str">
            <v>Bajo Piura</v>
          </cell>
          <cell r="F2772" t="str">
            <v/>
          </cell>
          <cell r="G2772">
            <v>0</v>
          </cell>
          <cell r="H2772">
            <v>60</v>
          </cell>
          <cell r="I2772" t="str">
            <v>240</v>
          </cell>
          <cell r="J2772">
            <v>0</v>
          </cell>
          <cell r="K2772">
            <v>0</v>
          </cell>
          <cell r="L2772">
            <v>0</v>
          </cell>
          <cell r="M2772">
            <v>111.491</v>
          </cell>
          <cell r="N2772">
            <v>0</v>
          </cell>
          <cell r="O2772">
            <v>32599.200000000001</v>
          </cell>
          <cell r="P2772">
            <v>29.24</v>
          </cell>
          <cell r="Q2772">
            <v>0</v>
          </cell>
          <cell r="R2772">
            <v>0</v>
          </cell>
        </row>
        <row r="2773">
          <cell r="A2773" t="str">
            <v>0306Tumbes221</v>
          </cell>
          <cell r="B2773" t="str">
            <v>03</v>
          </cell>
          <cell r="C2773" t="str">
            <v>06</v>
          </cell>
          <cell r="D2773" t="str">
            <v>ELNO</v>
          </cell>
          <cell r="E2773" t="str">
            <v>Tumbes</v>
          </cell>
          <cell r="F2773" t="str">
            <v/>
          </cell>
          <cell r="G2773">
            <v>0</v>
          </cell>
          <cell r="H2773">
            <v>0</v>
          </cell>
          <cell r="I2773" t="str">
            <v>221</v>
          </cell>
          <cell r="J2773">
            <v>1</v>
          </cell>
          <cell r="K2773">
            <v>6.45</v>
          </cell>
          <cell r="L2773">
            <v>22.518000000000001</v>
          </cell>
          <cell r="M2773">
            <v>28.968</v>
          </cell>
          <cell r="N2773">
            <v>0.12</v>
          </cell>
          <cell r="O2773">
            <v>9871.48</v>
          </cell>
          <cell r="P2773">
            <v>34.08</v>
          </cell>
          <cell r="Q2773">
            <v>1776.87</v>
          </cell>
          <cell r="R2773">
            <v>5.18</v>
          </cell>
        </row>
        <row r="2774">
          <cell r="A2774" t="str">
            <v>0306Tumbes232</v>
          </cell>
          <cell r="B2774" t="str">
            <v>03</v>
          </cell>
          <cell r="C2774" t="str">
            <v>06</v>
          </cell>
          <cell r="D2774" t="str">
            <v>ELNO</v>
          </cell>
          <cell r="E2774" t="str">
            <v>Tumbes</v>
          </cell>
          <cell r="F2774" t="str">
            <v/>
          </cell>
          <cell r="G2774">
            <v>0</v>
          </cell>
          <cell r="H2774">
            <v>0</v>
          </cell>
          <cell r="I2774" t="str">
            <v>232</v>
          </cell>
          <cell r="J2774">
            <v>1</v>
          </cell>
          <cell r="K2774">
            <v>0</v>
          </cell>
          <cell r="L2774">
            <v>0</v>
          </cell>
          <cell r="M2774">
            <v>2.7709999999999999</v>
          </cell>
          <cell r="N2774">
            <v>0.03</v>
          </cell>
          <cell r="O2774">
            <v>1641.57</v>
          </cell>
          <cell r="P2774">
            <v>59.24</v>
          </cell>
          <cell r="Q2774">
            <v>295.48</v>
          </cell>
          <cell r="R2774">
            <v>2.39</v>
          </cell>
        </row>
        <row r="2775">
          <cell r="A2775" t="str">
            <v>0306Tumbes231</v>
          </cell>
          <cell r="B2775" t="str">
            <v>03</v>
          </cell>
          <cell r="C2775" t="str">
            <v>06</v>
          </cell>
          <cell r="D2775" t="str">
            <v>ELNO</v>
          </cell>
          <cell r="E2775" t="str">
            <v>Tumbes</v>
          </cell>
          <cell r="F2775" t="str">
            <v/>
          </cell>
          <cell r="G2775">
            <v>0</v>
          </cell>
          <cell r="H2775">
            <v>0</v>
          </cell>
          <cell r="I2775" t="str">
            <v>231</v>
          </cell>
          <cell r="J2775">
            <v>6</v>
          </cell>
          <cell r="K2775">
            <v>0</v>
          </cell>
          <cell r="L2775">
            <v>0</v>
          </cell>
          <cell r="M2775">
            <v>8.0310000000000006</v>
          </cell>
          <cell r="N2775">
            <v>4.3999999999999997E-2</v>
          </cell>
          <cell r="O2775">
            <v>3446.34</v>
          </cell>
          <cell r="P2775">
            <v>42.91</v>
          </cell>
          <cell r="Q2775">
            <v>620.34</v>
          </cell>
          <cell r="R2775">
            <v>13.38</v>
          </cell>
        </row>
        <row r="2776">
          <cell r="A2776" t="str">
            <v>0306Tumbes270</v>
          </cell>
          <cell r="B2776" t="str">
            <v>03</v>
          </cell>
          <cell r="C2776" t="str">
            <v>06</v>
          </cell>
          <cell r="D2776" t="str">
            <v>ELNO</v>
          </cell>
          <cell r="E2776" t="str">
            <v>Tumbes</v>
          </cell>
          <cell r="F2776" t="str">
            <v/>
          </cell>
          <cell r="G2776">
            <v>0</v>
          </cell>
          <cell r="H2776">
            <v>0</v>
          </cell>
          <cell r="I2776" t="str">
            <v>270</v>
          </cell>
          <cell r="J2776">
            <v>2198</v>
          </cell>
          <cell r="K2776">
            <v>0</v>
          </cell>
          <cell r="L2776">
            <v>0</v>
          </cell>
          <cell r="M2776">
            <v>500.60899999999998</v>
          </cell>
          <cell r="N2776">
            <v>0</v>
          </cell>
          <cell r="O2776">
            <v>192270.8</v>
          </cell>
          <cell r="P2776">
            <v>38.409999999999997</v>
          </cell>
          <cell r="Q2776">
            <v>34608.74</v>
          </cell>
          <cell r="R2776">
            <v>1327.96</v>
          </cell>
        </row>
        <row r="2777">
          <cell r="A2777" t="str">
            <v>0306Tumbes261</v>
          </cell>
          <cell r="B2777" t="str">
            <v>03</v>
          </cell>
          <cell r="C2777" t="str">
            <v>06</v>
          </cell>
          <cell r="D2777" t="str">
            <v>ELNO</v>
          </cell>
          <cell r="E2777" t="str">
            <v>Tumbes</v>
          </cell>
          <cell r="F2777" t="str">
            <v/>
          </cell>
          <cell r="G2777">
            <v>0</v>
          </cell>
          <cell r="H2777">
            <v>0</v>
          </cell>
          <cell r="I2777" t="str">
            <v>261</v>
          </cell>
          <cell r="J2777">
            <v>12393</v>
          </cell>
          <cell r="K2777">
            <v>0</v>
          </cell>
          <cell r="L2777">
            <v>0</v>
          </cell>
          <cell r="M2777">
            <v>198.78100000000001</v>
          </cell>
          <cell r="N2777">
            <v>0</v>
          </cell>
          <cell r="O2777">
            <v>81067.7</v>
          </cell>
          <cell r="P2777">
            <v>40.78</v>
          </cell>
          <cell r="Q2777">
            <v>14592.19</v>
          </cell>
          <cell r="R2777">
            <v>7319.63</v>
          </cell>
        </row>
        <row r="2778">
          <cell r="A2778" t="str">
            <v>0306Tumbes262</v>
          </cell>
          <cell r="B2778" t="str">
            <v>03</v>
          </cell>
          <cell r="C2778" t="str">
            <v>06</v>
          </cell>
          <cell r="D2778" t="str">
            <v>ELNO</v>
          </cell>
          <cell r="E2778" t="str">
            <v>Tumbes</v>
          </cell>
          <cell r="F2778" t="str">
            <v/>
          </cell>
          <cell r="G2778">
            <v>0</v>
          </cell>
          <cell r="H2778">
            <v>0</v>
          </cell>
          <cell r="I2778" t="str">
            <v>262</v>
          </cell>
          <cell r="J2778">
            <v>13221</v>
          </cell>
          <cell r="K2778">
            <v>0</v>
          </cell>
          <cell r="L2778">
            <v>0</v>
          </cell>
          <cell r="M2778">
            <v>769.89800000000002</v>
          </cell>
          <cell r="N2778">
            <v>0</v>
          </cell>
          <cell r="O2778">
            <v>273585.59999999998</v>
          </cell>
          <cell r="P2778">
            <v>35.54</v>
          </cell>
          <cell r="Q2778">
            <v>49245.41</v>
          </cell>
          <cell r="R2778">
            <v>7812.75</v>
          </cell>
        </row>
        <row r="2779">
          <cell r="A2779" t="str">
            <v>0306Tumbes263</v>
          </cell>
          <cell r="B2779" t="str">
            <v>03</v>
          </cell>
          <cell r="C2779" t="str">
            <v>06</v>
          </cell>
          <cell r="D2779" t="str">
            <v>ELNO</v>
          </cell>
          <cell r="E2779" t="str">
            <v>Tumbes</v>
          </cell>
          <cell r="F2779" t="str">
            <v/>
          </cell>
          <cell r="G2779">
            <v>0</v>
          </cell>
          <cell r="H2779">
            <v>0</v>
          </cell>
          <cell r="I2779" t="str">
            <v>263</v>
          </cell>
          <cell r="J2779">
            <v>2509</v>
          </cell>
          <cell r="K2779">
            <v>0</v>
          </cell>
          <cell r="L2779">
            <v>0</v>
          </cell>
          <cell r="M2779">
            <v>302.03300000000002</v>
          </cell>
          <cell r="N2779">
            <v>0</v>
          </cell>
          <cell r="O2779">
            <v>119496.55</v>
          </cell>
          <cell r="P2779">
            <v>39.56</v>
          </cell>
          <cell r="Q2779">
            <v>21509.38</v>
          </cell>
          <cell r="R2779">
            <v>1483.89</v>
          </cell>
        </row>
        <row r="2780">
          <cell r="A2780" t="str">
            <v>0306Tumbes264</v>
          </cell>
          <cell r="B2780" t="str">
            <v>03</v>
          </cell>
          <cell r="C2780" t="str">
            <v>06</v>
          </cell>
          <cell r="D2780" t="str">
            <v>ELNO</v>
          </cell>
          <cell r="E2780" t="str">
            <v>Tumbes</v>
          </cell>
          <cell r="F2780" t="str">
            <v/>
          </cell>
          <cell r="G2780">
            <v>0</v>
          </cell>
          <cell r="H2780">
            <v>0</v>
          </cell>
          <cell r="I2780" t="str">
            <v>264</v>
          </cell>
          <cell r="J2780">
            <v>1195</v>
          </cell>
          <cell r="K2780">
            <v>0</v>
          </cell>
          <cell r="L2780">
            <v>0</v>
          </cell>
          <cell r="M2780">
            <v>238.499</v>
          </cell>
          <cell r="N2780">
            <v>0</v>
          </cell>
          <cell r="O2780">
            <v>92395.69</v>
          </cell>
          <cell r="P2780">
            <v>38.74</v>
          </cell>
          <cell r="Q2780">
            <v>16631.22</v>
          </cell>
          <cell r="R2780">
            <v>708.57</v>
          </cell>
        </row>
        <row r="2781">
          <cell r="A2781" t="str">
            <v>0306Tumbes265</v>
          </cell>
          <cell r="B2781" t="str">
            <v>03</v>
          </cell>
          <cell r="C2781" t="str">
            <v>06</v>
          </cell>
          <cell r="D2781" t="str">
            <v>ELNO</v>
          </cell>
          <cell r="E2781" t="str">
            <v>Tumbes</v>
          </cell>
          <cell r="F2781" t="str">
            <v/>
          </cell>
          <cell r="G2781">
            <v>0</v>
          </cell>
          <cell r="H2781">
            <v>0</v>
          </cell>
          <cell r="I2781" t="str">
            <v>265</v>
          </cell>
          <cell r="J2781">
            <v>207</v>
          </cell>
          <cell r="K2781">
            <v>0</v>
          </cell>
          <cell r="L2781">
            <v>0</v>
          </cell>
          <cell r="M2781">
            <v>75.944000000000003</v>
          </cell>
          <cell r="N2781">
            <v>0</v>
          </cell>
          <cell r="O2781">
            <v>28619.41</v>
          </cell>
          <cell r="P2781">
            <v>37.68</v>
          </cell>
          <cell r="Q2781">
            <v>5151.49</v>
          </cell>
          <cell r="R2781">
            <v>123.81</v>
          </cell>
        </row>
        <row r="2782">
          <cell r="A2782" t="str">
            <v>0306Tumbes266</v>
          </cell>
          <cell r="B2782" t="str">
            <v>03</v>
          </cell>
          <cell r="C2782" t="str">
            <v>06</v>
          </cell>
          <cell r="D2782" t="str">
            <v>ELNO</v>
          </cell>
          <cell r="E2782" t="str">
            <v>Tumbes</v>
          </cell>
          <cell r="F2782" t="str">
            <v/>
          </cell>
          <cell r="G2782">
            <v>0</v>
          </cell>
          <cell r="H2782">
            <v>0</v>
          </cell>
          <cell r="I2782" t="str">
            <v>266</v>
          </cell>
          <cell r="J2782">
            <v>59</v>
          </cell>
          <cell r="K2782">
            <v>0</v>
          </cell>
          <cell r="L2782">
            <v>0</v>
          </cell>
          <cell r="M2782">
            <v>35.44</v>
          </cell>
          <cell r="N2782">
            <v>0</v>
          </cell>
          <cell r="O2782">
            <v>13253.52</v>
          </cell>
          <cell r="P2782">
            <v>37.4</v>
          </cell>
          <cell r="Q2782">
            <v>2385.63</v>
          </cell>
          <cell r="R2782">
            <v>35.57</v>
          </cell>
        </row>
        <row r="2783">
          <cell r="A2783" t="str">
            <v>0306Tumbes267</v>
          </cell>
          <cell r="B2783" t="str">
            <v>03</v>
          </cell>
          <cell r="C2783" t="str">
            <v>06</v>
          </cell>
          <cell r="D2783" t="str">
            <v>ELNO</v>
          </cell>
          <cell r="E2783" t="str">
            <v>Tumbes</v>
          </cell>
          <cell r="F2783" t="str">
            <v/>
          </cell>
          <cell r="G2783">
            <v>0</v>
          </cell>
          <cell r="H2783">
            <v>0</v>
          </cell>
          <cell r="I2783" t="str">
            <v>267</v>
          </cell>
          <cell r="J2783">
            <v>16</v>
          </cell>
          <cell r="K2783">
            <v>0</v>
          </cell>
          <cell r="L2783">
            <v>0</v>
          </cell>
          <cell r="M2783">
            <v>13.901999999999999</v>
          </cell>
          <cell r="N2783">
            <v>0</v>
          </cell>
          <cell r="O2783">
            <v>5096.99</v>
          </cell>
          <cell r="P2783">
            <v>36.659999999999997</v>
          </cell>
          <cell r="Q2783">
            <v>917.46</v>
          </cell>
          <cell r="R2783">
            <v>10.7</v>
          </cell>
        </row>
        <row r="2784">
          <cell r="A2784" t="str">
            <v>0306Tumbes268</v>
          </cell>
          <cell r="B2784" t="str">
            <v>03</v>
          </cell>
          <cell r="C2784" t="str">
            <v>06</v>
          </cell>
          <cell r="D2784" t="str">
            <v>ELNO</v>
          </cell>
          <cell r="E2784" t="str">
            <v>Tumbes</v>
          </cell>
          <cell r="F2784" t="str">
            <v/>
          </cell>
          <cell r="G2784">
            <v>0</v>
          </cell>
          <cell r="H2784">
            <v>0</v>
          </cell>
          <cell r="I2784" t="str">
            <v>268</v>
          </cell>
          <cell r="J2784">
            <v>21</v>
          </cell>
          <cell r="K2784">
            <v>0</v>
          </cell>
          <cell r="L2784">
            <v>0</v>
          </cell>
          <cell r="M2784">
            <v>33.177</v>
          </cell>
          <cell r="N2784">
            <v>0</v>
          </cell>
          <cell r="O2784">
            <v>11853.15</v>
          </cell>
          <cell r="P2784">
            <v>35.729999999999997</v>
          </cell>
          <cell r="Q2784">
            <v>2133.5700000000002</v>
          </cell>
          <cell r="R2784">
            <v>13.11</v>
          </cell>
        </row>
        <row r="2785">
          <cell r="A2785" t="str">
            <v>0306Tumbes282</v>
          </cell>
          <cell r="B2785" t="str">
            <v>03</v>
          </cell>
          <cell r="C2785" t="str">
            <v>06</v>
          </cell>
          <cell r="D2785" t="str">
            <v>ELNO</v>
          </cell>
          <cell r="E2785" t="str">
            <v>Tumbes</v>
          </cell>
          <cell r="F2785" t="str">
            <v/>
          </cell>
          <cell r="G2785">
            <v>0</v>
          </cell>
          <cell r="H2785">
            <v>0</v>
          </cell>
          <cell r="I2785" t="str">
            <v>282</v>
          </cell>
          <cell r="J2785">
            <v>53</v>
          </cell>
          <cell r="K2785">
            <v>0</v>
          </cell>
          <cell r="L2785">
            <v>0</v>
          </cell>
          <cell r="M2785">
            <v>3.8849999999999998</v>
          </cell>
          <cell r="N2785">
            <v>11.34</v>
          </cell>
          <cell r="O2785">
            <v>1537.05</v>
          </cell>
          <cell r="P2785">
            <v>39.56</v>
          </cell>
          <cell r="Q2785">
            <v>276.67</v>
          </cell>
          <cell r="R2785">
            <v>31.33</v>
          </cell>
        </row>
        <row r="2786">
          <cell r="A2786" t="str">
            <v>0306Tumbes281</v>
          </cell>
          <cell r="B2786" t="str">
            <v>03</v>
          </cell>
          <cell r="C2786" t="str">
            <v>06</v>
          </cell>
          <cell r="D2786" t="str">
            <v>ELNO</v>
          </cell>
          <cell r="E2786" t="str">
            <v>Tumbes</v>
          </cell>
          <cell r="F2786" t="str">
            <v/>
          </cell>
          <cell r="G2786">
            <v>0</v>
          </cell>
          <cell r="H2786">
            <v>0</v>
          </cell>
          <cell r="I2786" t="str">
            <v>281</v>
          </cell>
          <cell r="J2786">
            <v>2</v>
          </cell>
          <cell r="K2786">
            <v>0</v>
          </cell>
          <cell r="L2786">
            <v>0</v>
          </cell>
          <cell r="M2786">
            <v>0.192</v>
          </cell>
          <cell r="N2786">
            <v>0.6</v>
          </cell>
          <cell r="O2786">
            <v>78.88</v>
          </cell>
          <cell r="P2786">
            <v>41.08</v>
          </cell>
          <cell r="Q2786">
            <v>14.2</v>
          </cell>
          <cell r="R2786">
            <v>1.18</v>
          </cell>
        </row>
        <row r="2787">
          <cell r="A2787" t="str">
            <v>0306Tumbes100</v>
          </cell>
          <cell r="B2787" t="str">
            <v>03</v>
          </cell>
          <cell r="C2787" t="str">
            <v>06</v>
          </cell>
          <cell r="D2787" t="str">
            <v>ELNO</v>
          </cell>
          <cell r="E2787" t="str">
            <v>Tumbes</v>
          </cell>
          <cell r="F2787" t="str">
            <v/>
          </cell>
          <cell r="G2787">
            <v>0</v>
          </cell>
          <cell r="H2787">
            <v>0</v>
          </cell>
          <cell r="I2787" t="str">
            <v>100</v>
          </cell>
          <cell r="J2787">
            <v>22</v>
          </cell>
          <cell r="K2787">
            <v>8.9480000000000004</v>
          </cell>
          <cell r="L2787">
            <v>644.05399999999997</v>
          </cell>
          <cell r="M2787">
            <v>653.00199999999995</v>
          </cell>
          <cell r="N2787">
            <v>2.1349999999999998</v>
          </cell>
          <cell r="O2787">
            <v>71801.97</v>
          </cell>
          <cell r="P2787">
            <v>11</v>
          </cell>
          <cell r="Q2787">
            <v>12924.35</v>
          </cell>
          <cell r="R2787">
            <v>334.53</v>
          </cell>
        </row>
        <row r="2788">
          <cell r="A2788" t="str">
            <v>0306Tumbes122</v>
          </cell>
          <cell r="B2788" t="str">
            <v>03</v>
          </cell>
          <cell r="C2788" t="str">
            <v>06</v>
          </cell>
          <cell r="D2788" t="str">
            <v>ELNO</v>
          </cell>
          <cell r="E2788" t="str">
            <v>Tumbes</v>
          </cell>
          <cell r="F2788" t="str">
            <v/>
          </cell>
          <cell r="G2788">
            <v>0</v>
          </cell>
          <cell r="H2788">
            <v>0</v>
          </cell>
          <cell r="I2788" t="str">
            <v>122</v>
          </cell>
          <cell r="J2788">
            <v>23</v>
          </cell>
          <cell r="K2788">
            <v>117.029</v>
          </cell>
          <cell r="L2788">
            <v>540.40700000000004</v>
          </cell>
          <cell r="M2788">
            <v>657.43600000000004</v>
          </cell>
          <cell r="N2788">
            <v>3.9420000000000002</v>
          </cell>
          <cell r="O2788">
            <v>152726.74</v>
          </cell>
          <cell r="P2788">
            <v>23.23</v>
          </cell>
          <cell r="Q2788">
            <v>27490.81</v>
          </cell>
          <cell r="R2788">
            <v>366.39</v>
          </cell>
        </row>
        <row r="2789">
          <cell r="A2789" t="str">
            <v>0306Tumbes121</v>
          </cell>
          <cell r="B2789" t="str">
            <v>03</v>
          </cell>
          <cell r="C2789" t="str">
            <v>06</v>
          </cell>
          <cell r="D2789" t="str">
            <v>ELNO</v>
          </cell>
          <cell r="E2789" t="str">
            <v>Tumbes</v>
          </cell>
          <cell r="F2789" t="str">
            <v/>
          </cell>
          <cell r="G2789">
            <v>0</v>
          </cell>
          <cell r="H2789">
            <v>0</v>
          </cell>
          <cell r="I2789" t="str">
            <v>121</v>
          </cell>
          <cell r="J2789">
            <v>15</v>
          </cell>
          <cell r="K2789">
            <v>139.434</v>
          </cell>
          <cell r="L2789">
            <v>617.34699999999998</v>
          </cell>
          <cell r="M2789">
            <v>756.78099999999995</v>
          </cell>
          <cell r="N2789">
            <v>2.3919999999999999</v>
          </cell>
          <cell r="O2789">
            <v>144742.88</v>
          </cell>
          <cell r="P2789">
            <v>19.13</v>
          </cell>
          <cell r="Q2789">
            <v>26053.72</v>
          </cell>
          <cell r="R2789">
            <v>238.95</v>
          </cell>
        </row>
        <row r="2790">
          <cell r="A2790" t="str">
            <v>0306Tumbes132</v>
          </cell>
          <cell r="B2790" t="str">
            <v>03</v>
          </cell>
          <cell r="C2790" t="str">
            <v>06</v>
          </cell>
          <cell r="D2790" t="str">
            <v>ELNO</v>
          </cell>
          <cell r="E2790" t="str">
            <v>Tumbes</v>
          </cell>
          <cell r="F2790" t="str">
            <v/>
          </cell>
          <cell r="G2790">
            <v>0</v>
          </cell>
          <cell r="H2790">
            <v>0</v>
          </cell>
          <cell r="I2790" t="str">
            <v>132</v>
          </cell>
          <cell r="J2790">
            <v>24</v>
          </cell>
          <cell r="K2790">
            <v>0</v>
          </cell>
          <cell r="L2790">
            <v>0</v>
          </cell>
          <cell r="M2790">
            <v>133.69</v>
          </cell>
          <cell r="N2790">
            <v>0.64600000000000002</v>
          </cell>
          <cell r="O2790">
            <v>31945.29</v>
          </cell>
          <cell r="P2790">
            <v>23.9</v>
          </cell>
          <cell r="Q2790">
            <v>5750.15</v>
          </cell>
          <cell r="R2790">
            <v>357.6</v>
          </cell>
        </row>
        <row r="2791">
          <cell r="A2791" t="str">
            <v>0306Tumbes131</v>
          </cell>
          <cell r="B2791" t="str">
            <v>03</v>
          </cell>
          <cell r="C2791" t="str">
            <v>06</v>
          </cell>
          <cell r="D2791" t="str">
            <v>ELNO</v>
          </cell>
          <cell r="E2791" t="str">
            <v>Tumbes</v>
          </cell>
          <cell r="F2791" t="str">
            <v/>
          </cell>
          <cell r="G2791">
            <v>0</v>
          </cell>
          <cell r="H2791">
            <v>0</v>
          </cell>
          <cell r="I2791" t="str">
            <v>131</v>
          </cell>
          <cell r="J2791">
            <v>23</v>
          </cell>
          <cell r="K2791">
            <v>0</v>
          </cell>
          <cell r="L2791">
            <v>0</v>
          </cell>
          <cell r="M2791">
            <v>135.411</v>
          </cell>
          <cell r="N2791">
            <v>0.85699999999999998</v>
          </cell>
          <cell r="O2791">
            <v>33860.68</v>
          </cell>
          <cell r="P2791">
            <v>25.01</v>
          </cell>
          <cell r="Q2791">
            <v>6094.92</v>
          </cell>
          <cell r="R2791">
            <v>342.7</v>
          </cell>
        </row>
        <row r="2792">
          <cell r="A2792" t="str">
            <v>0306Tumbes240</v>
          </cell>
          <cell r="B2792" t="str">
            <v>03</v>
          </cell>
          <cell r="C2792" t="str">
            <v>06</v>
          </cell>
          <cell r="D2792" t="str">
            <v>ELNO</v>
          </cell>
          <cell r="E2792" t="str">
            <v>Tumbes</v>
          </cell>
          <cell r="F2792" t="str">
            <v/>
          </cell>
          <cell r="G2792">
            <v>0</v>
          </cell>
          <cell r="H2792">
            <v>0</v>
          </cell>
          <cell r="I2792" t="str">
            <v>240</v>
          </cell>
          <cell r="J2792">
            <v>0</v>
          </cell>
          <cell r="K2792">
            <v>0</v>
          </cell>
          <cell r="L2792">
            <v>0</v>
          </cell>
          <cell r="M2792">
            <v>312.81299999999999</v>
          </cell>
          <cell r="N2792">
            <v>0</v>
          </cell>
          <cell r="O2792">
            <v>119463.42</v>
          </cell>
          <cell r="P2792">
            <v>38.19</v>
          </cell>
          <cell r="Q2792">
            <v>0</v>
          </cell>
          <cell r="R2792">
            <v>0</v>
          </cell>
        </row>
        <row r="2793">
          <cell r="A2793" t="str">
            <v>0306Canchaque231</v>
          </cell>
          <cell r="B2793" t="str">
            <v>03</v>
          </cell>
          <cell r="C2793" t="str">
            <v>06</v>
          </cell>
          <cell r="D2793" t="str">
            <v>ELNO</v>
          </cell>
          <cell r="E2793" t="str">
            <v>Canchaque</v>
          </cell>
          <cell r="F2793" t="str">
            <v/>
          </cell>
          <cell r="G2793">
            <v>0</v>
          </cell>
          <cell r="H2793">
            <v>0</v>
          </cell>
          <cell r="I2793" t="str">
            <v>231</v>
          </cell>
          <cell r="J2793">
            <v>2</v>
          </cell>
          <cell r="K2793">
            <v>0</v>
          </cell>
          <cell r="L2793">
            <v>0</v>
          </cell>
          <cell r="M2793">
            <v>0.23300000000000001</v>
          </cell>
          <cell r="N2793">
            <v>2E-3</v>
          </cell>
          <cell r="O2793">
            <v>242.38</v>
          </cell>
          <cell r="P2793">
            <v>104.03</v>
          </cell>
          <cell r="Q2793">
            <v>43.63</v>
          </cell>
          <cell r="R2793">
            <v>4.2</v>
          </cell>
        </row>
        <row r="2794">
          <cell r="A2794" t="str">
            <v>0306Canchaque270</v>
          </cell>
          <cell r="B2794" t="str">
            <v>03</v>
          </cell>
          <cell r="C2794" t="str">
            <v>06</v>
          </cell>
          <cell r="D2794" t="str">
            <v>ELNO</v>
          </cell>
          <cell r="E2794" t="str">
            <v>Canchaque</v>
          </cell>
          <cell r="F2794" t="str">
            <v/>
          </cell>
          <cell r="G2794">
            <v>0</v>
          </cell>
          <cell r="H2794">
            <v>0</v>
          </cell>
          <cell r="I2794" t="str">
            <v>270</v>
          </cell>
          <cell r="J2794">
            <v>26</v>
          </cell>
          <cell r="K2794">
            <v>0</v>
          </cell>
          <cell r="L2794">
            <v>0</v>
          </cell>
          <cell r="M2794">
            <v>3.0369999999999999</v>
          </cell>
          <cell r="N2794">
            <v>0</v>
          </cell>
          <cell r="O2794">
            <v>1672.84</v>
          </cell>
          <cell r="P2794">
            <v>55.08</v>
          </cell>
          <cell r="Q2794">
            <v>301.11</v>
          </cell>
          <cell r="R2794">
            <v>15.11</v>
          </cell>
        </row>
        <row r="2795">
          <cell r="A2795" t="str">
            <v>0306Canchaque261</v>
          </cell>
          <cell r="B2795" t="str">
            <v>03</v>
          </cell>
          <cell r="C2795" t="str">
            <v>06</v>
          </cell>
          <cell r="D2795" t="str">
            <v>ELNO</v>
          </cell>
          <cell r="E2795" t="str">
            <v>Canchaque</v>
          </cell>
          <cell r="F2795" t="str">
            <v/>
          </cell>
          <cell r="G2795">
            <v>0</v>
          </cell>
          <cell r="H2795">
            <v>0</v>
          </cell>
          <cell r="I2795" t="str">
            <v>261</v>
          </cell>
          <cell r="J2795">
            <v>417</v>
          </cell>
          <cell r="K2795">
            <v>0</v>
          </cell>
          <cell r="L2795">
            <v>0</v>
          </cell>
          <cell r="M2795">
            <v>5.4340000000000002</v>
          </cell>
          <cell r="N2795">
            <v>0</v>
          </cell>
          <cell r="O2795">
            <v>2484.21</v>
          </cell>
          <cell r="P2795">
            <v>45.72</v>
          </cell>
          <cell r="Q2795">
            <v>447.16</v>
          </cell>
          <cell r="R2795">
            <v>246.57</v>
          </cell>
        </row>
        <row r="2796">
          <cell r="A2796" t="str">
            <v>0306Canchaque262</v>
          </cell>
          <cell r="B2796" t="str">
            <v>03</v>
          </cell>
          <cell r="C2796" t="str">
            <v>06</v>
          </cell>
          <cell r="D2796" t="str">
            <v>ELNO</v>
          </cell>
          <cell r="E2796" t="str">
            <v>Canchaque</v>
          </cell>
          <cell r="F2796" t="str">
            <v/>
          </cell>
          <cell r="G2796">
            <v>0</v>
          </cell>
          <cell r="H2796">
            <v>0</v>
          </cell>
          <cell r="I2796" t="str">
            <v>262</v>
          </cell>
          <cell r="J2796">
            <v>134</v>
          </cell>
          <cell r="K2796">
            <v>0</v>
          </cell>
          <cell r="L2796">
            <v>0</v>
          </cell>
          <cell r="M2796">
            <v>6.8049999999999997</v>
          </cell>
          <cell r="N2796">
            <v>0</v>
          </cell>
          <cell r="O2796">
            <v>3253.03</v>
          </cell>
          <cell r="P2796">
            <v>47.8</v>
          </cell>
          <cell r="Q2796">
            <v>585.54999999999995</v>
          </cell>
          <cell r="R2796">
            <v>79.42</v>
          </cell>
        </row>
        <row r="2797">
          <cell r="A2797" t="str">
            <v>0306Canchaque263</v>
          </cell>
          <cell r="B2797" t="str">
            <v>03</v>
          </cell>
          <cell r="C2797" t="str">
            <v>06</v>
          </cell>
          <cell r="D2797" t="str">
            <v>ELNO</v>
          </cell>
          <cell r="E2797" t="str">
            <v>Canchaque</v>
          </cell>
          <cell r="F2797" t="str">
            <v/>
          </cell>
          <cell r="G2797">
            <v>0</v>
          </cell>
          <cell r="H2797">
            <v>0</v>
          </cell>
          <cell r="I2797" t="str">
            <v>263</v>
          </cell>
          <cell r="J2797">
            <v>10</v>
          </cell>
          <cell r="K2797">
            <v>0</v>
          </cell>
          <cell r="L2797">
            <v>0</v>
          </cell>
          <cell r="M2797">
            <v>1.1819999999999999</v>
          </cell>
          <cell r="N2797">
            <v>0</v>
          </cell>
          <cell r="O2797">
            <v>758.5</v>
          </cell>
          <cell r="P2797">
            <v>64.17</v>
          </cell>
          <cell r="Q2797">
            <v>136.53</v>
          </cell>
          <cell r="R2797">
            <v>6.08</v>
          </cell>
        </row>
        <row r="2798">
          <cell r="A2798" t="str">
            <v>0306Canchaque264</v>
          </cell>
          <cell r="B2798" t="str">
            <v>03</v>
          </cell>
          <cell r="C2798" t="str">
            <v>06</v>
          </cell>
          <cell r="D2798" t="str">
            <v>ELNO</v>
          </cell>
          <cell r="E2798" t="str">
            <v>Canchaque</v>
          </cell>
          <cell r="F2798" t="str">
            <v/>
          </cell>
          <cell r="G2798">
            <v>0</v>
          </cell>
          <cell r="H2798">
            <v>0</v>
          </cell>
          <cell r="I2798" t="str">
            <v>264</v>
          </cell>
          <cell r="J2798">
            <v>5</v>
          </cell>
          <cell r="K2798">
            <v>0</v>
          </cell>
          <cell r="L2798">
            <v>0</v>
          </cell>
          <cell r="M2798">
            <v>0.92200000000000004</v>
          </cell>
          <cell r="N2798">
            <v>0</v>
          </cell>
          <cell r="O2798">
            <v>586.39</v>
          </cell>
          <cell r="P2798">
            <v>63.6</v>
          </cell>
          <cell r="Q2798">
            <v>105.55</v>
          </cell>
          <cell r="R2798">
            <v>2.95</v>
          </cell>
        </row>
        <row r="2799">
          <cell r="A2799" t="str">
            <v>0306Canchaque240</v>
          </cell>
          <cell r="B2799" t="str">
            <v>03</v>
          </cell>
          <cell r="C2799" t="str">
            <v>06</v>
          </cell>
          <cell r="D2799" t="str">
            <v>ELNO</v>
          </cell>
          <cell r="E2799" t="str">
            <v>Canchaque</v>
          </cell>
          <cell r="F2799" t="str">
            <v/>
          </cell>
          <cell r="G2799">
            <v>0</v>
          </cell>
          <cell r="H2799">
            <v>0</v>
          </cell>
          <cell r="I2799" t="str">
            <v>240</v>
          </cell>
          <cell r="J2799">
            <v>0</v>
          </cell>
          <cell r="K2799">
            <v>0</v>
          </cell>
          <cell r="L2799">
            <v>0</v>
          </cell>
          <cell r="M2799">
            <v>9.1340000000000003</v>
          </cell>
          <cell r="N2799">
            <v>0</v>
          </cell>
          <cell r="O2799">
            <v>1060.8</v>
          </cell>
          <cell r="P2799">
            <v>11.61</v>
          </cell>
          <cell r="Q2799">
            <v>0</v>
          </cell>
          <cell r="R2799">
            <v>0</v>
          </cell>
        </row>
        <row r="2800">
          <cell r="A2800" t="str">
            <v>0306Chalaco270</v>
          </cell>
          <cell r="B2800" t="str">
            <v>03</v>
          </cell>
          <cell r="C2800" t="str">
            <v>06</v>
          </cell>
          <cell r="D2800" t="str">
            <v>ELNO</v>
          </cell>
          <cell r="E2800" t="str">
            <v>Chalaco</v>
          </cell>
          <cell r="F2800" t="str">
            <v/>
          </cell>
          <cell r="G2800">
            <v>0</v>
          </cell>
          <cell r="H2800">
            <v>0</v>
          </cell>
          <cell r="I2800" t="str">
            <v>270</v>
          </cell>
          <cell r="J2800">
            <v>142</v>
          </cell>
          <cell r="K2800">
            <v>0</v>
          </cell>
          <cell r="L2800">
            <v>0</v>
          </cell>
          <cell r="M2800">
            <v>7.819</v>
          </cell>
          <cell r="N2800">
            <v>0</v>
          </cell>
          <cell r="O2800">
            <v>4238.6000000000004</v>
          </cell>
          <cell r="P2800">
            <v>54.21</v>
          </cell>
          <cell r="Q2800">
            <v>762.95</v>
          </cell>
          <cell r="R2800">
            <v>83.14</v>
          </cell>
        </row>
        <row r="2801">
          <cell r="A2801" t="str">
            <v>0306Chalaco261</v>
          </cell>
          <cell r="B2801" t="str">
            <v>03</v>
          </cell>
          <cell r="C2801" t="str">
            <v>06</v>
          </cell>
          <cell r="D2801" t="str">
            <v>ELNO</v>
          </cell>
          <cell r="E2801" t="str">
            <v>Chalaco</v>
          </cell>
          <cell r="F2801" t="str">
            <v/>
          </cell>
          <cell r="G2801">
            <v>0</v>
          </cell>
          <cell r="H2801">
            <v>0</v>
          </cell>
          <cell r="I2801" t="str">
            <v>261</v>
          </cell>
          <cell r="J2801">
            <v>211</v>
          </cell>
          <cell r="K2801">
            <v>0</v>
          </cell>
          <cell r="L2801">
            <v>0</v>
          </cell>
          <cell r="M2801">
            <v>2.8290000000000002</v>
          </cell>
          <cell r="N2801">
            <v>0</v>
          </cell>
          <cell r="O2801">
            <v>1071.07</v>
          </cell>
          <cell r="P2801">
            <v>37.86</v>
          </cell>
          <cell r="Q2801">
            <v>192.79</v>
          </cell>
          <cell r="R2801">
            <v>124.49</v>
          </cell>
        </row>
        <row r="2802">
          <cell r="A2802" t="str">
            <v>0306Chalaco262</v>
          </cell>
          <cell r="B2802" t="str">
            <v>03</v>
          </cell>
          <cell r="C2802" t="str">
            <v>06</v>
          </cell>
          <cell r="D2802" t="str">
            <v>ELNO</v>
          </cell>
          <cell r="E2802" t="str">
            <v>Chalaco</v>
          </cell>
          <cell r="F2802" t="str">
            <v/>
          </cell>
          <cell r="G2802">
            <v>0</v>
          </cell>
          <cell r="H2802">
            <v>0</v>
          </cell>
          <cell r="I2802" t="str">
            <v>262</v>
          </cell>
          <cell r="J2802">
            <v>70</v>
          </cell>
          <cell r="K2802">
            <v>0</v>
          </cell>
          <cell r="L2802">
            <v>0</v>
          </cell>
          <cell r="M2802">
            <v>3.4089999999999998</v>
          </cell>
          <cell r="N2802">
            <v>0</v>
          </cell>
          <cell r="O2802">
            <v>1256.2</v>
          </cell>
          <cell r="P2802">
            <v>36.85</v>
          </cell>
          <cell r="Q2802">
            <v>226.12</v>
          </cell>
          <cell r="R2802">
            <v>41.3</v>
          </cell>
        </row>
        <row r="2803">
          <cell r="A2803" t="str">
            <v>0306Chalaco263</v>
          </cell>
          <cell r="B2803" t="str">
            <v>03</v>
          </cell>
          <cell r="C2803" t="str">
            <v>06</v>
          </cell>
          <cell r="D2803" t="str">
            <v>ELNO</v>
          </cell>
          <cell r="E2803" t="str">
            <v>Chalaco</v>
          </cell>
          <cell r="F2803" t="str">
            <v/>
          </cell>
          <cell r="G2803">
            <v>0</v>
          </cell>
          <cell r="H2803">
            <v>0</v>
          </cell>
          <cell r="I2803" t="str">
            <v>263</v>
          </cell>
          <cell r="J2803">
            <v>3</v>
          </cell>
          <cell r="K2803">
            <v>0</v>
          </cell>
          <cell r="L2803">
            <v>0</v>
          </cell>
          <cell r="M2803">
            <v>0.36</v>
          </cell>
          <cell r="N2803">
            <v>0</v>
          </cell>
          <cell r="O2803">
            <v>177.29</v>
          </cell>
          <cell r="P2803">
            <v>49.25</v>
          </cell>
          <cell r="Q2803">
            <v>31.91</v>
          </cell>
          <cell r="R2803">
            <v>1.77</v>
          </cell>
        </row>
        <row r="2804">
          <cell r="A2804" t="str">
            <v>0306Chalaco240</v>
          </cell>
          <cell r="B2804" t="str">
            <v>03</v>
          </cell>
          <cell r="C2804" t="str">
            <v>06</v>
          </cell>
          <cell r="D2804" t="str">
            <v>ELNO</v>
          </cell>
          <cell r="E2804" t="str">
            <v>Chalaco</v>
          </cell>
          <cell r="F2804" t="str">
            <v/>
          </cell>
          <cell r="G2804">
            <v>0</v>
          </cell>
          <cell r="H2804">
            <v>0</v>
          </cell>
          <cell r="I2804" t="str">
            <v>240</v>
          </cell>
          <cell r="J2804">
            <v>0</v>
          </cell>
          <cell r="K2804">
            <v>0</v>
          </cell>
          <cell r="L2804">
            <v>0</v>
          </cell>
          <cell r="M2804">
            <v>8.2319999999999993</v>
          </cell>
          <cell r="N2804">
            <v>0</v>
          </cell>
          <cell r="O2804">
            <v>819.06</v>
          </cell>
          <cell r="P2804">
            <v>9.9499999999999993</v>
          </cell>
          <cell r="Q2804">
            <v>0</v>
          </cell>
          <cell r="R2804">
            <v>0</v>
          </cell>
        </row>
        <row r="2805">
          <cell r="A2805" t="str">
            <v>0306Huancabamba270</v>
          </cell>
          <cell r="B2805" t="str">
            <v>03</v>
          </cell>
          <cell r="C2805" t="str">
            <v>06</v>
          </cell>
          <cell r="D2805" t="str">
            <v>ELNO</v>
          </cell>
          <cell r="E2805" t="str">
            <v>Huancabamba</v>
          </cell>
          <cell r="F2805" t="str">
            <v/>
          </cell>
          <cell r="G2805">
            <v>0</v>
          </cell>
          <cell r="H2805">
            <v>0</v>
          </cell>
          <cell r="I2805" t="str">
            <v>270</v>
          </cell>
          <cell r="J2805">
            <v>96</v>
          </cell>
          <cell r="K2805">
            <v>0</v>
          </cell>
          <cell r="L2805">
            <v>0</v>
          </cell>
          <cell r="M2805">
            <v>18.332000000000001</v>
          </cell>
          <cell r="N2805">
            <v>0</v>
          </cell>
          <cell r="O2805">
            <v>10422.950000000001</v>
          </cell>
          <cell r="P2805">
            <v>56.86</v>
          </cell>
          <cell r="Q2805">
            <v>1876.13</v>
          </cell>
          <cell r="R2805">
            <v>57.72</v>
          </cell>
        </row>
        <row r="2806">
          <cell r="A2806" t="str">
            <v>0306Huancabamba261</v>
          </cell>
          <cell r="B2806" t="str">
            <v>03</v>
          </cell>
          <cell r="C2806" t="str">
            <v>06</v>
          </cell>
          <cell r="D2806" t="str">
            <v>ELNO</v>
          </cell>
          <cell r="E2806" t="str">
            <v>Huancabamba</v>
          </cell>
          <cell r="F2806" t="str">
            <v/>
          </cell>
          <cell r="G2806">
            <v>0</v>
          </cell>
          <cell r="H2806">
            <v>0</v>
          </cell>
          <cell r="I2806" t="str">
            <v>261</v>
          </cell>
          <cell r="J2806">
            <v>814</v>
          </cell>
          <cell r="K2806">
            <v>0</v>
          </cell>
          <cell r="L2806">
            <v>0</v>
          </cell>
          <cell r="M2806">
            <v>12.265000000000001</v>
          </cell>
          <cell r="N2806">
            <v>0</v>
          </cell>
          <cell r="O2806">
            <v>5368.16</v>
          </cell>
          <cell r="P2806">
            <v>43.77</v>
          </cell>
          <cell r="Q2806">
            <v>966.27</v>
          </cell>
          <cell r="R2806">
            <v>481.1</v>
          </cell>
        </row>
        <row r="2807">
          <cell r="A2807" t="str">
            <v>0306Huancabamba262</v>
          </cell>
          <cell r="B2807" t="str">
            <v>03</v>
          </cell>
          <cell r="C2807" t="str">
            <v>06</v>
          </cell>
          <cell r="D2807" t="str">
            <v>ELNO</v>
          </cell>
          <cell r="E2807" t="str">
            <v>Huancabamba</v>
          </cell>
          <cell r="F2807" t="str">
            <v/>
          </cell>
          <cell r="G2807">
            <v>0</v>
          </cell>
          <cell r="H2807">
            <v>0</v>
          </cell>
          <cell r="I2807" t="str">
            <v>262</v>
          </cell>
          <cell r="J2807">
            <v>559</v>
          </cell>
          <cell r="K2807">
            <v>0</v>
          </cell>
          <cell r="L2807">
            <v>0</v>
          </cell>
          <cell r="M2807">
            <v>30.018999999999998</v>
          </cell>
          <cell r="N2807">
            <v>0</v>
          </cell>
          <cell r="O2807">
            <v>14591.22</v>
          </cell>
          <cell r="P2807">
            <v>48.61</v>
          </cell>
          <cell r="Q2807">
            <v>2626.42</v>
          </cell>
          <cell r="R2807">
            <v>330.25</v>
          </cell>
        </row>
        <row r="2808">
          <cell r="A2808" t="str">
            <v>0306Huancabamba263</v>
          </cell>
          <cell r="B2808" t="str">
            <v>03</v>
          </cell>
          <cell r="C2808" t="str">
            <v>06</v>
          </cell>
          <cell r="D2808" t="str">
            <v>ELNO</v>
          </cell>
          <cell r="E2808" t="str">
            <v>Huancabamba</v>
          </cell>
          <cell r="F2808" t="str">
            <v/>
          </cell>
          <cell r="G2808">
            <v>0</v>
          </cell>
          <cell r="H2808">
            <v>0</v>
          </cell>
          <cell r="I2808" t="str">
            <v>263</v>
          </cell>
          <cell r="J2808">
            <v>46</v>
          </cell>
          <cell r="K2808">
            <v>0</v>
          </cell>
          <cell r="L2808">
            <v>0</v>
          </cell>
          <cell r="M2808">
            <v>5.6130000000000004</v>
          </cell>
          <cell r="N2808">
            <v>0</v>
          </cell>
          <cell r="O2808">
            <v>3599.12</v>
          </cell>
          <cell r="P2808">
            <v>64.12</v>
          </cell>
          <cell r="Q2808">
            <v>647.84</v>
          </cell>
          <cell r="R2808">
            <v>27.56</v>
          </cell>
        </row>
        <row r="2809">
          <cell r="A2809" t="str">
            <v>0306Huancabamba264</v>
          </cell>
          <cell r="B2809" t="str">
            <v>03</v>
          </cell>
          <cell r="C2809" t="str">
            <v>06</v>
          </cell>
          <cell r="D2809" t="str">
            <v>ELNO</v>
          </cell>
          <cell r="E2809" t="str">
            <v>Huancabamba</v>
          </cell>
          <cell r="F2809" t="str">
            <v/>
          </cell>
          <cell r="G2809">
            <v>0</v>
          </cell>
          <cell r="H2809">
            <v>0</v>
          </cell>
          <cell r="I2809" t="str">
            <v>264</v>
          </cell>
          <cell r="J2809">
            <v>26</v>
          </cell>
          <cell r="K2809">
            <v>0</v>
          </cell>
          <cell r="L2809">
            <v>0</v>
          </cell>
          <cell r="M2809">
            <v>5.26</v>
          </cell>
          <cell r="N2809">
            <v>0</v>
          </cell>
          <cell r="O2809">
            <v>3340.58</v>
          </cell>
          <cell r="P2809">
            <v>63.51</v>
          </cell>
          <cell r="Q2809">
            <v>601.29999999999995</v>
          </cell>
          <cell r="R2809">
            <v>15.4</v>
          </cell>
        </row>
        <row r="2810">
          <cell r="A2810" t="str">
            <v>0306Huancabamba265</v>
          </cell>
          <cell r="B2810" t="str">
            <v>03</v>
          </cell>
          <cell r="C2810" t="str">
            <v>06</v>
          </cell>
          <cell r="D2810" t="str">
            <v>ELNO</v>
          </cell>
          <cell r="E2810" t="str">
            <v>Huancabamba</v>
          </cell>
          <cell r="F2810" t="str">
            <v/>
          </cell>
          <cell r="G2810">
            <v>0</v>
          </cell>
          <cell r="H2810">
            <v>0</v>
          </cell>
          <cell r="I2810" t="str">
            <v>265</v>
          </cell>
          <cell r="J2810">
            <v>3</v>
          </cell>
          <cell r="K2810">
            <v>0</v>
          </cell>
          <cell r="L2810">
            <v>0</v>
          </cell>
          <cell r="M2810">
            <v>1.0780000000000001</v>
          </cell>
          <cell r="N2810">
            <v>0</v>
          </cell>
          <cell r="O2810">
            <v>680.25</v>
          </cell>
          <cell r="P2810">
            <v>63.1</v>
          </cell>
          <cell r="Q2810">
            <v>122.45</v>
          </cell>
          <cell r="R2810">
            <v>1.79</v>
          </cell>
        </row>
        <row r="2811">
          <cell r="A2811" t="str">
            <v>0306Huancabamba266</v>
          </cell>
          <cell r="B2811" t="str">
            <v>03</v>
          </cell>
          <cell r="C2811" t="str">
            <v>06</v>
          </cell>
          <cell r="D2811" t="str">
            <v>ELNO</v>
          </cell>
          <cell r="E2811" t="str">
            <v>Huancabamba</v>
          </cell>
          <cell r="F2811" t="str">
            <v/>
          </cell>
          <cell r="G2811">
            <v>0</v>
          </cell>
          <cell r="H2811">
            <v>0</v>
          </cell>
          <cell r="I2811" t="str">
            <v>266</v>
          </cell>
          <cell r="J2811">
            <v>1</v>
          </cell>
          <cell r="K2811">
            <v>0</v>
          </cell>
          <cell r="L2811">
            <v>0</v>
          </cell>
          <cell r="M2811">
            <v>0.61199999999999999</v>
          </cell>
          <cell r="N2811">
            <v>0</v>
          </cell>
          <cell r="O2811">
            <v>384.87</v>
          </cell>
          <cell r="P2811">
            <v>62.89</v>
          </cell>
          <cell r="Q2811">
            <v>69.28</v>
          </cell>
          <cell r="R2811">
            <v>0.59</v>
          </cell>
        </row>
        <row r="2812">
          <cell r="A2812" t="str">
            <v>0306Huancabamba100</v>
          </cell>
          <cell r="B2812" t="str">
            <v>03</v>
          </cell>
          <cell r="C2812" t="str">
            <v>06</v>
          </cell>
          <cell r="D2812" t="str">
            <v>ELNO</v>
          </cell>
          <cell r="E2812" t="str">
            <v>Huancabamba</v>
          </cell>
          <cell r="F2812" t="str">
            <v/>
          </cell>
          <cell r="G2812">
            <v>0</v>
          </cell>
          <cell r="H2812">
            <v>0</v>
          </cell>
          <cell r="I2812" t="str">
            <v>100</v>
          </cell>
          <cell r="J2812">
            <v>1</v>
          </cell>
          <cell r="K2812">
            <v>8.3000000000000004E-2</v>
          </cell>
          <cell r="L2812">
            <v>0.19800000000000001</v>
          </cell>
          <cell r="M2812">
            <v>0.28100000000000003</v>
          </cell>
          <cell r="N2812">
            <v>2.1000000000000001E-2</v>
          </cell>
          <cell r="O2812">
            <v>192.43</v>
          </cell>
          <cell r="P2812">
            <v>68.48</v>
          </cell>
          <cell r="Q2812">
            <v>34.64</v>
          </cell>
          <cell r="R2812">
            <v>15.93</v>
          </cell>
        </row>
        <row r="2813">
          <cell r="A2813" t="str">
            <v>0306Huancabamba240</v>
          </cell>
          <cell r="B2813" t="str">
            <v>03</v>
          </cell>
          <cell r="C2813" t="str">
            <v>06</v>
          </cell>
          <cell r="D2813" t="str">
            <v>ELNO</v>
          </cell>
          <cell r="E2813" t="str">
            <v>Huancabamba</v>
          </cell>
          <cell r="F2813" t="str">
            <v/>
          </cell>
          <cell r="G2813">
            <v>0</v>
          </cell>
          <cell r="H2813">
            <v>0</v>
          </cell>
          <cell r="I2813" t="str">
            <v>240</v>
          </cell>
          <cell r="J2813">
            <v>0</v>
          </cell>
          <cell r="K2813">
            <v>0</v>
          </cell>
          <cell r="L2813">
            <v>0</v>
          </cell>
          <cell r="M2813">
            <v>27.01</v>
          </cell>
          <cell r="N2813">
            <v>0</v>
          </cell>
          <cell r="O2813">
            <v>3814.8</v>
          </cell>
          <cell r="P2813">
            <v>14.12</v>
          </cell>
          <cell r="Q2813">
            <v>0</v>
          </cell>
          <cell r="R2813">
            <v>0</v>
          </cell>
        </row>
        <row r="2814">
          <cell r="A2814" t="str">
            <v>0306Santo Domingo231</v>
          </cell>
          <cell r="B2814" t="str">
            <v>03</v>
          </cell>
          <cell r="C2814" t="str">
            <v>06</v>
          </cell>
          <cell r="D2814" t="str">
            <v>ELNO</v>
          </cell>
          <cell r="E2814" t="str">
            <v>Santo Domingo</v>
          </cell>
          <cell r="F2814" t="str">
            <v/>
          </cell>
          <cell r="G2814">
            <v>0</v>
          </cell>
          <cell r="H2814">
            <v>0</v>
          </cell>
          <cell r="I2814" t="str">
            <v>231</v>
          </cell>
          <cell r="J2814">
            <v>1</v>
          </cell>
          <cell r="K2814">
            <v>0</v>
          </cell>
          <cell r="L2814">
            <v>0</v>
          </cell>
          <cell r="M2814">
            <v>0.27300000000000002</v>
          </cell>
          <cell r="N2814">
            <v>2E-3</v>
          </cell>
          <cell r="O2814">
            <v>255.19</v>
          </cell>
          <cell r="P2814">
            <v>93.48</v>
          </cell>
          <cell r="Q2814">
            <v>45.93</v>
          </cell>
          <cell r="R2814">
            <v>2.1</v>
          </cell>
        </row>
        <row r="2815">
          <cell r="A2815" t="str">
            <v>0306Santo Domingo270</v>
          </cell>
          <cell r="B2815" t="str">
            <v>03</v>
          </cell>
          <cell r="C2815" t="str">
            <v>06</v>
          </cell>
          <cell r="D2815" t="str">
            <v>ELNO</v>
          </cell>
          <cell r="E2815" t="str">
            <v>Santo Domingo</v>
          </cell>
          <cell r="F2815" t="str">
            <v/>
          </cell>
          <cell r="G2815">
            <v>0</v>
          </cell>
          <cell r="H2815">
            <v>0</v>
          </cell>
          <cell r="I2815" t="str">
            <v>270</v>
          </cell>
          <cell r="J2815">
            <v>22</v>
          </cell>
          <cell r="K2815">
            <v>0</v>
          </cell>
          <cell r="L2815">
            <v>0</v>
          </cell>
          <cell r="M2815">
            <v>1.4570000000000001</v>
          </cell>
          <cell r="N2815">
            <v>0</v>
          </cell>
          <cell r="O2815">
            <v>728.48</v>
          </cell>
          <cell r="P2815">
            <v>50</v>
          </cell>
          <cell r="Q2815">
            <v>131.13</v>
          </cell>
          <cell r="R2815">
            <v>12.57</v>
          </cell>
        </row>
        <row r="2816">
          <cell r="A2816" t="str">
            <v>0306Santo Domingo261</v>
          </cell>
          <cell r="B2816" t="str">
            <v>03</v>
          </cell>
          <cell r="C2816" t="str">
            <v>06</v>
          </cell>
          <cell r="D2816" t="str">
            <v>ELNO</v>
          </cell>
          <cell r="E2816" t="str">
            <v>Santo Domingo</v>
          </cell>
          <cell r="F2816" t="str">
            <v/>
          </cell>
          <cell r="G2816">
            <v>0</v>
          </cell>
          <cell r="H2816">
            <v>0</v>
          </cell>
          <cell r="I2816" t="str">
            <v>261</v>
          </cell>
          <cell r="J2816">
            <v>220</v>
          </cell>
          <cell r="K2816">
            <v>0</v>
          </cell>
          <cell r="L2816">
            <v>0</v>
          </cell>
          <cell r="M2816">
            <v>2.6379999999999999</v>
          </cell>
          <cell r="N2816">
            <v>0</v>
          </cell>
          <cell r="O2816">
            <v>1238.98</v>
          </cell>
          <cell r="P2816">
            <v>46.97</v>
          </cell>
          <cell r="Q2816">
            <v>223.02</v>
          </cell>
          <cell r="R2816">
            <v>129.80000000000001</v>
          </cell>
        </row>
        <row r="2817">
          <cell r="A2817" t="str">
            <v>0306Santo Domingo262</v>
          </cell>
          <cell r="B2817" t="str">
            <v>03</v>
          </cell>
          <cell r="C2817" t="str">
            <v>06</v>
          </cell>
          <cell r="D2817" t="str">
            <v>ELNO</v>
          </cell>
          <cell r="E2817" t="str">
            <v>Santo Domingo</v>
          </cell>
          <cell r="F2817" t="str">
            <v/>
          </cell>
          <cell r="G2817">
            <v>0</v>
          </cell>
          <cell r="H2817">
            <v>0</v>
          </cell>
          <cell r="I2817" t="str">
            <v>262</v>
          </cell>
          <cell r="J2817">
            <v>33</v>
          </cell>
          <cell r="K2817">
            <v>0</v>
          </cell>
          <cell r="L2817">
            <v>0</v>
          </cell>
          <cell r="M2817">
            <v>1.5469999999999999</v>
          </cell>
          <cell r="N2817">
            <v>0</v>
          </cell>
          <cell r="O2817">
            <v>720.49</v>
          </cell>
          <cell r="P2817">
            <v>46.57</v>
          </cell>
          <cell r="Q2817">
            <v>129.69</v>
          </cell>
          <cell r="R2817">
            <v>19.47</v>
          </cell>
        </row>
        <row r="2818">
          <cell r="A2818" t="str">
            <v>0306Santo Domingo263</v>
          </cell>
          <cell r="B2818" t="str">
            <v>03</v>
          </cell>
          <cell r="C2818" t="str">
            <v>06</v>
          </cell>
          <cell r="D2818" t="str">
            <v>ELNO</v>
          </cell>
          <cell r="E2818" t="str">
            <v>Santo Domingo</v>
          </cell>
          <cell r="F2818" t="str">
            <v/>
          </cell>
          <cell r="G2818">
            <v>0</v>
          </cell>
          <cell r="H2818">
            <v>0</v>
          </cell>
          <cell r="I2818" t="str">
            <v>263</v>
          </cell>
          <cell r="J2818">
            <v>4</v>
          </cell>
          <cell r="K2818">
            <v>0</v>
          </cell>
          <cell r="L2818">
            <v>0</v>
          </cell>
          <cell r="M2818">
            <v>0.45800000000000002</v>
          </cell>
          <cell r="N2818">
            <v>0</v>
          </cell>
          <cell r="O2818">
            <v>294.14</v>
          </cell>
          <cell r="P2818">
            <v>64.22</v>
          </cell>
          <cell r="Q2818">
            <v>52.95</v>
          </cell>
          <cell r="R2818">
            <v>2.36</v>
          </cell>
        </row>
        <row r="2819">
          <cell r="A2819" t="str">
            <v>0306Santo Domingo264</v>
          </cell>
          <cell r="B2819" t="str">
            <v>03</v>
          </cell>
          <cell r="C2819" t="str">
            <v>06</v>
          </cell>
          <cell r="D2819" t="str">
            <v>ELNO</v>
          </cell>
          <cell r="E2819" t="str">
            <v>Santo Domingo</v>
          </cell>
          <cell r="F2819" t="str">
            <v/>
          </cell>
          <cell r="G2819">
            <v>0</v>
          </cell>
          <cell r="H2819">
            <v>0</v>
          </cell>
          <cell r="I2819" t="str">
            <v>264</v>
          </cell>
          <cell r="J2819">
            <v>1</v>
          </cell>
          <cell r="K2819">
            <v>0</v>
          </cell>
          <cell r="L2819">
            <v>0</v>
          </cell>
          <cell r="M2819">
            <v>0.151</v>
          </cell>
          <cell r="N2819">
            <v>0</v>
          </cell>
          <cell r="O2819">
            <v>96.38</v>
          </cell>
          <cell r="P2819">
            <v>63.83</v>
          </cell>
          <cell r="Q2819">
            <v>17.350000000000001</v>
          </cell>
          <cell r="R2819">
            <v>0.59</v>
          </cell>
        </row>
        <row r="2820">
          <cell r="A2820" t="str">
            <v>0306Santo Domingo240</v>
          </cell>
          <cell r="B2820" t="str">
            <v>03</v>
          </cell>
          <cell r="C2820" t="str">
            <v>06</v>
          </cell>
          <cell r="D2820" t="str">
            <v>ELNO</v>
          </cell>
          <cell r="E2820" t="str">
            <v>Santo Domingo</v>
          </cell>
          <cell r="F2820" t="str">
            <v/>
          </cell>
          <cell r="G2820">
            <v>0</v>
          </cell>
          <cell r="H2820">
            <v>0</v>
          </cell>
          <cell r="I2820" t="str">
            <v>240</v>
          </cell>
          <cell r="J2820">
            <v>0</v>
          </cell>
          <cell r="K2820">
            <v>0</v>
          </cell>
          <cell r="L2820">
            <v>0</v>
          </cell>
          <cell r="M2820">
            <v>3.044</v>
          </cell>
          <cell r="N2820">
            <v>0</v>
          </cell>
          <cell r="O2820">
            <v>413.1</v>
          </cell>
          <cell r="P2820">
            <v>13.57</v>
          </cell>
          <cell r="Q2820">
            <v>0</v>
          </cell>
          <cell r="R2820">
            <v>0</v>
          </cell>
        </row>
        <row r="2821">
          <cell r="A2821" t="str">
            <v>0306Tumbes Rural270</v>
          </cell>
          <cell r="B2821" t="str">
            <v>03</v>
          </cell>
          <cell r="C2821" t="str">
            <v>06</v>
          </cell>
          <cell r="D2821" t="str">
            <v>ELNO</v>
          </cell>
          <cell r="E2821" t="str">
            <v>Tumbes Rural</v>
          </cell>
          <cell r="F2821" t="str">
            <v/>
          </cell>
          <cell r="G2821">
            <v>0</v>
          </cell>
          <cell r="H2821">
            <v>0</v>
          </cell>
          <cell r="I2821" t="str">
            <v>270</v>
          </cell>
          <cell r="J2821">
            <v>179</v>
          </cell>
          <cell r="K2821">
            <v>0</v>
          </cell>
          <cell r="L2821">
            <v>0</v>
          </cell>
          <cell r="M2821">
            <v>21.024000000000001</v>
          </cell>
          <cell r="N2821">
            <v>0</v>
          </cell>
          <cell r="O2821">
            <v>8950.2099999999991</v>
          </cell>
          <cell r="P2821">
            <v>42.57</v>
          </cell>
          <cell r="Q2821">
            <v>1611.04</v>
          </cell>
          <cell r="R2821">
            <v>108.57</v>
          </cell>
        </row>
        <row r="2822">
          <cell r="A2822" t="str">
            <v>0306Tumbes Rural261</v>
          </cell>
          <cell r="B2822" t="str">
            <v>03</v>
          </cell>
          <cell r="C2822" t="str">
            <v>06</v>
          </cell>
          <cell r="D2822" t="str">
            <v>ELNO</v>
          </cell>
          <cell r="E2822" t="str">
            <v>Tumbes Rural</v>
          </cell>
          <cell r="F2822" t="str">
            <v/>
          </cell>
          <cell r="G2822">
            <v>0</v>
          </cell>
          <cell r="H2822">
            <v>0</v>
          </cell>
          <cell r="I2822" t="str">
            <v>261</v>
          </cell>
          <cell r="J2822">
            <v>1237</v>
          </cell>
          <cell r="K2822">
            <v>0</v>
          </cell>
          <cell r="L2822">
            <v>0</v>
          </cell>
          <cell r="M2822">
            <v>18.204999999999998</v>
          </cell>
          <cell r="N2822">
            <v>0</v>
          </cell>
          <cell r="O2822">
            <v>7817.99</v>
          </cell>
          <cell r="P2822">
            <v>42.94</v>
          </cell>
          <cell r="Q2822">
            <v>1407.24</v>
          </cell>
          <cell r="R2822">
            <v>734.87</v>
          </cell>
        </row>
        <row r="2823">
          <cell r="A2823" t="str">
            <v>0306Tumbes Rural262</v>
          </cell>
          <cell r="B2823" t="str">
            <v>03</v>
          </cell>
          <cell r="C2823" t="str">
            <v>06</v>
          </cell>
          <cell r="D2823" t="str">
            <v>ELNO</v>
          </cell>
          <cell r="E2823" t="str">
            <v>Tumbes Rural</v>
          </cell>
          <cell r="F2823" t="str">
            <v/>
          </cell>
          <cell r="G2823">
            <v>0</v>
          </cell>
          <cell r="H2823">
            <v>0</v>
          </cell>
          <cell r="I2823" t="str">
            <v>262</v>
          </cell>
          <cell r="J2823">
            <v>1028</v>
          </cell>
          <cell r="K2823">
            <v>0</v>
          </cell>
          <cell r="L2823">
            <v>0</v>
          </cell>
          <cell r="M2823">
            <v>57.732999999999997</v>
          </cell>
          <cell r="N2823">
            <v>0</v>
          </cell>
          <cell r="O2823">
            <v>22052.33</v>
          </cell>
          <cell r="P2823">
            <v>38.200000000000003</v>
          </cell>
          <cell r="Q2823">
            <v>3969.42</v>
          </cell>
          <cell r="R2823">
            <v>610.66</v>
          </cell>
        </row>
        <row r="2824">
          <cell r="A2824" t="str">
            <v>0306Tumbes Rural263</v>
          </cell>
          <cell r="B2824" t="str">
            <v>03</v>
          </cell>
          <cell r="C2824" t="str">
            <v>06</v>
          </cell>
          <cell r="D2824" t="str">
            <v>ELNO</v>
          </cell>
          <cell r="E2824" t="str">
            <v>Tumbes Rural</v>
          </cell>
          <cell r="F2824" t="str">
            <v/>
          </cell>
          <cell r="G2824">
            <v>0</v>
          </cell>
          <cell r="H2824">
            <v>0</v>
          </cell>
          <cell r="I2824" t="str">
            <v>263</v>
          </cell>
          <cell r="J2824">
            <v>105</v>
          </cell>
          <cell r="K2824">
            <v>0</v>
          </cell>
          <cell r="L2824">
            <v>0</v>
          </cell>
          <cell r="M2824">
            <v>12.419</v>
          </cell>
          <cell r="N2824">
            <v>0</v>
          </cell>
          <cell r="O2824">
            <v>5342.92</v>
          </cell>
          <cell r="P2824">
            <v>43.02</v>
          </cell>
          <cell r="Q2824">
            <v>961.73</v>
          </cell>
          <cell r="R2824">
            <v>62.49</v>
          </cell>
        </row>
        <row r="2825">
          <cell r="A2825" t="str">
            <v>0306Tumbes Rural264</v>
          </cell>
          <cell r="B2825" t="str">
            <v>03</v>
          </cell>
          <cell r="C2825" t="str">
            <v>06</v>
          </cell>
          <cell r="D2825" t="str">
            <v>ELNO</v>
          </cell>
          <cell r="E2825" t="str">
            <v>Tumbes Rural</v>
          </cell>
          <cell r="F2825" t="str">
            <v/>
          </cell>
          <cell r="G2825">
            <v>0</v>
          </cell>
          <cell r="H2825">
            <v>0</v>
          </cell>
          <cell r="I2825" t="str">
            <v>264</v>
          </cell>
          <cell r="J2825">
            <v>50</v>
          </cell>
          <cell r="K2825">
            <v>0</v>
          </cell>
          <cell r="L2825">
            <v>0</v>
          </cell>
          <cell r="M2825">
            <v>9.7910000000000004</v>
          </cell>
          <cell r="N2825">
            <v>0</v>
          </cell>
          <cell r="O2825">
            <v>4149.03</v>
          </cell>
          <cell r="P2825">
            <v>42.38</v>
          </cell>
          <cell r="Q2825">
            <v>746.83</v>
          </cell>
          <cell r="R2825">
            <v>30.76</v>
          </cell>
        </row>
        <row r="2826">
          <cell r="A2826" t="str">
            <v>0306Tumbes Rural265</v>
          </cell>
          <cell r="B2826" t="str">
            <v>03</v>
          </cell>
          <cell r="C2826" t="str">
            <v>06</v>
          </cell>
          <cell r="D2826" t="str">
            <v>ELNO</v>
          </cell>
          <cell r="E2826" t="str">
            <v>Tumbes Rural</v>
          </cell>
          <cell r="F2826" t="str">
            <v/>
          </cell>
          <cell r="G2826">
            <v>0</v>
          </cell>
          <cell r="H2826">
            <v>0</v>
          </cell>
          <cell r="I2826" t="str">
            <v>265</v>
          </cell>
          <cell r="J2826">
            <v>5</v>
          </cell>
          <cell r="K2826">
            <v>0</v>
          </cell>
          <cell r="L2826">
            <v>0</v>
          </cell>
          <cell r="M2826">
            <v>1.663</v>
          </cell>
          <cell r="N2826">
            <v>0</v>
          </cell>
          <cell r="O2826">
            <v>697.96</v>
          </cell>
          <cell r="P2826">
            <v>41.97</v>
          </cell>
          <cell r="Q2826">
            <v>125.63</v>
          </cell>
          <cell r="R2826">
            <v>3.13</v>
          </cell>
        </row>
        <row r="2827">
          <cell r="A2827" t="str">
            <v>0306Tumbes Rural266</v>
          </cell>
          <cell r="B2827" t="str">
            <v>03</v>
          </cell>
          <cell r="C2827" t="str">
            <v>06</v>
          </cell>
          <cell r="D2827" t="str">
            <v>ELNO</v>
          </cell>
          <cell r="E2827" t="str">
            <v>Tumbes Rural</v>
          </cell>
          <cell r="F2827" t="str">
            <v/>
          </cell>
          <cell r="G2827">
            <v>0</v>
          </cell>
          <cell r="H2827">
            <v>0</v>
          </cell>
          <cell r="I2827" t="str">
            <v>266</v>
          </cell>
          <cell r="J2827">
            <v>3</v>
          </cell>
          <cell r="K2827">
            <v>0</v>
          </cell>
          <cell r="L2827">
            <v>0</v>
          </cell>
          <cell r="M2827">
            <v>1.627</v>
          </cell>
          <cell r="N2827">
            <v>0</v>
          </cell>
          <cell r="O2827">
            <v>679.21</v>
          </cell>
          <cell r="P2827">
            <v>41.75</v>
          </cell>
          <cell r="Q2827">
            <v>122.26</v>
          </cell>
          <cell r="R2827">
            <v>2.13</v>
          </cell>
        </row>
        <row r="2828">
          <cell r="A2828" t="str">
            <v>0306Tumbes Rural267</v>
          </cell>
          <cell r="B2828" t="str">
            <v>03</v>
          </cell>
          <cell r="C2828" t="str">
            <v>06</v>
          </cell>
          <cell r="D2828" t="str">
            <v>ELNO</v>
          </cell>
          <cell r="E2828" t="str">
            <v>Tumbes Rural</v>
          </cell>
          <cell r="F2828" t="str">
            <v/>
          </cell>
          <cell r="G2828">
            <v>0</v>
          </cell>
          <cell r="H2828">
            <v>0</v>
          </cell>
          <cell r="I2828" t="str">
            <v>267</v>
          </cell>
          <cell r="J2828">
            <v>2</v>
          </cell>
          <cell r="K2828">
            <v>0</v>
          </cell>
          <cell r="L2828">
            <v>0</v>
          </cell>
          <cell r="M2828">
            <v>1.6850000000000001</v>
          </cell>
          <cell r="N2828">
            <v>0</v>
          </cell>
          <cell r="O2828">
            <v>701.29</v>
          </cell>
          <cell r="P2828">
            <v>41.62</v>
          </cell>
          <cell r="Q2828">
            <v>126.23</v>
          </cell>
          <cell r="R2828">
            <v>1.18</v>
          </cell>
        </row>
        <row r="2829">
          <cell r="A2829" t="str">
            <v>0306Tumbes Rural268</v>
          </cell>
          <cell r="B2829" t="str">
            <v>03</v>
          </cell>
          <cell r="C2829" t="str">
            <v>06</v>
          </cell>
          <cell r="D2829" t="str">
            <v>ELNO</v>
          </cell>
          <cell r="E2829" t="str">
            <v>Tumbes Rural</v>
          </cell>
          <cell r="F2829" t="str">
            <v/>
          </cell>
          <cell r="G2829">
            <v>0</v>
          </cell>
          <cell r="H2829">
            <v>0</v>
          </cell>
          <cell r="I2829" t="str">
            <v>268</v>
          </cell>
          <cell r="J2829">
            <v>1</v>
          </cell>
          <cell r="K2829">
            <v>0</v>
          </cell>
          <cell r="L2829">
            <v>0</v>
          </cell>
          <cell r="M2829">
            <v>2.637</v>
          </cell>
          <cell r="N2829">
            <v>0</v>
          </cell>
          <cell r="O2829">
            <v>941.84</v>
          </cell>
          <cell r="P2829">
            <v>35.72</v>
          </cell>
          <cell r="Q2829">
            <v>169.53</v>
          </cell>
          <cell r="R2829">
            <v>0.77</v>
          </cell>
        </row>
        <row r="2830">
          <cell r="A2830" t="str">
            <v>0306Tumbes Rural282</v>
          </cell>
          <cell r="B2830" t="str">
            <v>03</v>
          </cell>
          <cell r="C2830" t="str">
            <v>06</v>
          </cell>
          <cell r="D2830" t="str">
            <v>ELNO</v>
          </cell>
          <cell r="E2830" t="str">
            <v>Tumbes Rural</v>
          </cell>
          <cell r="F2830" t="str">
            <v/>
          </cell>
          <cell r="G2830">
            <v>0</v>
          </cell>
          <cell r="H2830">
            <v>0</v>
          </cell>
          <cell r="I2830" t="str">
            <v>282</v>
          </cell>
          <cell r="J2830">
            <v>5</v>
          </cell>
          <cell r="K2830">
            <v>0</v>
          </cell>
          <cell r="L2830">
            <v>0</v>
          </cell>
          <cell r="M2830">
            <v>0.51200000000000001</v>
          </cell>
          <cell r="N2830">
            <v>1.6</v>
          </cell>
          <cell r="O2830">
            <v>208.35</v>
          </cell>
          <cell r="P2830">
            <v>40.69</v>
          </cell>
          <cell r="Q2830">
            <v>37.5</v>
          </cell>
          <cell r="R2830">
            <v>2.95</v>
          </cell>
        </row>
        <row r="2831">
          <cell r="A2831" t="str">
            <v>0306Tumbes Rural100</v>
          </cell>
          <cell r="B2831" t="str">
            <v>03</v>
          </cell>
          <cell r="C2831" t="str">
            <v>06</v>
          </cell>
          <cell r="D2831" t="str">
            <v>ELNO</v>
          </cell>
          <cell r="E2831" t="str">
            <v>Tumbes Rural</v>
          </cell>
          <cell r="F2831" t="str">
            <v/>
          </cell>
          <cell r="G2831">
            <v>0</v>
          </cell>
          <cell r="H2831">
            <v>0</v>
          </cell>
          <cell r="I2831" t="str">
            <v>100</v>
          </cell>
          <cell r="J2831">
            <v>2</v>
          </cell>
          <cell r="K2831">
            <v>4.774</v>
          </cell>
          <cell r="L2831">
            <v>35.289000000000001</v>
          </cell>
          <cell r="M2831">
            <v>40.063000000000002</v>
          </cell>
          <cell r="N2831">
            <v>0.57999999999999996</v>
          </cell>
          <cell r="O2831">
            <v>8090.32</v>
          </cell>
          <cell r="P2831">
            <v>20.190000000000001</v>
          </cell>
          <cell r="Q2831">
            <v>1456.26</v>
          </cell>
          <cell r="R2831">
            <v>31.86</v>
          </cell>
        </row>
        <row r="2832">
          <cell r="A2832" t="str">
            <v>0306Tumbes Rural122</v>
          </cell>
          <cell r="B2832" t="str">
            <v>03</v>
          </cell>
          <cell r="C2832" t="str">
            <v>06</v>
          </cell>
          <cell r="D2832" t="str">
            <v>ELNO</v>
          </cell>
          <cell r="E2832" t="str">
            <v>Tumbes Rural</v>
          </cell>
          <cell r="F2832" t="str">
            <v/>
          </cell>
          <cell r="G2832">
            <v>0</v>
          </cell>
          <cell r="H2832">
            <v>0</v>
          </cell>
          <cell r="I2832" t="str">
            <v>122</v>
          </cell>
          <cell r="J2832">
            <v>2</v>
          </cell>
          <cell r="K2832">
            <v>15.904999999999999</v>
          </cell>
          <cell r="L2832">
            <v>84.938000000000002</v>
          </cell>
          <cell r="M2832">
            <v>100.843</v>
          </cell>
          <cell r="N2832">
            <v>0.4</v>
          </cell>
          <cell r="O2832">
            <v>20779.919999999998</v>
          </cell>
          <cell r="P2832">
            <v>20.61</v>
          </cell>
          <cell r="Q2832">
            <v>3740.39</v>
          </cell>
          <cell r="R2832">
            <v>31.86</v>
          </cell>
        </row>
        <row r="2833">
          <cell r="A2833" t="str">
            <v>0306Tumbes Rural121</v>
          </cell>
          <cell r="B2833" t="str">
            <v>03</v>
          </cell>
          <cell r="C2833" t="str">
            <v>06</v>
          </cell>
          <cell r="D2833" t="str">
            <v>ELNO</v>
          </cell>
          <cell r="E2833" t="str">
            <v>Tumbes Rural</v>
          </cell>
          <cell r="F2833" t="str">
            <v/>
          </cell>
          <cell r="G2833">
            <v>0</v>
          </cell>
          <cell r="H2833">
            <v>0</v>
          </cell>
          <cell r="I2833" t="str">
            <v>121</v>
          </cell>
          <cell r="J2833">
            <v>3</v>
          </cell>
          <cell r="K2833">
            <v>4.6580000000000004</v>
          </cell>
          <cell r="L2833">
            <v>12.734999999999999</v>
          </cell>
          <cell r="M2833">
            <v>17.393000000000001</v>
          </cell>
          <cell r="N2833">
            <v>0.14000000000000001</v>
          </cell>
          <cell r="O2833">
            <v>4078.75</v>
          </cell>
          <cell r="P2833">
            <v>23.45</v>
          </cell>
          <cell r="Q2833">
            <v>734.18</v>
          </cell>
          <cell r="R2833">
            <v>47.79</v>
          </cell>
        </row>
        <row r="2834">
          <cell r="A2834" t="str">
            <v>0306Tumbes Rural132</v>
          </cell>
          <cell r="B2834" t="str">
            <v>03</v>
          </cell>
          <cell r="C2834" t="str">
            <v>06</v>
          </cell>
          <cell r="D2834" t="str">
            <v>ELNO</v>
          </cell>
          <cell r="E2834" t="str">
            <v>Tumbes Rural</v>
          </cell>
          <cell r="F2834" t="str">
            <v/>
          </cell>
          <cell r="G2834">
            <v>0</v>
          </cell>
          <cell r="H2834">
            <v>0</v>
          </cell>
          <cell r="I2834" t="str">
            <v>132</v>
          </cell>
          <cell r="J2834">
            <v>5</v>
          </cell>
          <cell r="K2834">
            <v>0</v>
          </cell>
          <cell r="L2834">
            <v>0</v>
          </cell>
          <cell r="M2834">
            <v>3.7280000000000002</v>
          </cell>
          <cell r="N2834">
            <v>9.2999999999999999E-2</v>
          </cell>
          <cell r="O2834">
            <v>2037.18</v>
          </cell>
          <cell r="P2834">
            <v>54.65</v>
          </cell>
          <cell r="Q2834">
            <v>366.69</v>
          </cell>
          <cell r="R2834">
            <v>74.5</v>
          </cell>
        </row>
        <row r="2835">
          <cell r="A2835" t="str">
            <v>0306Tumbes Rural131</v>
          </cell>
          <cell r="B2835" t="str">
            <v>03</v>
          </cell>
          <cell r="C2835" t="str">
            <v>06</v>
          </cell>
          <cell r="D2835" t="str">
            <v>ELNO</v>
          </cell>
          <cell r="E2835" t="str">
            <v>Tumbes Rural</v>
          </cell>
          <cell r="F2835" t="str">
            <v/>
          </cell>
          <cell r="G2835">
            <v>0</v>
          </cell>
          <cell r="H2835">
            <v>0</v>
          </cell>
          <cell r="I2835" t="str">
            <v>131</v>
          </cell>
          <cell r="J2835">
            <v>5</v>
          </cell>
          <cell r="K2835">
            <v>0</v>
          </cell>
          <cell r="L2835">
            <v>0</v>
          </cell>
          <cell r="M2835">
            <v>13.037000000000001</v>
          </cell>
          <cell r="N2835">
            <v>8.3000000000000004E-2</v>
          </cell>
          <cell r="O2835">
            <v>3627.46</v>
          </cell>
          <cell r="P2835">
            <v>27.82</v>
          </cell>
          <cell r="Q2835">
            <v>652.94000000000005</v>
          </cell>
          <cell r="R2835">
            <v>74.5</v>
          </cell>
        </row>
        <row r="2836">
          <cell r="A2836" t="str">
            <v>0306Tumbes Rural240</v>
          </cell>
          <cell r="B2836" t="str">
            <v>03</v>
          </cell>
          <cell r="C2836" t="str">
            <v>06</v>
          </cell>
          <cell r="D2836" t="str">
            <v>ELNO</v>
          </cell>
          <cell r="E2836" t="str">
            <v>Tumbes Rural</v>
          </cell>
          <cell r="F2836" t="str">
            <v/>
          </cell>
          <cell r="G2836">
            <v>0</v>
          </cell>
          <cell r="H2836">
            <v>0</v>
          </cell>
          <cell r="I2836" t="str">
            <v>240</v>
          </cell>
          <cell r="J2836">
            <v>0</v>
          </cell>
          <cell r="K2836">
            <v>0</v>
          </cell>
          <cell r="L2836">
            <v>0</v>
          </cell>
          <cell r="M2836">
            <v>24.440999999999999</v>
          </cell>
          <cell r="N2836">
            <v>0</v>
          </cell>
          <cell r="O2836">
            <v>8793.42</v>
          </cell>
          <cell r="P2836">
            <v>35.979999999999997</v>
          </cell>
          <cell r="Q2836">
            <v>0</v>
          </cell>
          <cell r="R2836">
            <v>0</v>
          </cell>
        </row>
        <row r="2837">
          <cell r="A2837" t="str">
            <v>0307Piura210</v>
          </cell>
          <cell r="B2837" t="str">
            <v>03</v>
          </cell>
          <cell r="C2837" t="str">
            <v>07</v>
          </cell>
          <cell r="D2837" t="str">
            <v>ELNO</v>
          </cell>
          <cell r="E2837" t="str">
            <v>Piura</v>
          </cell>
          <cell r="F2837" t="str">
            <v/>
          </cell>
          <cell r="G2837">
            <v>7</v>
          </cell>
          <cell r="H2837">
            <v>60</v>
          </cell>
          <cell r="I2837" t="str">
            <v>210</v>
          </cell>
          <cell r="J2837">
            <v>1</v>
          </cell>
          <cell r="K2837">
            <v>0.02</v>
          </cell>
          <cell r="L2837">
            <v>0.63</v>
          </cell>
          <cell r="M2837">
            <v>0.65</v>
          </cell>
          <cell r="N2837">
            <v>0.03</v>
          </cell>
          <cell r="O2837">
            <v>597.67999999999995</v>
          </cell>
          <cell r="P2837">
            <v>91.95</v>
          </cell>
          <cell r="Q2837">
            <v>107.58</v>
          </cell>
          <cell r="R2837">
            <v>3.18</v>
          </cell>
        </row>
        <row r="2838">
          <cell r="A2838" t="str">
            <v>0307Piura222</v>
          </cell>
          <cell r="B2838" t="str">
            <v>03</v>
          </cell>
          <cell r="C2838" t="str">
            <v>07</v>
          </cell>
          <cell r="D2838" t="str">
            <v>ELNO</v>
          </cell>
          <cell r="E2838" t="str">
            <v>Piura</v>
          </cell>
          <cell r="F2838" t="str">
            <v/>
          </cell>
          <cell r="G2838">
            <v>7</v>
          </cell>
          <cell r="H2838">
            <v>60</v>
          </cell>
          <cell r="I2838" t="str">
            <v>222</v>
          </cell>
          <cell r="J2838">
            <v>9</v>
          </cell>
          <cell r="K2838">
            <v>8.5839999999999996</v>
          </cell>
          <cell r="L2838">
            <v>30.562000000000001</v>
          </cell>
          <cell r="M2838">
            <v>39.146000000000001</v>
          </cell>
          <cell r="N2838">
            <v>0.41599999999999998</v>
          </cell>
          <cell r="O2838">
            <v>19637.3</v>
          </cell>
          <cell r="P2838">
            <v>50.16</v>
          </cell>
          <cell r="Q2838">
            <v>3534.71</v>
          </cell>
          <cell r="R2838">
            <v>34.590000000000003</v>
          </cell>
        </row>
        <row r="2839">
          <cell r="A2839" t="str">
            <v>0307Piura221</v>
          </cell>
          <cell r="B2839" t="str">
            <v>03</v>
          </cell>
          <cell r="C2839" t="str">
            <v>07</v>
          </cell>
          <cell r="D2839" t="str">
            <v>ELNO</v>
          </cell>
          <cell r="E2839" t="str">
            <v>Piura</v>
          </cell>
          <cell r="F2839" t="str">
            <v/>
          </cell>
          <cell r="G2839">
            <v>7</v>
          </cell>
          <cell r="H2839">
            <v>60</v>
          </cell>
          <cell r="I2839" t="str">
            <v>221</v>
          </cell>
          <cell r="J2839">
            <v>7</v>
          </cell>
          <cell r="K2839">
            <v>27.324999999999999</v>
          </cell>
          <cell r="L2839">
            <v>68.91</v>
          </cell>
          <cell r="M2839">
            <v>96.234999999999999</v>
          </cell>
          <cell r="N2839">
            <v>0.46200000000000002</v>
          </cell>
          <cell r="O2839">
            <v>29978.1</v>
          </cell>
          <cell r="P2839">
            <v>31.15</v>
          </cell>
          <cell r="Q2839">
            <v>5396.06</v>
          </cell>
          <cell r="R2839">
            <v>32.21</v>
          </cell>
        </row>
        <row r="2840">
          <cell r="A2840" t="str">
            <v>0307Piura232</v>
          </cell>
          <cell r="B2840" t="str">
            <v>03</v>
          </cell>
          <cell r="C2840" t="str">
            <v>07</v>
          </cell>
          <cell r="D2840" t="str">
            <v>ELNO</v>
          </cell>
          <cell r="E2840" t="str">
            <v>Piura</v>
          </cell>
          <cell r="F2840" t="str">
            <v/>
          </cell>
          <cell r="G2840">
            <v>7</v>
          </cell>
          <cell r="H2840">
            <v>60</v>
          </cell>
          <cell r="I2840" t="str">
            <v>232</v>
          </cell>
          <cell r="J2840">
            <v>8</v>
          </cell>
          <cell r="K2840">
            <v>0</v>
          </cell>
          <cell r="L2840">
            <v>0</v>
          </cell>
          <cell r="M2840">
            <v>23.087</v>
          </cell>
          <cell r="N2840">
            <v>0.28999999999999998</v>
          </cell>
          <cell r="O2840">
            <v>11378.71</v>
          </cell>
          <cell r="P2840">
            <v>49.29</v>
          </cell>
          <cell r="Q2840">
            <v>2048.17</v>
          </cell>
          <cell r="R2840">
            <v>19.04</v>
          </cell>
        </row>
        <row r="2841">
          <cell r="A2841" t="str">
            <v>0307Piura231</v>
          </cell>
          <cell r="B2841" t="str">
            <v>03</v>
          </cell>
          <cell r="C2841" t="str">
            <v>07</v>
          </cell>
          <cell r="D2841" t="str">
            <v>ELNO</v>
          </cell>
          <cell r="E2841" t="str">
            <v>Piura</v>
          </cell>
          <cell r="F2841" t="str">
            <v/>
          </cell>
          <cell r="G2841">
            <v>7</v>
          </cell>
          <cell r="H2841">
            <v>60</v>
          </cell>
          <cell r="I2841" t="str">
            <v>231</v>
          </cell>
          <cell r="J2841">
            <v>16</v>
          </cell>
          <cell r="K2841">
            <v>0</v>
          </cell>
          <cell r="L2841">
            <v>0</v>
          </cell>
          <cell r="M2841">
            <v>74.822000000000003</v>
          </cell>
          <cell r="N2841">
            <v>0.28499999999999998</v>
          </cell>
          <cell r="O2841">
            <v>23229.59</v>
          </cell>
          <cell r="P2841">
            <v>31.05</v>
          </cell>
          <cell r="Q2841">
            <v>4181.33</v>
          </cell>
          <cell r="R2841">
            <v>37.89</v>
          </cell>
        </row>
        <row r="2842">
          <cell r="A2842" t="str">
            <v>0307Piura270</v>
          </cell>
          <cell r="B2842" t="str">
            <v>03</v>
          </cell>
          <cell r="C2842" t="str">
            <v>07</v>
          </cell>
          <cell r="D2842" t="str">
            <v>ELNO</v>
          </cell>
          <cell r="E2842" t="str">
            <v>Piura</v>
          </cell>
          <cell r="F2842" t="str">
            <v/>
          </cell>
          <cell r="G2842">
            <v>7</v>
          </cell>
          <cell r="H2842">
            <v>60</v>
          </cell>
          <cell r="I2842" t="str">
            <v>270</v>
          </cell>
          <cell r="J2842">
            <v>3209</v>
          </cell>
          <cell r="K2842">
            <v>0</v>
          </cell>
          <cell r="L2842">
            <v>0</v>
          </cell>
          <cell r="M2842">
            <v>1171.8499999999999</v>
          </cell>
          <cell r="N2842">
            <v>0</v>
          </cell>
          <cell r="O2842">
            <v>410449.99</v>
          </cell>
          <cell r="P2842">
            <v>35.03</v>
          </cell>
          <cell r="Q2842">
            <v>73881</v>
          </cell>
          <cell r="R2842">
            <v>2050.92</v>
          </cell>
        </row>
        <row r="2843">
          <cell r="A2843" t="str">
            <v>0307Piura261</v>
          </cell>
          <cell r="B2843" t="str">
            <v>03</v>
          </cell>
          <cell r="C2843" t="str">
            <v>07</v>
          </cell>
          <cell r="D2843" t="str">
            <v>ELNO</v>
          </cell>
          <cell r="E2843" t="str">
            <v>Piura</v>
          </cell>
          <cell r="F2843" t="str">
            <v/>
          </cell>
          <cell r="G2843">
            <v>7</v>
          </cell>
          <cell r="H2843">
            <v>60</v>
          </cell>
          <cell r="I2843" t="str">
            <v>261</v>
          </cell>
          <cell r="J2843">
            <v>23876</v>
          </cell>
          <cell r="K2843">
            <v>0</v>
          </cell>
          <cell r="L2843">
            <v>0</v>
          </cell>
          <cell r="M2843">
            <v>382.58199999999999</v>
          </cell>
          <cell r="N2843">
            <v>0</v>
          </cell>
          <cell r="O2843">
            <v>141643.24</v>
          </cell>
          <cell r="P2843">
            <v>37.020000000000003</v>
          </cell>
          <cell r="Q2843">
            <v>25495.78</v>
          </cell>
          <cell r="R2843">
            <v>14120.58</v>
          </cell>
        </row>
        <row r="2844">
          <cell r="A2844" t="str">
            <v>0307Piura262</v>
          </cell>
          <cell r="B2844" t="str">
            <v>03</v>
          </cell>
          <cell r="C2844" t="str">
            <v>07</v>
          </cell>
          <cell r="D2844" t="str">
            <v>ELNO</v>
          </cell>
          <cell r="E2844" t="str">
            <v>Piura</v>
          </cell>
          <cell r="F2844" t="str">
            <v/>
          </cell>
          <cell r="G2844">
            <v>7</v>
          </cell>
          <cell r="H2844">
            <v>60</v>
          </cell>
          <cell r="I2844" t="str">
            <v>262</v>
          </cell>
          <cell r="J2844">
            <v>29995</v>
          </cell>
          <cell r="K2844">
            <v>0</v>
          </cell>
          <cell r="L2844">
            <v>0</v>
          </cell>
          <cell r="M2844">
            <v>1777.2149999999999</v>
          </cell>
          <cell r="N2844">
            <v>0</v>
          </cell>
          <cell r="O2844">
            <v>587060.44999999995</v>
          </cell>
          <cell r="P2844">
            <v>33.03</v>
          </cell>
          <cell r="Q2844">
            <v>105670.88</v>
          </cell>
          <cell r="R2844">
            <v>17772.189999999999</v>
          </cell>
        </row>
        <row r="2845">
          <cell r="A2845" t="str">
            <v>0307Piura263</v>
          </cell>
          <cell r="B2845" t="str">
            <v>03</v>
          </cell>
          <cell r="C2845" t="str">
            <v>07</v>
          </cell>
          <cell r="D2845" t="str">
            <v>ELNO</v>
          </cell>
          <cell r="E2845" t="str">
            <v>Piura</v>
          </cell>
          <cell r="F2845" t="str">
            <v/>
          </cell>
          <cell r="G2845">
            <v>7</v>
          </cell>
          <cell r="H2845">
            <v>60</v>
          </cell>
          <cell r="I2845" t="str">
            <v>263</v>
          </cell>
          <cell r="J2845">
            <v>8080</v>
          </cell>
          <cell r="K2845">
            <v>0</v>
          </cell>
          <cell r="L2845">
            <v>0</v>
          </cell>
          <cell r="M2845">
            <v>985.74900000000002</v>
          </cell>
          <cell r="N2845">
            <v>0</v>
          </cell>
          <cell r="O2845">
            <v>363266.62</v>
          </cell>
          <cell r="P2845">
            <v>36.85</v>
          </cell>
          <cell r="Q2845">
            <v>65387.99</v>
          </cell>
          <cell r="R2845">
            <v>4811.08</v>
          </cell>
        </row>
        <row r="2846">
          <cell r="A2846" t="str">
            <v>0307Piura264</v>
          </cell>
          <cell r="B2846" t="str">
            <v>03</v>
          </cell>
          <cell r="C2846" t="str">
            <v>07</v>
          </cell>
          <cell r="D2846" t="str">
            <v>ELNO</v>
          </cell>
          <cell r="E2846" t="str">
            <v>Piura</v>
          </cell>
          <cell r="F2846" t="str">
            <v/>
          </cell>
          <cell r="G2846">
            <v>7</v>
          </cell>
          <cell r="H2846">
            <v>60</v>
          </cell>
          <cell r="I2846" t="str">
            <v>264</v>
          </cell>
          <cell r="J2846">
            <v>5818</v>
          </cell>
          <cell r="K2846">
            <v>0</v>
          </cell>
          <cell r="L2846">
            <v>0</v>
          </cell>
          <cell r="M2846">
            <v>1177.711</v>
          </cell>
          <cell r="N2846">
            <v>0</v>
          </cell>
          <cell r="O2846">
            <v>426695</v>
          </cell>
          <cell r="P2846">
            <v>36.229999999999997</v>
          </cell>
          <cell r="Q2846">
            <v>76805.100000000006</v>
          </cell>
          <cell r="R2846">
            <v>3493.14</v>
          </cell>
        </row>
        <row r="2847">
          <cell r="A2847" t="str">
            <v>0307Piura265</v>
          </cell>
          <cell r="B2847" t="str">
            <v>03</v>
          </cell>
          <cell r="C2847" t="str">
            <v>07</v>
          </cell>
          <cell r="D2847" t="str">
            <v>ELNO</v>
          </cell>
          <cell r="E2847" t="str">
            <v>Piura</v>
          </cell>
          <cell r="F2847" t="str">
            <v/>
          </cell>
          <cell r="G2847">
            <v>7</v>
          </cell>
          <cell r="H2847">
            <v>60</v>
          </cell>
          <cell r="I2847" t="str">
            <v>265</v>
          </cell>
          <cell r="J2847">
            <v>1161</v>
          </cell>
          <cell r="K2847">
            <v>0</v>
          </cell>
          <cell r="L2847">
            <v>0</v>
          </cell>
          <cell r="M2847">
            <v>434.09300000000002</v>
          </cell>
          <cell r="N2847">
            <v>0</v>
          </cell>
          <cell r="O2847">
            <v>154974.35</v>
          </cell>
          <cell r="P2847">
            <v>35.700000000000003</v>
          </cell>
          <cell r="Q2847">
            <v>27895.38</v>
          </cell>
          <cell r="R2847">
            <v>717.39</v>
          </cell>
        </row>
        <row r="2848">
          <cell r="A2848" t="str">
            <v>0307Piura266</v>
          </cell>
          <cell r="B2848" t="str">
            <v>03</v>
          </cell>
          <cell r="C2848" t="str">
            <v>07</v>
          </cell>
          <cell r="D2848" t="str">
            <v>ELNO</v>
          </cell>
          <cell r="E2848" t="str">
            <v>Piura</v>
          </cell>
          <cell r="F2848" t="str">
            <v/>
          </cell>
          <cell r="G2848">
            <v>7</v>
          </cell>
          <cell r="H2848">
            <v>60</v>
          </cell>
          <cell r="I2848" t="str">
            <v>266</v>
          </cell>
          <cell r="J2848">
            <v>283</v>
          </cell>
          <cell r="K2848">
            <v>0</v>
          </cell>
          <cell r="L2848">
            <v>0</v>
          </cell>
          <cell r="M2848">
            <v>168.643</v>
          </cell>
          <cell r="N2848">
            <v>0</v>
          </cell>
          <cell r="O2848">
            <v>59817.36</v>
          </cell>
          <cell r="P2848">
            <v>35.47</v>
          </cell>
          <cell r="Q2848">
            <v>10767.12</v>
          </cell>
          <cell r="R2848">
            <v>183.01</v>
          </cell>
        </row>
        <row r="2849">
          <cell r="A2849" t="str">
            <v>0307Piura267</v>
          </cell>
          <cell r="B2849" t="str">
            <v>03</v>
          </cell>
          <cell r="C2849" t="str">
            <v>07</v>
          </cell>
          <cell r="D2849" t="str">
            <v>ELNO</v>
          </cell>
          <cell r="E2849" t="str">
            <v>Piura</v>
          </cell>
          <cell r="F2849" t="str">
            <v/>
          </cell>
          <cell r="G2849">
            <v>7</v>
          </cell>
          <cell r="H2849">
            <v>60</v>
          </cell>
          <cell r="I2849" t="str">
            <v>267</v>
          </cell>
          <cell r="J2849">
            <v>89</v>
          </cell>
          <cell r="K2849">
            <v>0</v>
          </cell>
          <cell r="L2849">
            <v>0</v>
          </cell>
          <cell r="M2849">
            <v>76.474999999999994</v>
          </cell>
          <cell r="N2849">
            <v>0</v>
          </cell>
          <cell r="O2849">
            <v>26715.43</v>
          </cell>
          <cell r="P2849">
            <v>34.93</v>
          </cell>
          <cell r="Q2849">
            <v>4808.78</v>
          </cell>
          <cell r="R2849">
            <v>57.99</v>
          </cell>
        </row>
        <row r="2850">
          <cell r="A2850" t="str">
            <v>0307Piura268</v>
          </cell>
          <cell r="B2850" t="str">
            <v>03</v>
          </cell>
          <cell r="C2850" t="str">
            <v>07</v>
          </cell>
          <cell r="D2850" t="str">
            <v>ELNO</v>
          </cell>
          <cell r="E2850" t="str">
            <v>Piura</v>
          </cell>
          <cell r="F2850" t="str">
            <v/>
          </cell>
          <cell r="G2850">
            <v>7</v>
          </cell>
          <cell r="H2850">
            <v>60</v>
          </cell>
          <cell r="I2850" t="str">
            <v>268</v>
          </cell>
          <cell r="J2850">
            <v>84</v>
          </cell>
          <cell r="K2850">
            <v>0</v>
          </cell>
          <cell r="L2850">
            <v>0</v>
          </cell>
          <cell r="M2850">
            <v>130.86799999999999</v>
          </cell>
          <cell r="N2850">
            <v>0</v>
          </cell>
          <cell r="O2850">
            <v>45420.18</v>
          </cell>
          <cell r="P2850">
            <v>34.71</v>
          </cell>
          <cell r="Q2850">
            <v>8175.63</v>
          </cell>
          <cell r="R2850">
            <v>59.12</v>
          </cell>
        </row>
        <row r="2851">
          <cell r="A2851" t="str">
            <v>0307Piura282</v>
          </cell>
          <cell r="B2851" t="str">
            <v>03</v>
          </cell>
          <cell r="C2851" t="str">
            <v>07</v>
          </cell>
          <cell r="D2851" t="str">
            <v>ELNO</v>
          </cell>
          <cell r="E2851" t="str">
            <v>Piura</v>
          </cell>
          <cell r="F2851" t="str">
            <v/>
          </cell>
          <cell r="G2851">
            <v>7</v>
          </cell>
          <cell r="H2851">
            <v>60</v>
          </cell>
          <cell r="I2851" t="str">
            <v>282</v>
          </cell>
          <cell r="J2851">
            <v>95</v>
          </cell>
          <cell r="K2851">
            <v>0</v>
          </cell>
          <cell r="L2851">
            <v>0</v>
          </cell>
          <cell r="M2851">
            <v>28.614000000000001</v>
          </cell>
          <cell r="N2851">
            <v>72.116</v>
          </cell>
          <cell r="O2851">
            <v>8583.7199999999993</v>
          </cell>
          <cell r="P2851">
            <v>30</v>
          </cell>
          <cell r="Q2851">
            <v>1545.07</v>
          </cell>
          <cell r="R2851">
            <v>56.29</v>
          </cell>
        </row>
        <row r="2852">
          <cell r="A2852" t="str">
            <v>0307Piura100</v>
          </cell>
          <cell r="B2852" t="str">
            <v>03</v>
          </cell>
          <cell r="C2852" t="str">
            <v>07</v>
          </cell>
          <cell r="D2852" t="str">
            <v>ELNO</v>
          </cell>
          <cell r="E2852" t="str">
            <v>Piura</v>
          </cell>
          <cell r="F2852" t="str">
            <v/>
          </cell>
          <cell r="G2852">
            <v>7</v>
          </cell>
          <cell r="H2852">
            <v>60</v>
          </cell>
          <cell r="I2852" t="str">
            <v>100</v>
          </cell>
          <cell r="J2852">
            <v>35</v>
          </cell>
          <cell r="K2852">
            <v>25.452999999999999</v>
          </cell>
          <cell r="L2852">
            <v>850.05399999999997</v>
          </cell>
          <cell r="M2852">
            <v>875.50699999999995</v>
          </cell>
          <cell r="N2852">
            <v>5.1230000000000002</v>
          </cell>
          <cell r="O2852">
            <v>137720.68</v>
          </cell>
          <cell r="P2852">
            <v>15.73</v>
          </cell>
          <cell r="Q2852">
            <v>24789.72</v>
          </cell>
          <cell r="R2852">
            <v>559.27</v>
          </cell>
        </row>
        <row r="2853">
          <cell r="A2853" t="str">
            <v>0307Piura122</v>
          </cell>
          <cell r="B2853" t="str">
            <v>03</v>
          </cell>
          <cell r="C2853" t="str">
            <v>07</v>
          </cell>
          <cell r="D2853" t="str">
            <v>ELNO</v>
          </cell>
          <cell r="E2853" t="str">
            <v>Piura</v>
          </cell>
          <cell r="F2853" t="str">
            <v/>
          </cell>
          <cell r="G2853">
            <v>7</v>
          </cell>
          <cell r="H2853">
            <v>60</v>
          </cell>
          <cell r="I2853" t="str">
            <v>122</v>
          </cell>
          <cell r="J2853">
            <v>62</v>
          </cell>
          <cell r="K2853">
            <v>159.197</v>
          </cell>
          <cell r="L2853">
            <v>1114.502</v>
          </cell>
          <cell r="M2853">
            <v>1273.6990000000001</v>
          </cell>
          <cell r="N2853">
            <v>5.6130000000000004</v>
          </cell>
          <cell r="O2853">
            <v>263128.82</v>
          </cell>
          <cell r="P2853">
            <v>20.66</v>
          </cell>
          <cell r="Q2853">
            <v>47363.19</v>
          </cell>
          <cell r="R2853">
            <v>991.1</v>
          </cell>
        </row>
        <row r="2854">
          <cell r="A2854" t="str">
            <v>0307Piura121</v>
          </cell>
          <cell r="B2854" t="str">
            <v>03</v>
          </cell>
          <cell r="C2854" t="str">
            <v>07</v>
          </cell>
          <cell r="D2854" t="str">
            <v>ELNO</v>
          </cell>
          <cell r="E2854" t="str">
            <v>Piura</v>
          </cell>
          <cell r="F2854" t="str">
            <v/>
          </cell>
          <cell r="G2854">
            <v>7</v>
          </cell>
          <cell r="H2854">
            <v>60</v>
          </cell>
          <cell r="I2854" t="str">
            <v>121</v>
          </cell>
          <cell r="J2854">
            <v>39</v>
          </cell>
          <cell r="K2854">
            <v>163.06700000000001</v>
          </cell>
          <cell r="L2854">
            <v>617.72299999999996</v>
          </cell>
          <cell r="M2854">
            <v>780.79</v>
          </cell>
          <cell r="N2854">
            <v>2.5409999999999999</v>
          </cell>
          <cell r="O2854">
            <v>155775.66</v>
          </cell>
          <cell r="P2854">
            <v>19.95</v>
          </cell>
          <cell r="Q2854">
            <v>28039.62</v>
          </cell>
          <cell r="R2854">
            <v>624.71</v>
          </cell>
        </row>
        <row r="2855">
          <cell r="A2855" t="str">
            <v>0307Piura132</v>
          </cell>
          <cell r="B2855" t="str">
            <v>03</v>
          </cell>
          <cell r="C2855" t="str">
            <v>07</v>
          </cell>
          <cell r="D2855" t="str">
            <v>ELNO</v>
          </cell>
          <cell r="E2855" t="str">
            <v>Piura</v>
          </cell>
          <cell r="F2855" t="str">
            <v/>
          </cell>
          <cell r="G2855">
            <v>7</v>
          </cell>
          <cell r="H2855">
            <v>60</v>
          </cell>
          <cell r="I2855" t="str">
            <v>132</v>
          </cell>
          <cell r="J2855">
            <v>27</v>
          </cell>
          <cell r="K2855">
            <v>0</v>
          </cell>
          <cell r="L2855">
            <v>0</v>
          </cell>
          <cell r="M2855">
            <v>242.69200000000001</v>
          </cell>
          <cell r="N2855">
            <v>1.448</v>
          </cell>
          <cell r="O2855">
            <v>59802.25</v>
          </cell>
          <cell r="P2855">
            <v>24.64</v>
          </cell>
          <cell r="Q2855">
            <v>10764.41</v>
          </cell>
          <cell r="R2855">
            <v>402.3</v>
          </cell>
        </row>
        <row r="2856">
          <cell r="A2856" t="str">
            <v>0307Piura131</v>
          </cell>
          <cell r="B2856" t="str">
            <v>03</v>
          </cell>
          <cell r="C2856" t="str">
            <v>07</v>
          </cell>
          <cell r="D2856" t="str">
            <v>ELNO</v>
          </cell>
          <cell r="E2856" t="str">
            <v>Piura</v>
          </cell>
          <cell r="F2856" t="str">
            <v/>
          </cell>
          <cell r="G2856">
            <v>7</v>
          </cell>
          <cell r="H2856">
            <v>60</v>
          </cell>
          <cell r="I2856" t="str">
            <v>131</v>
          </cell>
          <cell r="J2856">
            <v>41</v>
          </cell>
          <cell r="K2856">
            <v>0</v>
          </cell>
          <cell r="L2856">
            <v>0</v>
          </cell>
          <cell r="M2856">
            <v>376.18200000000002</v>
          </cell>
          <cell r="N2856">
            <v>1.63</v>
          </cell>
          <cell r="O2856">
            <v>87174.37</v>
          </cell>
          <cell r="P2856">
            <v>23.17</v>
          </cell>
          <cell r="Q2856">
            <v>15691.39</v>
          </cell>
          <cell r="R2856">
            <v>612.86</v>
          </cell>
        </row>
        <row r="2857">
          <cell r="A2857" t="str">
            <v>0307Piura240</v>
          </cell>
          <cell r="B2857" t="str">
            <v>03</v>
          </cell>
          <cell r="C2857" t="str">
            <v>07</v>
          </cell>
          <cell r="D2857" t="str">
            <v>ELNO</v>
          </cell>
          <cell r="E2857" t="str">
            <v>Piura</v>
          </cell>
          <cell r="F2857" t="str">
            <v/>
          </cell>
          <cell r="G2857">
            <v>7</v>
          </cell>
          <cell r="H2857">
            <v>60</v>
          </cell>
          <cell r="I2857" t="str">
            <v>240</v>
          </cell>
          <cell r="J2857">
            <v>0</v>
          </cell>
          <cell r="K2857">
            <v>0</v>
          </cell>
          <cell r="L2857">
            <v>0</v>
          </cell>
          <cell r="M2857">
            <v>904.42</v>
          </cell>
          <cell r="N2857">
            <v>0</v>
          </cell>
          <cell r="O2857">
            <v>316817.34000000003</v>
          </cell>
          <cell r="P2857">
            <v>35.03</v>
          </cell>
          <cell r="Q2857">
            <v>0</v>
          </cell>
          <cell r="R2857">
            <v>0</v>
          </cell>
        </row>
        <row r="2858">
          <cell r="A2858" t="str">
            <v>0307Sullana-Paita222</v>
          </cell>
          <cell r="B2858" t="str">
            <v>03</v>
          </cell>
          <cell r="C2858" t="str">
            <v>07</v>
          </cell>
          <cell r="D2858" t="str">
            <v>ELNO</v>
          </cell>
          <cell r="E2858" t="str">
            <v>Sullana-Paita</v>
          </cell>
          <cell r="F2858" t="str">
            <v/>
          </cell>
          <cell r="G2858">
            <v>76.44</v>
          </cell>
          <cell r="H2858">
            <v>60</v>
          </cell>
          <cell r="I2858" t="str">
            <v>222</v>
          </cell>
          <cell r="J2858">
            <v>2</v>
          </cell>
          <cell r="K2858">
            <v>1.6459999999999999</v>
          </cell>
          <cell r="L2858">
            <v>6.1980000000000004</v>
          </cell>
          <cell r="M2858">
            <v>7.8440000000000003</v>
          </cell>
          <cell r="N2858">
            <v>4.5999999999999999E-2</v>
          </cell>
          <cell r="O2858">
            <v>3378.25</v>
          </cell>
          <cell r="P2858">
            <v>43.07</v>
          </cell>
          <cell r="Q2858">
            <v>608.09</v>
          </cell>
          <cell r="R2858">
            <v>6.7</v>
          </cell>
        </row>
        <row r="2859">
          <cell r="A2859" t="str">
            <v>0307Sullana-Paita221</v>
          </cell>
          <cell r="B2859" t="str">
            <v>03</v>
          </cell>
          <cell r="C2859" t="str">
            <v>07</v>
          </cell>
          <cell r="D2859" t="str">
            <v>ELNO</v>
          </cell>
          <cell r="E2859" t="str">
            <v>Sullana-Paita</v>
          </cell>
          <cell r="F2859" t="str">
            <v/>
          </cell>
          <cell r="G2859">
            <v>76.44</v>
          </cell>
          <cell r="H2859">
            <v>60</v>
          </cell>
          <cell r="I2859" t="str">
            <v>221</v>
          </cell>
          <cell r="J2859">
            <v>1</v>
          </cell>
          <cell r="K2859">
            <v>0.90600000000000003</v>
          </cell>
          <cell r="L2859">
            <v>3.1429999999999998</v>
          </cell>
          <cell r="M2859">
            <v>4.0490000000000004</v>
          </cell>
          <cell r="N2859">
            <v>8.0000000000000002E-3</v>
          </cell>
          <cell r="O2859">
            <v>1012.14</v>
          </cell>
          <cell r="P2859">
            <v>25</v>
          </cell>
          <cell r="Q2859">
            <v>182.19</v>
          </cell>
          <cell r="R2859">
            <v>3.18</v>
          </cell>
        </row>
        <row r="2860">
          <cell r="A2860" t="str">
            <v>0307Sullana-Paita232</v>
          </cell>
          <cell r="B2860" t="str">
            <v>03</v>
          </cell>
          <cell r="C2860" t="str">
            <v>07</v>
          </cell>
          <cell r="D2860" t="str">
            <v>ELNO</v>
          </cell>
          <cell r="E2860" t="str">
            <v>Sullana-Paita</v>
          </cell>
          <cell r="F2860" t="str">
            <v/>
          </cell>
          <cell r="G2860">
            <v>76.44</v>
          </cell>
          <cell r="H2860">
            <v>60</v>
          </cell>
          <cell r="I2860" t="str">
            <v>232</v>
          </cell>
          <cell r="J2860">
            <v>1</v>
          </cell>
          <cell r="K2860">
            <v>0</v>
          </cell>
          <cell r="L2860">
            <v>0</v>
          </cell>
          <cell r="M2860">
            <v>0.628</v>
          </cell>
          <cell r="N2860">
            <v>3.5000000000000003E-2</v>
          </cell>
          <cell r="O2860">
            <v>342.5</v>
          </cell>
          <cell r="P2860">
            <v>54.54</v>
          </cell>
          <cell r="Q2860">
            <v>61.65</v>
          </cell>
          <cell r="R2860">
            <v>2.39</v>
          </cell>
        </row>
        <row r="2861">
          <cell r="A2861" t="str">
            <v>0307Sullana-Paita231</v>
          </cell>
          <cell r="B2861" t="str">
            <v>03</v>
          </cell>
          <cell r="C2861" t="str">
            <v>07</v>
          </cell>
          <cell r="D2861" t="str">
            <v>ELNO</v>
          </cell>
          <cell r="E2861" t="str">
            <v>Sullana-Paita</v>
          </cell>
          <cell r="F2861" t="str">
            <v/>
          </cell>
          <cell r="G2861">
            <v>76.44</v>
          </cell>
          <cell r="H2861">
            <v>60</v>
          </cell>
          <cell r="I2861" t="str">
            <v>231</v>
          </cell>
          <cell r="J2861">
            <v>7</v>
          </cell>
          <cell r="K2861">
            <v>0</v>
          </cell>
          <cell r="L2861">
            <v>0</v>
          </cell>
          <cell r="M2861">
            <v>15.462999999999999</v>
          </cell>
          <cell r="N2861">
            <v>7.0000000000000007E-2</v>
          </cell>
          <cell r="O2861">
            <v>5314.53</v>
          </cell>
          <cell r="P2861">
            <v>34.369999999999997</v>
          </cell>
          <cell r="Q2861">
            <v>956.62</v>
          </cell>
          <cell r="R2861">
            <v>15.28</v>
          </cell>
        </row>
        <row r="2862">
          <cell r="A2862" t="str">
            <v>0307Sullana-Paita270</v>
          </cell>
          <cell r="B2862" t="str">
            <v>03</v>
          </cell>
          <cell r="C2862" t="str">
            <v>07</v>
          </cell>
          <cell r="D2862" t="str">
            <v>ELNO</v>
          </cell>
          <cell r="E2862" t="str">
            <v>Sullana-Paita</v>
          </cell>
          <cell r="F2862" t="str">
            <v/>
          </cell>
          <cell r="G2862">
            <v>76.44</v>
          </cell>
          <cell r="H2862">
            <v>60</v>
          </cell>
          <cell r="I2862" t="str">
            <v>270</v>
          </cell>
          <cell r="J2862">
            <v>2090</v>
          </cell>
          <cell r="K2862">
            <v>0</v>
          </cell>
          <cell r="L2862">
            <v>0</v>
          </cell>
          <cell r="M2862">
            <v>516.74599999999998</v>
          </cell>
          <cell r="N2862">
            <v>0</v>
          </cell>
          <cell r="O2862">
            <v>181652.95</v>
          </cell>
          <cell r="P2862">
            <v>35.15</v>
          </cell>
          <cell r="Q2862">
            <v>32697.53</v>
          </cell>
          <cell r="R2862">
            <v>1286.4100000000001</v>
          </cell>
        </row>
        <row r="2863">
          <cell r="A2863" t="str">
            <v>0307Sullana-Paita261</v>
          </cell>
          <cell r="B2863" t="str">
            <v>03</v>
          </cell>
          <cell r="C2863" t="str">
            <v>07</v>
          </cell>
          <cell r="D2863" t="str">
            <v>ELNO</v>
          </cell>
          <cell r="E2863" t="str">
            <v>Sullana-Paita</v>
          </cell>
          <cell r="F2863" t="str">
            <v/>
          </cell>
          <cell r="G2863">
            <v>76.44</v>
          </cell>
          <cell r="H2863">
            <v>60</v>
          </cell>
          <cell r="I2863" t="str">
            <v>261</v>
          </cell>
          <cell r="J2863">
            <v>23392</v>
          </cell>
          <cell r="K2863">
            <v>0</v>
          </cell>
          <cell r="L2863">
            <v>0</v>
          </cell>
          <cell r="M2863">
            <v>377.25400000000002</v>
          </cell>
          <cell r="N2863">
            <v>0</v>
          </cell>
          <cell r="O2863">
            <v>139358.07999999999</v>
          </cell>
          <cell r="P2863">
            <v>36.94</v>
          </cell>
          <cell r="Q2863">
            <v>25084.45</v>
          </cell>
          <cell r="R2863">
            <v>13816.52</v>
          </cell>
        </row>
        <row r="2864">
          <cell r="A2864" t="str">
            <v>0307Sullana-Paita262</v>
          </cell>
          <cell r="B2864" t="str">
            <v>03</v>
          </cell>
          <cell r="C2864" t="str">
            <v>07</v>
          </cell>
          <cell r="D2864" t="str">
            <v>ELNO</v>
          </cell>
          <cell r="E2864" t="str">
            <v>Sullana-Paita</v>
          </cell>
          <cell r="F2864" t="str">
            <v/>
          </cell>
          <cell r="G2864">
            <v>76.44</v>
          </cell>
          <cell r="H2864">
            <v>60</v>
          </cell>
          <cell r="I2864" t="str">
            <v>262</v>
          </cell>
          <cell r="J2864">
            <v>21424</v>
          </cell>
          <cell r="K2864">
            <v>0</v>
          </cell>
          <cell r="L2864">
            <v>0</v>
          </cell>
          <cell r="M2864">
            <v>1205.9110000000001</v>
          </cell>
          <cell r="N2864">
            <v>0</v>
          </cell>
          <cell r="O2864">
            <v>397685.09</v>
          </cell>
          <cell r="P2864">
            <v>32.979999999999997</v>
          </cell>
          <cell r="Q2864">
            <v>71583.320000000007</v>
          </cell>
          <cell r="R2864">
            <v>12658.42</v>
          </cell>
        </row>
        <row r="2865">
          <cell r="A2865" t="str">
            <v>0307Sullana-Paita263</v>
          </cell>
          <cell r="B2865" t="str">
            <v>03</v>
          </cell>
          <cell r="C2865" t="str">
            <v>07</v>
          </cell>
          <cell r="D2865" t="str">
            <v>ELNO</v>
          </cell>
          <cell r="E2865" t="str">
            <v>Sullana-Paita</v>
          </cell>
          <cell r="F2865" t="str">
            <v/>
          </cell>
          <cell r="G2865">
            <v>76.44</v>
          </cell>
          <cell r="H2865">
            <v>60</v>
          </cell>
          <cell r="I2865" t="str">
            <v>263</v>
          </cell>
          <cell r="J2865">
            <v>3477</v>
          </cell>
          <cell r="K2865">
            <v>0</v>
          </cell>
          <cell r="L2865">
            <v>0</v>
          </cell>
          <cell r="M2865">
            <v>420.21600000000001</v>
          </cell>
          <cell r="N2865">
            <v>0</v>
          </cell>
          <cell r="O2865">
            <v>154904.25</v>
          </cell>
          <cell r="P2865">
            <v>36.86</v>
          </cell>
          <cell r="Q2865">
            <v>27882.77</v>
          </cell>
          <cell r="R2865">
            <v>2058.0300000000002</v>
          </cell>
        </row>
        <row r="2866">
          <cell r="A2866" t="str">
            <v>0307Sullana-Paita264</v>
          </cell>
          <cell r="B2866" t="str">
            <v>03</v>
          </cell>
          <cell r="C2866" t="str">
            <v>07</v>
          </cell>
          <cell r="D2866" t="str">
            <v>ELNO</v>
          </cell>
          <cell r="E2866" t="str">
            <v>Sullana-Paita</v>
          </cell>
          <cell r="F2866" t="str">
            <v/>
          </cell>
          <cell r="G2866">
            <v>76.44</v>
          </cell>
          <cell r="H2866">
            <v>60</v>
          </cell>
          <cell r="I2866" t="str">
            <v>264</v>
          </cell>
          <cell r="J2866">
            <v>1599</v>
          </cell>
          <cell r="K2866">
            <v>0</v>
          </cell>
          <cell r="L2866">
            <v>0</v>
          </cell>
          <cell r="M2866">
            <v>313.93400000000003</v>
          </cell>
          <cell r="N2866">
            <v>0</v>
          </cell>
          <cell r="O2866">
            <v>113696.65</v>
          </cell>
          <cell r="P2866">
            <v>36.22</v>
          </cell>
          <cell r="Q2866">
            <v>20465.400000000001</v>
          </cell>
          <cell r="R2866">
            <v>948.47</v>
          </cell>
        </row>
        <row r="2867">
          <cell r="A2867" t="str">
            <v>0307Sullana-Paita265</v>
          </cell>
          <cell r="B2867" t="str">
            <v>03</v>
          </cell>
          <cell r="C2867" t="str">
            <v>07</v>
          </cell>
          <cell r="D2867" t="str">
            <v>ELNO</v>
          </cell>
          <cell r="E2867" t="str">
            <v>Sullana-Paita</v>
          </cell>
          <cell r="F2867" t="str">
            <v/>
          </cell>
          <cell r="G2867">
            <v>76.44</v>
          </cell>
          <cell r="H2867">
            <v>60</v>
          </cell>
          <cell r="I2867" t="str">
            <v>265</v>
          </cell>
          <cell r="J2867">
            <v>211</v>
          </cell>
          <cell r="K2867">
            <v>0</v>
          </cell>
          <cell r="L2867">
            <v>0</v>
          </cell>
          <cell r="M2867">
            <v>77.361999999999995</v>
          </cell>
          <cell r="N2867">
            <v>0</v>
          </cell>
          <cell r="O2867">
            <v>27630.99</v>
          </cell>
          <cell r="P2867">
            <v>35.72</v>
          </cell>
          <cell r="Q2867">
            <v>4973.58</v>
          </cell>
          <cell r="R2867">
            <v>126.75</v>
          </cell>
        </row>
        <row r="2868">
          <cell r="A2868" t="str">
            <v>0307Sullana-Paita266</v>
          </cell>
          <cell r="B2868" t="str">
            <v>03</v>
          </cell>
          <cell r="C2868" t="str">
            <v>07</v>
          </cell>
          <cell r="D2868" t="str">
            <v>ELNO</v>
          </cell>
          <cell r="E2868" t="str">
            <v>Sullana-Paita</v>
          </cell>
          <cell r="F2868" t="str">
            <v/>
          </cell>
          <cell r="G2868">
            <v>76.44</v>
          </cell>
          <cell r="H2868">
            <v>60</v>
          </cell>
          <cell r="I2868" t="str">
            <v>266</v>
          </cell>
          <cell r="J2868">
            <v>70</v>
          </cell>
          <cell r="K2868">
            <v>0</v>
          </cell>
          <cell r="L2868">
            <v>0</v>
          </cell>
          <cell r="M2868">
            <v>41.338000000000001</v>
          </cell>
          <cell r="N2868">
            <v>0</v>
          </cell>
          <cell r="O2868">
            <v>14322.28</v>
          </cell>
          <cell r="P2868">
            <v>34.65</v>
          </cell>
          <cell r="Q2868">
            <v>2578.0100000000002</v>
          </cell>
          <cell r="R2868">
            <v>43.28</v>
          </cell>
        </row>
        <row r="2869">
          <cell r="A2869" t="str">
            <v>0307Sullana-Paita267</v>
          </cell>
          <cell r="B2869" t="str">
            <v>03</v>
          </cell>
          <cell r="C2869" t="str">
            <v>07</v>
          </cell>
          <cell r="D2869" t="str">
            <v>ELNO</v>
          </cell>
          <cell r="E2869" t="str">
            <v>Sullana-Paita</v>
          </cell>
          <cell r="F2869" t="str">
            <v/>
          </cell>
          <cell r="G2869">
            <v>76.44</v>
          </cell>
          <cell r="H2869">
            <v>60</v>
          </cell>
          <cell r="I2869" t="str">
            <v>267</v>
          </cell>
          <cell r="J2869">
            <v>30</v>
          </cell>
          <cell r="K2869">
            <v>0</v>
          </cell>
          <cell r="L2869">
            <v>0</v>
          </cell>
          <cell r="M2869">
            <v>26.141999999999999</v>
          </cell>
          <cell r="N2869">
            <v>0</v>
          </cell>
          <cell r="O2869">
            <v>9121.49</v>
          </cell>
          <cell r="P2869">
            <v>34.89</v>
          </cell>
          <cell r="Q2869">
            <v>1641.87</v>
          </cell>
          <cell r="R2869">
            <v>18.079999999999998</v>
          </cell>
        </row>
        <row r="2870">
          <cell r="A2870" t="str">
            <v>0307Sullana-Paita268</v>
          </cell>
          <cell r="B2870" t="str">
            <v>03</v>
          </cell>
          <cell r="C2870" t="str">
            <v>07</v>
          </cell>
          <cell r="D2870" t="str">
            <v>ELNO</v>
          </cell>
          <cell r="E2870" t="str">
            <v>Sullana-Paita</v>
          </cell>
          <cell r="F2870" t="str">
            <v/>
          </cell>
          <cell r="G2870">
            <v>76.44</v>
          </cell>
          <cell r="H2870">
            <v>60</v>
          </cell>
          <cell r="I2870" t="str">
            <v>268</v>
          </cell>
          <cell r="J2870">
            <v>27</v>
          </cell>
          <cell r="K2870">
            <v>0</v>
          </cell>
          <cell r="L2870">
            <v>0</v>
          </cell>
          <cell r="M2870">
            <v>46.51</v>
          </cell>
          <cell r="N2870">
            <v>0</v>
          </cell>
          <cell r="O2870">
            <v>16294.98</v>
          </cell>
          <cell r="P2870">
            <v>35.04</v>
          </cell>
          <cell r="Q2870">
            <v>2933.1</v>
          </cell>
          <cell r="R2870">
            <v>17.73</v>
          </cell>
        </row>
        <row r="2871">
          <cell r="A2871" t="str">
            <v>0307Sullana-Paita282</v>
          </cell>
          <cell r="B2871" t="str">
            <v>03</v>
          </cell>
          <cell r="C2871" t="str">
            <v>07</v>
          </cell>
          <cell r="D2871" t="str">
            <v>ELNO</v>
          </cell>
          <cell r="E2871" t="str">
            <v>Sullana-Paita</v>
          </cell>
          <cell r="F2871" t="str">
            <v/>
          </cell>
          <cell r="G2871">
            <v>76.44</v>
          </cell>
          <cell r="H2871">
            <v>60</v>
          </cell>
          <cell r="I2871" t="str">
            <v>282</v>
          </cell>
          <cell r="J2871">
            <v>19</v>
          </cell>
          <cell r="K2871">
            <v>0</v>
          </cell>
          <cell r="L2871">
            <v>0</v>
          </cell>
          <cell r="M2871">
            <v>1.4670000000000001</v>
          </cell>
          <cell r="N2871">
            <v>4.4450000000000003</v>
          </cell>
          <cell r="O2871">
            <v>553.19000000000005</v>
          </cell>
          <cell r="P2871">
            <v>37.71</v>
          </cell>
          <cell r="Q2871">
            <v>99.57</v>
          </cell>
          <cell r="R2871">
            <v>11.23</v>
          </cell>
        </row>
        <row r="2872">
          <cell r="A2872" t="str">
            <v>0307Sullana-Paita100</v>
          </cell>
          <cell r="B2872" t="str">
            <v>03</v>
          </cell>
          <cell r="C2872" t="str">
            <v>07</v>
          </cell>
          <cell r="D2872" t="str">
            <v>ELNO</v>
          </cell>
          <cell r="E2872" t="str">
            <v>Sullana-Paita</v>
          </cell>
          <cell r="F2872" t="str">
            <v/>
          </cell>
          <cell r="G2872">
            <v>76.44</v>
          </cell>
          <cell r="H2872">
            <v>60</v>
          </cell>
          <cell r="I2872" t="str">
            <v>100</v>
          </cell>
          <cell r="J2872">
            <v>44</v>
          </cell>
          <cell r="K2872">
            <v>8.4019999999999992</v>
          </cell>
          <cell r="L2872">
            <v>823.995</v>
          </cell>
          <cell r="M2872">
            <v>832.39700000000005</v>
          </cell>
          <cell r="N2872">
            <v>5.7309999999999999</v>
          </cell>
          <cell r="O2872">
            <v>125907.14</v>
          </cell>
          <cell r="P2872">
            <v>15.13</v>
          </cell>
          <cell r="Q2872">
            <v>22663.29</v>
          </cell>
          <cell r="R2872">
            <v>700.92</v>
          </cell>
        </row>
        <row r="2873">
          <cell r="A2873" t="str">
            <v>0307Sullana-Paita122</v>
          </cell>
          <cell r="B2873" t="str">
            <v>03</v>
          </cell>
          <cell r="C2873" t="str">
            <v>07</v>
          </cell>
          <cell r="D2873" t="str">
            <v>ELNO</v>
          </cell>
          <cell r="E2873" t="str">
            <v>Sullana-Paita</v>
          </cell>
          <cell r="F2873" t="str">
            <v/>
          </cell>
          <cell r="G2873">
            <v>76.44</v>
          </cell>
          <cell r="H2873">
            <v>60</v>
          </cell>
          <cell r="I2873" t="str">
            <v>122</v>
          </cell>
          <cell r="J2873">
            <v>60</v>
          </cell>
          <cell r="K2873">
            <v>502.70600000000002</v>
          </cell>
          <cell r="L2873">
            <v>2500.2429999999999</v>
          </cell>
          <cell r="M2873">
            <v>3002.9490000000001</v>
          </cell>
          <cell r="N2873">
            <v>14.973000000000001</v>
          </cell>
          <cell r="O2873">
            <v>615259.94999999995</v>
          </cell>
          <cell r="P2873">
            <v>20.49</v>
          </cell>
          <cell r="Q2873">
            <v>110746.79</v>
          </cell>
          <cell r="R2873">
            <v>955.8</v>
          </cell>
        </row>
        <row r="2874">
          <cell r="A2874" t="str">
            <v>0307Sullana-Paita121</v>
          </cell>
          <cell r="B2874" t="str">
            <v>03</v>
          </cell>
          <cell r="C2874" t="str">
            <v>07</v>
          </cell>
          <cell r="D2874" t="str">
            <v>ELNO</v>
          </cell>
          <cell r="E2874" t="str">
            <v>Sullana-Paita</v>
          </cell>
          <cell r="F2874" t="str">
            <v/>
          </cell>
          <cell r="G2874">
            <v>76.44</v>
          </cell>
          <cell r="H2874">
            <v>60</v>
          </cell>
          <cell r="I2874" t="str">
            <v>121</v>
          </cell>
          <cell r="J2874">
            <v>31</v>
          </cell>
          <cell r="K2874">
            <v>829.43899999999996</v>
          </cell>
          <cell r="L2874">
            <v>3024.241</v>
          </cell>
          <cell r="M2874">
            <v>3853.68</v>
          </cell>
          <cell r="N2874">
            <v>12.090999999999999</v>
          </cell>
          <cell r="O2874">
            <v>742640.06</v>
          </cell>
          <cell r="P2874">
            <v>19.27</v>
          </cell>
          <cell r="Q2874">
            <v>133675.21</v>
          </cell>
          <cell r="R2874">
            <v>493.83</v>
          </cell>
        </row>
        <row r="2875">
          <cell r="A2875" t="str">
            <v>0307Sullana-Paita132</v>
          </cell>
          <cell r="B2875" t="str">
            <v>03</v>
          </cell>
          <cell r="C2875" t="str">
            <v>07</v>
          </cell>
          <cell r="D2875" t="str">
            <v>ELNO</v>
          </cell>
          <cell r="E2875" t="str">
            <v>Sullana-Paita</v>
          </cell>
          <cell r="F2875" t="str">
            <v/>
          </cell>
          <cell r="G2875">
            <v>76.44</v>
          </cell>
          <cell r="H2875">
            <v>60</v>
          </cell>
          <cell r="I2875" t="str">
            <v>132</v>
          </cell>
          <cell r="J2875">
            <v>38</v>
          </cell>
          <cell r="K2875">
            <v>0</v>
          </cell>
          <cell r="L2875">
            <v>0</v>
          </cell>
          <cell r="M2875">
            <v>395.63799999999998</v>
          </cell>
          <cell r="N2875">
            <v>1.9750000000000001</v>
          </cell>
          <cell r="O2875">
            <v>95228.5</v>
          </cell>
          <cell r="P2875">
            <v>24.07</v>
          </cell>
          <cell r="Q2875">
            <v>17141.13</v>
          </cell>
          <cell r="R2875">
            <v>566.20000000000005</v>
          </cell>
        </row>
        <row r="2876">
          <cell r="A2876" t="str">
            <v>0307Sullana-Paita131</v>
          </cell>
          <cell r="B2876" t="str">
            <v>03</v>
          </cell>
          <cell r="C2876" t="str">
            <v>07</v>
          </cell>
          <cell r="D2876" t="str">
            <v>ELNO</v>
          </cell>
          <cell r="E2876" t="str">
            <v>Sullana-Paita</v>
          </cell>
          <cell r="F2876" t="str">
            <v/>
          </cell>
          <cell r="G2876">
            <v>76.44</v>
          </cell>
          <cell r="H2876">
            <v>60</v>
          </cell>
          <cell r="I2876" t="str">
            <v>131</v>
          </cell>
          <cell r="J2876">
            <v>24</v>
          </cell>
          <cell r="K2876">
            <v>0</v>
          </cell>
          <cell r="L2876">
            <v>0</v>
          </cell>
          <cell r="M2876">
            <v>371.76100000000002</v>
          </cell>
          <cell r="N2876">
            <v>1.639</v>
          </cell>
          <cell r="O2876">
            <v>89193.279999999999</v>
          </cell>
          <cell r="P2876">
            <v>23.99</v>
          </cell>
          <cell r="Q2876">
            <v>16054.79</v>
          </cell>
          <cell r="R2876">
            <v>357.6</v>
          </cell>
        </row>
        <row r="2877">
          <cell r="A2877" t="str">
            <v>0307Sullana-Paita240</v>
          </cell>
          <cell r="B2877" t="str">
            <v>03</v>
          </cell>
          <cell r="C2877" t="str">
            <v>07</v>
          </cell>
          <cell r="D2877" t="str">
            <v>ELNO</v>
          </cell>
          <cell r="E2877" t="str">
            <v>Sullana-Paita</v>
          </cell>
          <cell r="F2877" t="str">
            <v/>
          </cell>
          <cell r="G2877">
            <v>76.44</v>
          </cell>
          <cell r="H2877">
            <v>60</v>
          </cell>
          <cell r="I2877" t="str">
            <v>240</v>
          </cell>
          <cell r="J2877">
            <v>0</v>
          </cell>
          <cell r="K2877">
            <v>0</v>
          </cell>
          <cell r="L2877">
            <v>0</v>
          </cell>
          <cell r="M2877">
            <v>472.41800000000001</v>
          </cell>
          <cell r="N2877">
            <v>0</v>
          </cell>
          <cell r="O2877">
            <v>171801.84</v>
          </cell>
          <cell r="P2877">
            <v>36.369999999999997</v>
          </cell>
          <cell r="Q2877">
            <v>0</v>
          </cell>
          <cell r="R2877">
            <v>0</v>
          </cell>
        </row>
        <row r="2878">
          <cell r="A2878" t="str">
            <v>0307Chulucanas210</v>
          </cell>
          <cell r="B2878" t="str">
            <v>03</v>
          </cell>
          <cell r="C2878" t="str">
            <v>07</v>
          </cell>
          <cell r="D2878" t="str">
            <v>ELNO</v>
          </cell>
          <cell r="E2878" t="str">
            <v>Chulucanas</v>
          </cell>
          <cell r="F2878" t="str">
            <v/>
          </cell>
          <cell r="G2878">
            <v>0</v>
          </cell>
          <cell r="H2878">
            <v>0</v>
          </cell>
          <cell r="I2878" t="str">
            <v>210</v>
          </cell>
          <cell r="J2878">
            <v>3</v>
          </cell>
          <cell r="K2878">
            <v>4.3999999999999997E-2</v>
          </cell>
          <cell r="L2878">
            <v>19.285</v>
          </cell>
          <cell r="M2878">
            <v>19.329000000000001</v>
          </cell>
          <cell r="N2878">
            <v>7.4999999999999997E-2</v>
          </cell>
          <cell r="O2878">
            <v>4012.98</v>
          </cell>
          <cell r="P2878">
            <v>20.76</v>
          </cell>
          <cell r="Q2878">
            <v>722.34</v>
          </cell>
          <cell r="R2878">
            <v>9.5399999999999991</v>
          </cell>
        </row>
        <row r="2879">
          <cell r="A2879" t="str">
            <v>0307Chulucanas221</v>
          </cell>
          <cell r="B2879" t="str">
            <v>03</v>
          </cell>
          <cell r="C2879" t="str">
            <v>07</v>
          </cell>
          <cell r="D2879" t="str">
            <v>ELNO</v>
          </cell>
          <cell r="E2879" t="str">
            <v>Chulucanas</v>
          </cell>
          <cell r="F2879" t="str">
            <v/>
          </cell>
          <cell r="G2879">
            <v>0</v>
          </cell>
          <cell r="H2879">
            <v>0</v>
          </cell>
          <cell r="I2879" t="str">
            <v>221</v>
          </cell>
          <cell r="J2879">
            <v>1</v>
          </cell>
          <cell r="K2879">
            <v>0.59299999999999997</v>
          </cell>
          <cell r="L2879">
            <v>0.97899999999999998</v>
          </cell>
          <cell r="M2879">
            <v>1.5720000000000001</v>
          </cell>
          <cell r="N2879">
            <v>2.5000000000000001E-2</v>
          </cell>
          <cell r="O2879">
            <v>645.23</v>
          </cell>
          <cell r="P2879">
            <v>41.05</v>
          </cell>
          <cell r="Q2879">
            <v>116.14</v>
          </cell>
          <cell r="R2879">
            <v>3.18</v>
          </cell>
        </row>
        <row r="2880">
          <cell r="A2880" t="str">
            <v>0307Chulucanas231</v>
          </cell>
          <cell r="B2880" t="str">
            <v>03</v>
          </cell>
          <cell r="C2880" t="str">
            <v>07</v>
          </cell>
          <cell r="D2880" t="str">
            <v>ELNO</v>
          </cell>
          <cell r="E2880" t="str">
            <v>Chulucanas</v>
          </cell>
          <cell r="F2880" t="str">
            <v/>
          </cell>
          <cell r="G2880">
            <v>0</v>
          </cell>
          <cell r="H2880">
            <v>0</v>
          </cell>
          <cell r="I2880" t="str">
            <v>231</v>
          </cell>
          <cell r="J2880">
            <v>4</v>
          </cell>
          <cell r="K2880">
            <v>0</v>
          </cell>
          <cell r="L2880">
            <v>0</v>
          </cell>
          <cell r="M2880">
            <v>1.9950000000000001</v>
          </cell>
          <cell r="N2880">
            <v>0.01</v>
          </cell>
          <cell r="O2880">
            <v>1070.82</v>
          </cell>
          <cell r="P2880">
            <v>53.68</v>
          </cell>
          <cell r="Q2880">
            <v>192.75</v>
          </cell>
          <cell r="R2880">
            <v>8.4</v>
          </cell>
        </row>
        <row r="2881">
          <cell r="A2881" t="str">
            <v>0307Chulucanas270</v>
          </cell>
          <cell r="B2881" t="str">
            <v>03</v>
          </cell>
          <cell r="C2881" t="str">
            <v>07</v>
          </cell>
          <cell r="D2881" t="str">
            <v>ELNO</v>
          </cell>
          <cell r="E2881" t="str">
            <v>Chulucanas</v>
          </cell>
          <cell r="F2881" t="str">
            <v/>
          </cell>
          <cell r="G2881">
            <v>0</v>
          </cell>
          <cell r="H2881">
            <v>0</v>
          </cell>
          <cell r="I2881" t="str">
            <v>270</v>
          </cell>
          <cell r="J2881">
            <v>971</v>
          </cell>
          <cell r="K2881">
            <v>0</v>
          </cell>
          <cell r="L2881">
            <v>0</v>
          </cell>
          <cell r="M2881">
            <v>161.71700000000001</v>
          </cell>
          <cell r="N2881">
            <v>0</v>
          </cell>
          <cell r="O2881">
            <v>58089.04</v>
          </cell>
          <cell r="P2881">
            <v>35.92</v>
          </cell>
          <cell r="Q2881">
            <v>10456.030000000001</v>
          </cell>
          <cell r="R2881">
            <v>583.39</v>
          </cell>
        </row>
        <row r="2882">
          <cell r="A2882" t="str">
            <v>0307Chulucanas261</v>
          </cell>
          <cell r="B2882" t="str">
            <v>03</v>
          </cell>
          <cell r="C2882" t="str">
            <v>07</v>
          </cell>
          <cell r="D2882" t="str">
            <v>ELNO</v>
          </cell>
          <cell r="E2882" t="str">
            <v>Chulucanas</v>
          </cell>
          <cell r="F2882" t="str">
            <v/>
          </cell>
          <cell r="G2882">
            <v>0</v>
          </cell>
          <cell r="H2882">
            <v>0</v>
          </cell>
          <cell r="I2882" t="str">
            <v>261</v>
          </cell>
          <cell r="J2882">
            <v>16791</v>
          </cell>
          <cell r="K2882">
            <v>0</v>
          </cell>
          <cell r="L2882">
            <v>0</v>
          </cell>
          <cell r="M2882">
            <v>227.541</v>
          </cell>
          <cell r="N2882">
            <v>0</v>
          </cell>
          <cell r="O2882">
            <v>103989.53</v>
          </cell>
          <cell r="P2882">
            <v>45.7</v>
          </cell>
          <cell r="Q2882">
            <v>18718.12</v>
          </cell>
          <cell r="R2882">
            <v>9915.0300000000007</v>
          </cell>
        </row>
        <row r="2883">
          <cell r="A2883" t="str">
            <v>0307Chulucanas262</v>
          </cell>
          <cell r="B2883" t="str">
            <v>03</v>
          </cell>
          <cell r="C2883" t="str">
            <v>07</v>
          </cell>
          <cell r="D2883" t="str">
            <v>ELNO</v>
          </cell>
          <cell r="E2883" t="str">
            <v>Chulucanas</v>
          </cell>
          <cell r="F2883" t="str">
            <v/>
          </cell>
          <cell r="G2883">
            <v>0</v>
          </cell>
          <cell r="H2883">
            <v>0</v>
          </cell>
          <cell r="I2883" t="str">
            <v>262</v>
          </cell>
          <cell r="J2883">
            <v>5934</v>
          </cell>
          <cell r="K2883">
            <v>0</v>
          </cell>
          <cell r="L2883">
            <v>0</v>
          </cell>
          <cell r="M2883">
            <v>308.60000000000002</v>
          </cell>
          <cell r="N2883">
            <v>0</v>
          </cell>
          <cell r="O2883">
            <v>115387.25</v>
          </cell>
          <cell r="P2883">
            <v>37.39</v>
          </cell>
          <cell r="Q2883">
            <v>20769.71</v>
          </cell>
          <cell r="R2883">
            <v>3508.34</v>
          </cell>
        </row>
        <row r="2884">
          <cell r="A2884" t="str">
            <v>0307Chulucanas263</v>
          </cell>
          <cell r="B2884" t="str">
            <v>03</v>
          </cell>
          <cell r="C2884" t="str">
            <v>07</v>
          </cell>
          <cell r="D2884" t="str">
            <v>ELNO</v>
          </cell>
          <cell r="E2884" t="str">
            <v>Chulucanas</v>
          </cell>
          <cell r="F2884" t="str">
            <v/>
          </cell>
          <cell r="G2884">
            <v>0</v>
          </cell>
          <cell r="H2884">
            <v>0</v>
          </cell>
          <cell r="I2884" t="str">
            <v>263</v>
          </cell>
          <cell r="J2884">
            <v>471</v>
          </cell>
          <cell r="K2884">
            <v>0</v>
          </cell>
          <cell r="L2884">
            <v>0</v>
          </cell>
          <cell r="M2884">
            <v>56.284999999999997</v>
          </cell>
          <cell r="N2884">
            <v>0</v>
          </cell>
          <cell r="O2884">
            <v>23538.44</v>
          </cell>
          <cell r="P2884">
            <v>41.82</v>
          </cell>
          <cell r="Q2884">
            <v>4236.92</v>
          </cell>
          <cell r="R2884">
            <v>278.61</v>
          </cell>
        </row>
        <row r="2885">
          <cell r="A2885" t="str">
            <v>0307Chulucanas264</v>
          </cell>
          <cell r="B2885" t="str">
            <v>03</v>
          </cell>
          <cell r="C2885" t="str">
            <v>07</v>
          </cell>
          <cell r="D2885" t="str">
            <v>ELNO</v>
          </cell>
          <cell r="E2885" t="str">
            <v>Chulucanas</v>
          </cell>
          <cell r="F2885" t="str">
            <v/>
          </cell>
          <cell r="G2885">
            <v>0</v>
          </cell>
          <cell r="H2885">
            <v>0</v>
          </cell>
          <cell r="I2885" t="str">
            <v>264</v>
          </cell>
          <cell r="J2885">
            <v>191</v>
          </cell>
          <cell r="K2885">
            <v>0</v>
          </cell>
          <cell r="L2885">
            <v>0</v>
          </cell>
          <cell r="M2885">
            <v>37.057000000000002</v>
          </cell>
          <cell r="N2885">
            <v>0</v>
          </cell>
          <cell r="O2885">
            <v>15203.08</v>
          </cell>
          <cell r="P2885">
            <v>41.03</v>
          </cell>
          <cell r="Q2885">
            <v>2736.55</v>
          </cell>
          <cell r="R2885">
            <v>113.25</v>
          </cell>
        </row>
        <row r="2886">
          <cell r="A2886" t="str">
            <v>0307Chulucanas265</v>
          </cell>
          <cell r="B2886" t="str">
            <v>03</v>
          </cell>
          <cell r="C2886" t="str">
            <v>07</v>
          </cell>
          <cell r="D2886" t="str">
            <v>ELNO</v>
          </cell>
          <cell r="E2886" t="str">
            <v>Chulucanas</v>
          </cell>
          <cell r="F2886" t="str">
            <v/>
          </cell>
          <cell r="G2886">
            <v>0</v>
          </cell>
          <cell r="H2886">
            <v>0</v>
          </cell>
          <cell r="I2886" t="str">
            <v>265</v>
          </cell>
          <cell r="J2886">
            <v>36</v>
          </cell>
          <cell r="K2886">
            <v>0</v>
          </cell>
          <cell r="L2886">
            <v>0</v>
          </cell>
          <cell r="M2886">
            <v>14.138999999999999</v>
          </cell>
          <cell r="N2886">
            <v>0</v>
          </cell>
          <cell r="O2886">
            <v>5711.92</v>
          </cell>
          <cell r="P2886">
            <v>40.4</v>
          </cell>
          <cell r="Q2886">
            <v>1028.1500000000001</v>
          </cell>
          <cell r="R2886">
            <v>21.78</v>
          </cell>
        </row>
        <row r="2887">
          <cell r="A2887" t="str">
            <v>0307Chulucanas266</v>
          </cell>
          <cell r="B2887" t="str">
            <v>03</v>
          </cell>
          <cell r="C2887" t="str">
            <v>07</v>
          </cell>
          <cell r="D2887" t="str">
            <v>ELNO</v>
          </cell>
          <cell r="E2887" t="str">
            <v>Chulucanas</v>
          </cell>
          <cell r="F2887" t="str">
            <v/>
          </cell>
          <cell r="G2887">
            <v>0</v>
          </cell>
          <cell r="H2887">
            <v>0</v>
          </cell>
          <cell r="I2887" t="str">
            <v>266</v>
          </cell>
          <cell r="J2887">
            <v>12</v>
          </cell>
          <cell r="K2887">
            <v>0</v>
          </cell>
          <cell r="L2887">
            <v>0</v>
          </cell>
          <cell r="M2887">
            <v>7.2240000000000002</v>
          </cell>
          <cell r="N2887">
            <v>0</v>
          </cell>
          <cell r="O2887">
            <v>2918.78</v>
          </cell>
          <cell r="P2887">
            <v>40.4</v>
          </cell>
          <cell r="Q2887">
            <v>525.38</v>
          </cell>
          <cell r="R2887">
            <v>7.44</v>
          </cell>
        </row>
        <row r="2888">
          <cell r="A2888" t="str">
            <v>0307Chulucanas267</v>
          </cell>
          <cell r="B2888" t="str">
            <v>03</v>
          </cell>
          <cell r="C2888" t="str">
            <v>07</v>
          </cell>
          <cell r="D2888" t="str">
            <v>ELNO</v>
          </cell>
          <cell r="E2888" t="str">
            <v>Chulucanas</v>
          </cell>
          <cell r="F2888" t="str">
            <v/>
          </cell>
          <cell r="G2888">
            <v>0</v>
          </cell>
          <cell r="H2888">
            <v>0</v>
          </cell>
          <cell r="I2888" t="str">
            <v>267</v>
          </cell>
          <cell r="J2888">
            <v>4</v>
          </cell>
          <cell r="K2888">
            <v>0</v>
          </cell>
          <cell r="L2888">
            <v>0</v>
          </cell>
          <cell r="M2888">
            <v>3.444</v>
          </cell>
          <cell r="N2888">
            <v>0</v>
          </cell>
          <cell r="O2888">
            <v>1388.22</v>
          </cell>
          <cell r="P2888">
            <v>40.31</v>
          </cell>
          <cell r="Q2888">
            <v>249.88</v>
          </cell>
          <cell r="R2888">
            <v>2.36</v>
          </cell>
        </row>
        <row r="2889">
          <cell r="A2889" t="str">
            <v>0307Chulucanas268</v>
          </cell>
          <cell r="B2889" t="str">
            <v>03</v>
          </cell>
          <cell r="C2889" t="str">
            <v>07</v>
          </cell>
          <cell r="D2889" t="str">
            <v>ELNO</v>
          </cell>
          <cell r="E2889" t="str">
            <v>Chulucanas</v>
          </cell>
          <cell r="F2889" t="str">
            <v/>
          </cell>
          <cell r="G2889">
            <v>0</v>
          </cell>
          <cell r="H2889">
            <v>0</v>
          </cell>
          <cell r="I2889" t="str">
            <v>268</v>
          </cell>
          <cell r="J2889">
            <v>5</v>
          </cell>
          <cell r="K2889">
            <v>0</v>
          </cell>
          <cell r="L2889">
            <v>0</v>
          </cell>
          <cell r="M2889">
            <v>19.675999999999998</v>
          </cell>
          <cell r="N2889">
            <v>0</v>
          </cell>
          <cell r="O2889">
            <v>6607.39</v>
          </cell>
          <cell r="P2889">
            <v>33.58</v>
          </cell>
          <cell r="Q2889">
            <v>1189.33</v>
          </cell>
          <cell r="R2889">
            <v>3.49</v>
          </cell>
        </row>
        <row r="2890">
          <cell r="A2890" t="str">
            <v>0307Chulucanas282</v>
          </cell>
          <cell r="B2890" t="str">
            <v>03</v>
          </cell>
          <cell r="C2890" t="str">
            <v>07</v>
          </cell>
          <cell r="D2890" t="str">
            <v>ELNO</v>
          </cell>
          <cell r="E2890" t="str">
            <v>Chulucanas</v>
          </cell>
          <cell r="F2890" t="str">
            <v/>
          </cell>
          <cell r="G2890">
            <v>0</v>
          </cell>
          <cell r="H2890">
            <v>0</v>
          </cell>
          <cell r="I2890" t="str">
            <v>282</v>
          </cell>
          <cell r="J2890">
            <v>3</v>
          </cell>
          <cell r="K2890">
            <v>0</v>
          </cell>
          <cell r="L2890">
            <v>0</v>
          </cell>
          <cell r="M2890">
            <v>0.14899999999999999</v>
          </cell>
          <cell r="N2890">
            <v>0.45</v>
          </cell>
          <cell r="O2890">
            <v>59.88</v>
          </cell>
          <cell r="P2890">
            <v>40.19</v>
          </cell>
          <cell r="Q2890">
            <v>10.78</v>
          </cell>
          <cell r="R2890">
            <v>1.77</v>
          </cell>
        </row>
        <row r="2891">
          <cell r="A2891" t="str">
            <v>0307Chulucanas100</v>
          </cell>
          <cell r="B2891" t="str">
            <v>03</v>
          </cell>
          <cell r="C2891" t="str">
            <v>07</v>
          </cell>
          <cell r="D2891" t="str">
            <v>ELNO</v>
          </cell>
          <cell r="E2891" t="str">
            <v>Chulucanas</v>
          </cell>
          <cell r="F2891" t="str">
            <v/>
          </cell>
          <cell r="G2891">
            <v>0</v>
          </cell>
          <cell r="H2891">
            <v>0</v>
          </cell>
          <cell r="I2891" t="str">
            <v>100</v>
          </cell>
          <cell r="J2891">
            <v>19</v>
          </cell>
          <cell r="K2891">
            <v>2.6480000000000001</v>
          </cell>
          <cell r="L2891">
            <v>215.33199999999999</v>
          </cell>
          <cell r="M2891">
            <v>217.98</v>
          </cell>
          <cell r="N2891">
            <v>1.448</v>
          </cell>
          <cell r="O2891">
            <v>38096.42</v>
          </cell>
          <cell r="P2891">
            <v>17.48</v>
          </cell>
          <cell r="Q2891">
            <v>6857.36</v>
          </cell>
          <cell r="R2891">
            <v>302.67</v>
          </cell>
        </row>
        <row r="2892">
          <cell r="A2892" t="str">
            <v>0307Chulucanas122</v>
          </cell>
          <cell r="B2892" t="str">
            <v>03</v>
          </cell>
          <cell r="C2892" t="str">
            <v>07</v>
          </cell>
          <cell r="D2892" t="str">
            <v>ELNO</v>
          </cell>
          <cell r="E2892" t="str">
            <v>Chulucanas</v>
          </cell>
          <cell r="F2892" t="str">
            <v/>
          </cell>
          <cell r="G2892">
            <v>0</v>
          </cell>
          <cell r="H2892">
            <v>0</v>
          </cell>
          <cell r="I2892" t="str">
            <v>122</v>
          </cell>
          <cell r="J2892">
            <v>9</v>
          </cell>
          <cell r="K2892">
            <v>4.2320000000000002</v>
          </cell>
          <cell r="L2892">
            <v>29.315000000000001</v>
          </cell>
          <cell r="M2892">
            <v>33.546999999999997</v>
          </cell>
          <cell r="N2892">
            <v>0.55800000000000005</v>
          </cell>
          <cell r="O2892">
            <v>7100.52</v>
          </cell>
          <cell r="P2892">
            <v>21.17</v>
          </cell>
          <cell r="Q2892">
            <v>1278.0899999999999</v>
          </cell>
          <cell r="R2892">
            <v>143.37</v>
          </cell>
        </row>
        <row r="2893">
          <cell r="A2893" t="str">
            <v>0307Chulucanas121</v>
          </cell>
          <cell r="B2893" t="str">
            <v>03</v>
          </cell>
          <cell r="C2893" t="str">
            <v>07</v>
          </cell>
          <cell r="D2893" t="str">
            <v>ELNO</v>
          </cell>
          <cell r="E2893" t="str">
            <v>Chulucanas</v>
          </cell>
          <cell r="F2893" t="str">
            <v/>
          </cell>
          <cell r="G2893">
            <v>0</v>
          </cell>
          <cell r="H2893">
            <v>0</v>
          </cell>
          <cell r="I2893" t="str">
            <v>121</v>
          </cell>
          <cell r="J2893">
            <v>5</v>
          </cell>
          <cell r="K2893">
            <v>13.35</v>
          </cell>
          <cell r="L2893">
            <v>49.192999999999998</v>
          </cell>
          <cell r="M2893">
            <v>62.542999999999999</v>
          </cell>
          <cell r="N2893">
            <v>0.27600000000000002</v>
          </cell>
          <cell r="O2893">
            <v>11869.44</v>
          </cell>
          <cell r="P2893">
            <v>18.98</v>
          </cell>
          <cell r="Q2893">
            <v>2136.5</v>
          </cell>
          <cell r="R2893">
            <v>79.650000000000006</v>
          </cell>
        </row>
        <row r="2894">
          <cell r="A2894" t="str">
            <v>0307Chulucanas132</v>
          </cell>
          <cell r="B2894" t="str">
            <v>03</v>
          </cell>
          <cell r="C2894" t="str">
            <v>07</v>
          </cell>
          <cell r="D2894" t="str">
            <v>ELNO</v>
          </cell>
          <cell r="E2894" t="str">
            <v>Chulucanas</v>
          </cell>
          <cell r="F2894" t="str">
            <v/>
          </cell>
          <cell r="G2894">
            <v>0</v>
          </cell>
          <cell r="H2894">
            <v>0</v>
          </cell>
          <cell r="I2894" t="str">
            <v>132</v>
          </cell>
          <cell r="J2894">
            <v>7</v>
          </cell>
          <cell r="K2894">
            <v>0</v>
          </cell>
          <cell r="L2894">
            <v>0</v>
          </cell>
          <cell r="M2894">
            <v>5.5739999999999998</v>
          </cell>
          <cell r="N2894">
            <v>8.6999999999999994E-2</v>
          </cell>
          <cell r="O2894">
            <v>2159.04</v>
          </cell>
          <cell r="P2894">
            <v>38.729999999999997</v>
          </cell>
          <cell r="Q2894">
            <v>388.63</v>
          </cell>
          <cell r="R2894">
            <v>104.3</v>
          </cell>
        </row>
        <row r="2895">
          <cell r="A2895" t="str">
            <v>0307Chulucanas131</v>
          </cell>
          <cell r="B2895" t="str">
            <v>03</v>
          </cell>
          <cell r="C2895" t="str">
            <v>07</v>
          </cell>
          <cell r="D2895" t="str">
            <v>ELNO</v>
          </cell>
          <cell r="E2895" t="str">
            <v>Chulucanas</v>
          </cell>
          <cell r="F2895" t="str">
            <v/>
          </cell>
          <cell r="G2895">
            <v>0</v>
          </cell>
          <cell r="H2895">
            <v>0</v>
          </cell>
          <cell r="I2895" t="str">
            <v>131</v>
          </cell>
          <cell r="J2895">
            <v>21</v>
          </cell>
          <cell r="K2895">
            <v>0</v>
          </cell>
          <cell r="L2895">
            <v>0</v>
          </cell>
          <cell r="M2895">
            <v>60.866999999999997</v>
          </cell>
          <cell r="N2895">
            <v>0.43099999999999999</v>
          </cell>
          <cell r="O2895">
            <v>15802.46</v>
          </cell>
          <cell r="P2895">
            <v>25.96</v>
          </cell>
          <cell r="Q2895">
            <v>2844.44</v>
          </cell>
          <cell r="R2895">
            <v>312.89999999999998</v>
          </cell>
        </row>
        <row r="2896">
          <cell r="A2896" t="str">
            <v>0307Chulucanas240</v>
          </cell>
          <cell r="B2896" t="str">
            <v>03</v>
          </cell>
          <cell r="C2896" t="str">
            <v>07</v>
          </cell>
          <cell r="D2896" t="str">
            <v>ELNO</v>
          </cell>
          <cell r="E2896" t="str">
            <v>Chulucanas</v>
          </cell>
          <cell r="F2896" t="str">
            <v/>
          </cell>
          <cell r="G2896">
            <v>0</v>
          </cell>
          <cell r="H2896">
            <v>0</v>
          </cell>
          <cell r="I2896" t="str">
            <v>240</v>
          </cell>
          <cell r="J2896">
            <v>0</v>
          </cell>
          <cell r="K2896">
            <v>0</v>
          </cell>
          <cell r="L2896">
            <v>0</v>
          </cell>
          <cell r="M2896">
            <v>212.37799999999999</v>
          </cell>
          <cell r="N2896">
            <v>0</v>
          </cell>
          <cell r="O2896">
            <v>48710.9</v>
          </cell>
          <cell r="P2896">
            <v>22.94</v>
          </cell>
          <cell r="Q2896">
            <v>0</v>
          </cell>
          <cell r="R2896">
            <v>0</v>
          </cell>
        </row>
        <row r="2897">
          <cell r="A2897" t="str">
            <v>0307Talara222</v>
          </cell>
          <cell r="B2897" t="str">
            <v>03</v>
          </cell>
          <cell r="C2897" t="str">
            <v>07</v>
          </cell>
          <cell r="D2897" t="str">
            <v>ELNO</v>
          </cell>
          <cell r="E2897" t="str">
            <v>Talara</v>
          </cell>
          <cell r="F2897" t="str">
            <v/>
          </cell>
          <cell r="G2897">
            <v>0</v>
          </cell>
          <cell r="H2897">
            <v>0</v>
          </cell>
          <cell r="I2897" t="str">
            <v>222</v>
          </cell>
          <cell r="J2897">
            <v>10</v>
          </cell>
          <cell r="K2897">
            <v>10.99</v>
          </cell>
          <cell r="L2897">
            <v>71.444999999999993</v>
          </cell>
          <cell r="M2897">
            <v>82.435000000000002</v>
          </cell>
          <cell r="N2897">
            <v>0.46800000000000003</v>
          </cell>
          <cell r="O2897">
            <v>35176.36</v>
          </cell>
          <cell r="P2897">
            <v>42.67</v>
          </cell>
          <cell r="Q2897">
            <v>6331.74</v>
          </cell>
          <cell r="R2897">
            <v>39.76</v>
          </cell>
        </row>
        <row r="2898">
          <cell r="A2898" t="str">
            <v>0307Talara221</v>
          </cell>
          <cell r="B2898" t="str">
            <v>03</v>
          </cell>
          <cell r="C2898" t="str">
            <v>07</v>
          </cell>
          <cell r="D2898" t="str">
            <v>ELNO</v>
          </cell>
          <cell r="E2898" t="str">
            <v>Talara</v>
          </cell>
          <cell r="F2898" t="str">
            <v/>
          </cell>
          <cell r="G2898">
            <v>0</v>
          </cell>
          <cell r="H2898">
            <v>0</v>
          </cell>
          <cell r="I2898" t="str">
            <v>221</v>
          </cell>
          <cell r="J2898">
            <v>1</v>
          </cell>
          <cell r="K2898">
            <v>0.86399999999999999</v>
          </cell>
          <cell r="L2898">
            <v>4.1900000000000004</v>
          </cell>
          <cell r="M2898">
            <v>5.0540000000000003</v>
          </cell>
          <cell r="N2898">
            <v>0.05</v>
          </cell>
          <cell r="O2898">
            <v>1857.47</v>
          </cell>
          <cell r="P2898">
            <v>36.75</v>
          </cell>
          <cell r="Q2898">
            <v>334.34</v>
          </cell>
          <cell r="R2898">
            <v>3.18</v>
          </cell>
        </row>
        <row r="2899">
          <cell r="A2899" t="str">
            <v>0307Talara232</v>
          </cell>
          <cell r="B2899" t="str">
            <v>03</v>
          </cell>
          <cell r="C2899" t="str">
            <v>07</v>
          </cell>
          <cell r="D2899" t="str">
            <v>ELNO</v>
          </cell>
          <cell r="E2899" t="str">
            <v>Talara</v>
          </cell>
          <cell r="F2899" t="str">
            <v/>
          </cell>
          <cell r="G2899">
            <v>0</v>
          </cell>
          <cell r="H2899">
            <v>0</v>
          </cell>
          <cell r="I2899" t="str">
            <v>232</v>
          </cell>
          <cell r="J2899">
            <v>11</v>
          </cell>
          <cell r="K2899">
            <v>0</v>
          </cell>
          <cell r="L2899">
            <v>0</v>
          </cell>
          <cell r="M2899">
            <v>49.155999999999999</v>
          </cell>
          <cell r="N2899">
            <v>0.56599999999999995</v>
          </cell>
          <cell r="O2899">
            <v>23673.32</v>
          </cell>
          <cell r="P2899">
            <v>48.16</v>
          </cell>
          <cell r="Q2899">
            <v>4261.2</v>
          </cell>
          <cell r="R2899">
            <v>38.39</v>
          </cell>
        </row>
        <row r="2900">
          <cell r="A2900" t="str">
            <v>0307Talara231</v>
          </cell>
          <cell r="B2900" t="str">
            <v>03</v>
          </cell>
          <cell r="C2900" t="str">
            <v>07</v>
          </cell>
          <cell r="D2900" t="str">
            <v>ELNO</v>
          </cell>
          <cell r="E2900" t="str">
            <v>Talara</v>
          </cell>
          <cell r="F2900" t="str">
            <v/>
          </cell>
          <cell r="G2900">
            <v>0</v>
          </cell>
          <cell r="H2900">
            <v>0</v>
          </cell>
          <cell r="I2900" t="str">
            <v>231</v>
          </cell>
          <cell r="J2900">
            <v>8</v>
          </cell>
          <cell r="K2900">
            <v>0</v>
          </cell>
          <cell r="L2900">
            <v>0</v>
          </cell>
          <cell r="M2900">
            <v>34.948999999999998</v>
          </cell>
          <cell r="N2900">
            <v>0.13800000000000001</v>
          </cell>
          <cell r="O2900">
            <v>13142.34</v>
          </cell>
          <cell r="P2900">
            <v>37.6</v>
          </cell>
          <cell r="Q2900">
            <v>2365.62</v>
          </cell>
          <cell r="R2900">
            <v>19.920000000000002</v>
          </cell>
        </row>
        <row r="2901">
          <cell r="A2901" t="str">
            <v>0307Talara270</v>
          </cell>
          <cell r="B2901" t="str">
            <v>03</v>
          </cell>
          <cell r="C2901" t="str">
            <v>07</v>
          </cell>
          <cell r="D2901" t="str">
            <v>ELNO</v>
          </cell>
          <cell r="E2901" t="str">
            <v>Talara</v>
          </cell>
          <cell r="F2901" t="str">
            <v/>
          </cell>
          <cell r="G2901">
            <v>0</v>
          </cell>
          <cell r="H2901">
            <v>0</v>
          </cell>
          <cell r="I2901" t="str">
            <v>270</v>
          </cell>
          <cell r="J2901">
            <v>1340</v>
          </cell>
          <cell r="K2901">
            <v>0</v>
          </cell>
          <cell r="L2901">
            <v>0</v>
          </cell>
          <cell r="M2901">
            <v>305.42399999999998</v>
          </cell>
          <cell r="N2901">
            <v>0</v>
          </cell>
          <cell r="O2901">
            <v>113845.95</v>
          </cell>
          <cell r="P2901">
            <v>37.270000000000003</v>
          </cell>
          <cell r="Q2901">
            <v>20492.27</v>
          </cell>
          <cell r="R2901">
            <v>822.95</v>
          </cell>
        </row>
        <row r="2902">
          <cell r="A2902" t="str">
            <v>0307Talara261</v>
          </cell>
          <cell r="B2902" t="str">
            <v>03</v>
          </cell>
          <cell r="C2902" t="str">
            <v>07</v>
          </cell>
          <cell r="D2902" t="str">
            <v>ELNO</v>
          </cell>
          <cell r="E2902" t="str">
            <v>Talara</v>
          </cell>
          <cell r="F2902" t="str">
            <v/>
          </cell>
          <cell r="G2902">
            <v>0</v>
          </cell>
          <cell r="H2902">
            <v>0</v>
          </cell>
          <cell r="I2902" t="str">
            <v>261</v>
          </cell>
          <cell r="J2902">
            <v>5548</v>
          </cell>
          <cell r="K2902">
            <v>0</v>
          </cell>
          <cell r="L2902">
            <v>0</v>
          </cell>
          <cell r="M2902">
            <v>94.468000000000004</v>
          </cell>
          <cell r="N2902">
            <v>0</v>
          </cell>
          <cell r="O2902">
            <v>35534.71</v>
          </cell>
          <cell r="P2902">
            <v>37.619999999999997</v>
          </cell>
          <cell r="Q2902">
            <v>6396.25</v>
          </cell>
          <cell r="R2902">
            <v>3274.44</v>
          </cell>
        </row>
        <row r="2903">
          <cell r="A2903" t="str">
            <v>0307Talara262</v>
          </cell>
          <cell r="B2903" t="str">
            <v>03</v>
          </cell>
          <cell r="C2903" t="str">
            <v>07</v>
          </cell>
          <cell r="D2903" t="str">
            <v>ELNO</v>
          </cell>
          <cell r="E2903" t="str">
            <v>Talara</v>
          </cell>
          <cell r="F2903" t="str">
            <v/>
          </cell>
          <cell r="G2903">
            <v>0</v>
          </cell>
          <cell r="H2903">
            <v>0</v>
          </cell>
          <cell r="I2903" t="str">
            <v>262</v>
          </cell>
          <cell r="J2903">
            <v>8551</v>
          </cell>
          <cell r="K2903">
            <v>0</v>
          </cell>
          <cell r="L2903">
            <v>0</v>
          </cell>
          <cell r="M2903">
            <v>497.80799999999999</v>
          </cell>
          <cell r="N2903">
            <v>0</v>
          </cell>
          <cell r="O2903">
            <v>171846.39999999999</v>
          </cell>
          <cell r="P2903">
            <v>34.520000000000003</v>
          </cell>
          <cell r="Q2903">
            <v>30932.35</v>
          </cell>
          <cell r="R2903">
            <v>5046.43</v>
          </cell>
        </row>
        <row r="2904">
          <cell r="A2904" t="str">
            <v>0307Talara263</v>
          </cell>
          <cell r="B2904" t="str">
            <v>03</v>
          </cell>
          <cell r="C2904" t="str">
            <v>07</v>
          </cell>
          <cell r="D2904" t="str">
            <v>ELNO</v>
          </cell>
          <cell r="E2904" t="str">
            <v>Talara</v>
          </cell>
          <cell r="F2904" t="str">
            <v/>
          </cell>
          <cell r="G2904">
            <v>0</v>
          </cell>
          <cell r="H2904">
            <v>0</v>
          </cell>
          <cell r="I2904" t="str">
            <v>263</v>
          </cell>
          <cell r="J2904">
            <v>1871</v>
          </cell>
          <cell r="K2904">
            <v>0</v>
          </cell>
          <cell r="L2904">
            <v>0</v>
          </cell>
          <cell r="M2904">
            <v>226.61500000000001</v>
          </cell>
          <cell r="N2904">
            <v>0</v>
          </cell>
          <cell r="O2904">
            <v>87577.16</v>
          </cell>
          <cell r="P2904">
            <v>38.65</v>
          </cell>
          <cell r="Q2904">
            <v>15763.89</v>
          </cell>
          <cell r="R2904">
            <v>1104.6300000000001</v>
          </cell>
        </row>
        <row r="2905">
          <cell r="A2905" t="str">
            <v>0307Talara264</v>
          </cell>
          <cell r="B2905" t="str">
            <v>03</v>
          </cell>
          <cell r="C2905" t="str">
            <v>07</v>
          </cell>
          <cell r="D2905" t="str">
            <v>ELNO</v>
          </cell>
          <cell r="E2905" t="str">
            <v>Talara</v>
          </cell>
          <cell r="F2905" t="str">
            <v/>
          </cell>
          <cell r="G2905">
            <v>0</v>
          </cell>
          <cell r="H2905">
            <v>0</v>
          </cell>
          <cell r="I2905" t="str">
            <v>264</v>
          </cell>
          <cell r="J2905">
            <v>1038</v>
          </cell>
          <cell r="K2905">
            <v>0</v>
          </cell>
          <cell r="L2905">
            <v>0</v>
          </cell>
          <cell r="M2905">
            <v>206.83199999999999</v>
          </cell>
          <cell r="N2905">
            <v>0</v>
          </cell>
          <cell r="O2905">
            <v>78678.429999999993</v>
          </cell>
          <cell r="P2905">
            <v>38.04</v>
          </cell>
          <cell r="Q2905">
            <v>14162.12</v>
          </cell>
          <cell r="R2905">
            <v>613.14</v>
          </cell>
        </row>
        <row r="2906">
          <cell r="A2906" t="str">
            <v>0307Talara265</v>
          </cell>
          <cell r="B2906" t="str">
            <v>03</v>
          </cell>
          <cell r="C2906" t="str">
            <v>07</v>
          </cell>
          <cell r="D2906" t="str">
            <v>ELNO</v>
          </cell>
          <cell r="E2906" t="str">
            <v>Talara</v>
          </cell>
          <cell r="F2906" t="str">
            <v/>
          </cell>
          <cell r="G2906">
            <v>0</v>
          </cell>
          <cell r="H2906">
            <v>0</v>
          </cell>
          <cell r="I2906" t="str">
            <v>265</v>
          </cell>
          <cell r="J2906">
            <v>156</v>
          </cell>
          <cell r="K2906">
            <v>0</v>
          </cell>
          <cell r="L2906">
            <v>0</v>
          </cell>
          <cell r="M2906">
            <v>57.823999999999998</v>
          </cell>
          <cell r="N2906">
            <v>0</v>
          </cell>
          <cell r="O2906">
            <v>21752.58</v>
          </cell>
          <cell r="P2906">
            <v>37.619999999999997</v>
          </cell>
          <cell r="Q2906">
            <v>3915.46</v>
          </cell>
          <cell r="R2906">
            <v>92.22</v>
          </cell>
        </row>
        <row r="2907">
          <cell r="A2907" t="str">
            <v>0307Talara266</v>
          </cell>
          <cell r="B2907" t="str">
            <v>03</v>
          </cell>
          <cell r="C2907" t="str">
            <v>07</v>
          </cell>
          <cell r="D2907" t="str">
            <v>ELNO</v>
          </cell>
          <cell r="E2907" t="str">
            <v>Talara</v>
          </cell>
          <cell r="F2907" t="str">
            <v/>
          </cell>
          <cell r="G2907">
            <v>0</v>
          </cell>
          <cell r="H2907">
            <v>0</v>
          </cell>
          <cell r="I2907" t="str">
            <v>266</v>
          </cell>
          <cell r="J2907">
            <v>36</v>
          </cell>
          <cell r="K2907">
            <v>0</v>
          </cell>
          <cell r="L2907">
            <v>0</v>
          </cell>
          <cell r="M2907">
            <v>21.09</v>
          </cell>
          <cell r="N2907">
            <v>0</v>
          </cell>
          <cell r="O2907">
            <v>7855.42</v>
          </cell>
          <cell r="P2907">
            <v>37.25</v>
          </cell>
          <cell r="Q2907">
            <v>1413.98</v>
          </cell>
          <cell r="R2907">
            <v>21.6</v>
          </cell>
        </row>
        <row r="2908">
          <cell r="A2908" t="str">
            <v>0307Talara267</v>
          </cell>
          <cell r="B2908" t="str">
            <v>03</v>
          </cell>
          <cell r="C2908" t="str">
            <v>07</v>
          </cell>
          <cell r="D2908" t="str">
            <v>ELNO</v>
          </cell>
          <cell r="E2908" t="str">
            <v>Talara</v>
          </cell>
          <cell r="F2908" t="str">
            <v/>
          </cell>
          <cell r="G2908">
            <v>0</v>
          </cell>
          <cell r="H2908">
            <v>0</v>
          </cell>
          <cell r="I2908" t="str">
            <v>267</v>
          </cell>
          <cell r="J2908">
            <v>6</v>
          </cell>
          <cell r="K2908">
            <v>0</v>
          </cell>
          <cell r="L2908">
            <v>0</v>
          </cell>
          <cell r="M2908">
            <v>5.2309999999999999</v>
          </cell>
          <cell r="N2908">
            <v>0</v>
          </cell>
          <cell r="O2908">
            <v>1952.67</v>
          </cell>
          <cell r="P2908">
            <v>37.33</v>
          </cell>
          <cell r="Q2908">
            <v>351.48</v>
          </cell>
          <cell r="R2908">
            <v>3.54</v>
          </cell>
        </row>
        <row r="2909">
          <cell r="A2909" t="str">
            <v>0307Talara268</v>
          </cell>
          <cell r="B2909" t="str">
            <v>03</v>
          </cell>
          <cell r="C2909" t="str">
            <v>07</v>
          </cell>
          <cell r="D2909" t="str">
            <v>ELNO</v>
          </cell>
          <cell r="E2909" t="str">
            <v>Talara</v>
          </cell>
          <cell r="F2909" t="str">
            <v/>
          </cell>
          <cell r="G2909">
            <v>0</v>
          </cell>
          <cell r="H2909">
            <v>0</v>
          </cell>
          <cell r="I2909" t="str">
            <v>268</v>
          </cell>
          <cell r="J2909">
            <v>5</v>
          </cell>
          <cell r="K2909">
            <v>0</v>
          </cell>
          <cell r="L2909">
            <v>0</v>
          </cell>
          <cell r="M2909">
            <v>6.6529999999999996</v>
          </cell>
          <cell r="N2909">
            <v>0</v>
          </cell>
          <cell r="O2909">
            <v>2424.0300000000002</v>
          </cell>
          <cell r="P2909">
            <v>36.44</v>
          </cell>
          <cell r="Q2909">
            <v>436.33</v>
          </cell>
          <cell r="R2909">
            <v>2.95</v>
          </cell>
        </row>
        <row r="2910">
          <cell r="A2910" t="str">
            <v>0307Talara282</v>
          </cell>
          <cell r="B2910" t="str">
            <v>03</v>
          </cell>
          <cell r="C2910" t="str">
            <v>07</v>
          </cell>
          <cell r="D2910" t="str">
            <v>ELNO</v>
          </cell>
          <cell r="E2910" t="str">
            <v>Talara</v>
          </cell>
          <cell r="F2910" t="str">
            <v/>
          </cell>
          <cell r="G2910">
            <v>0</v>
          </cell>
          <cell r="H2910">
            <v>0</v>
          </cell>
          <cell r="I2910" t="str">
            <v>282</v>
          </cell>
          <cell r="J2910">
            <v>21</v>
          </cell>
          <cell r="K2910">
            <v>0</v>
          </cell>
          <cell r="L2910">
            <v>0</v>
          </cell>
          <cell r="M2910">
            <v>1.98</v>
          </cell>
          <cell r="N2910">
            <v>6</v>
          </cell>
          <cell r="O2910">
            <v>773.82</v>
          </cell>
          <cell r="P2910">
            <v>39.08</v>
          </cell>
          <cell r="Q2910">
            <v>139.29</v>
          </cell>
          <cell r="R2910">
            <v>12.39</v>
          </cell>
        </row>
        <row r="2911">
          <cell r="A2911" t="str">
            <v>0307Talara122</v>
          </cell>
          <cell r="B2911" t="str">
            <v>03</v>
          </cell>
          <cell r="C2911" t="str">
            <v>07</v>
          </cell>
          <cell r="D2911" t="str">
            <v>ELNO</v>
          </cell>
          <cell r="E2911" t="str">
            <v>Talara</v>
          </cell>
          <cell r="F2911" t="str">
            <v/>
          </cell>
          <cell r="G2911">
            <v>0</v>
          </cell>
          <cell r="H2911">
            <v>0</v>
          </cell>
          <cell r="I2911" t="str">
            <v>122</v>
          </cell>
          <cell r="J2911">
            <v>15</v>
          </cell>
          <cell r="K2911">
            <v>42.393000000000001</v>
          </cell>
          <cell r="L2911">
            <v>191.018</v>
          </cell>
          <cell r="M2911">
            <v>233.411</v>
          </cell>
          <cell r="N2911">
            <v>1.1599999999999999</v>
          </cell>
          <cell r="O2911">
            <v>53594.95</v>
          </cell>
          <cell r="P2911">
            <v>22.96</v>
          </cell>
          <cell r="Q2911">
            <v>9647.09</v>
          </cell>
          <cell r="R2911">
            <v>238.95</v>
          </cell>
        </row>
        <row r="2912">
          <cell r="A2912" t="str">
            <v>0307Talara121</v>
          </cell>
          <cell r="B2912" t="str">
            <v>03</v>
          </cell>
          <cell r="C2912" t="str">
            <v>07</v>
          </cell>
          <cell r="D2912" t="str">
            <v>ELNO</v>
          </cell>
          <cell r="E2912" t="str">
            <v>Talara</v>
          </cell>
          <cell r="F2912" t="str">
            <v/>
          </cell>
          <cell r="G2912">
            <v>0</v>
          </cell>
          <cell r="H2912">
            <v>0</v>
          </cell>
          <cell r="I2912" t="str">
            <v>121</v>
          </cell>
          <cell r="J2912">
            <v>4</v>
          </cell>
          <cell r="K2912">
            <v>7.9989999999999997</v>
          </cell>
          <cell r="L2912">
            <v>27.986000000000001</v>
          </cell>
          <cell r="M2912">
            <v>35.984999999999999</v>
          </cell>
          <cell r="N2912">
            <v>0.14299999999999999</v>
          </cell>
          <cell r="O2912">
            <v>6719.53</v>
          </cell>
          <cell r="P2912">
            <v>18.670000000000002</v>
          </cell>
          <cell r="Q2912">
            <v>1209.52</v>
          </cell>
          <cell r="R2912">
            <v>63.72</v>
          </cell>
        </row>
        <row r="2913">
          <cell r="A2913" t="str">
            <v>0307Talara132</v>
          </cell>
          <cell r="B2913" t="str">
            <v>03</v>
          </cell>
          <cell r="C2913" t="str">
            <v>07</v>
          </cell>
          <cell r="D2913" t="str">
            <v>ELNO</v>
          </cell>
          <cell r="E2913" t="str">
            <v>Talara</v>
          </cell>
          <cell r="F2913" t="str">
            <v/>
          </cell>
          <cell r="G2913">
            <v>0</v>
          </cell>
          <cell r="H2913">
            <v>0</v>
          </cell>
          <cell r="I2913" t="str">
            <v>132</v>
          </cell>
          <cell r="J2913">
            <v>10</v>
          </cell>
          <cell r="K2913">
            <v>0</v>
          </cell>
          <cell r="L2913">
            <v>0</v>
          </cell>
          <cell r="M2913">
            <v>58.203000000000003</v>
          </cell>
          <cell r="N2913">
            <v>0.41699999999999998</v>
          </cell>
          <cell r="O2913">
            <v>17043.82</v>
          </cell>
          <cell r="P2913">
            <v>29.28</v>
          </cell>
          <cell r="Q2913">
            <v>3067.89</v>
          </cell>
          <cell r="R2913">
            <v>150.96</v>
          </cell>
        </row>
        <row r="2914">
          <cell r="A2914" t="str">
            <v>0307Talara131</v>
          </cell>
          <cell r="B2914" t="str">
            <v>03</v>
          </cell>
          <cell r="C2914" t="str">
            <v>07</v>
          </cell>
          <cell r="D2914" t="str">
            <v>ELNO</v>
          </cell>
          <cell r="E2914" t="str">
            <v>Talara</v>
          </cell>
          <cell r="F2914" t="str">
            <v/>
          </cell>
          <cell r="G2914">
            <v>0</v>
          </cell>
          <cell r="H2914">
            <v>0</v>
          </cell>
          <cell r="I2914" t="str">
            <v>131</v>
          </cell>
          <cell r="J2914">
            <v>9</v>
          </cell>
          <cell r="K2914">
            <v>0</v>
          </cell>
          <cell r="L2914">
            <v>0</v>
          </cell>
          <cell r="M2914">
            <v>152.018</v>
          </cell>
          <cell r="N2914">
            <v>0.74099999999999999</v>
          </cell>
          <cell r="O2914">
            <v>35471.22</v>
          </cell>
          <cell r="P2914">
            <v>23.33</v>
          </cell>
          <cell r="Q2914">
            <v>6384.82</v>
          </cell>
          <cell r="R2914">
            <v>134.1</v>
          </cell>
        </row>
        <row r="2915">
          <cell r="A2915" t="str">
            <v>0307Talara240</v>
          </cell>
          <cell r="B2915" t="str">
            <v>03</v>
          </cell>
          <cell r="C2915" t="str">
            <v>07</v>
          </cell>
          <cell r="D2915" t="str">
            <v>ELNO</v>
          </cell>
          <cell r="E2915" t="str">
            <v>Talara</v>
          </cell>
          <cell r="F2915" t="str">
            <v/>
          </cell>
          <cell r="G2915">
            <v>0</v>
          </cell>
          <cell r="H2915">
            <v>0</v>
          </cell>
          <cell r="I2915" t="str">
            <v>240</v>
          </cell>
          <cell r="J2915">
            <v>0</v>
          </cell>
          <cell r="K2915">
            <v>0</v>
          </cell>
          <cell r="L2915">
            <v>0</v>
          </cell>
          <cell r="M2915">
            <v>239.23699999999999</v>
          </cell>
          <cell r="N2915">
            <v>0</v>
          </cell>
          <cell r="O2915">
            <v>73834.179999999993</v>
          </cell>
          <cell r="P2915">
            <v>30.86</v>
          </cell>
          <cell r="Q2915">
            <v>0</v>
          </cell>
          <cell r="R2915">
            <v>0</v>
          </cell>
        </row>
        <row r="2916">
          <cell r="A2916" t="str">
            <v>0307Bajo Piura210</v>
          </cell>
          <cell r="B2916" t="str">
            <v>03</v>
          </cell>
          <cell r="C2916" t="str">
            <v>07</v>
          </cell>
          <cell r="D2916" t="str">
            <v>ELNO</v>
          </cell>
          <cell r="E2916" t="str">
            <v>Bajo Piura</v>
          </cell>
          <cell r="F2916" t="str">
            <v/>
          </cell>
          <cell r="G2916">
            <v>0</v>
          </cell>
          <cell r="H2916">
            <v>60</v>
          </cell>
          <cell r="I2916" t="str">
            <v>210</v>
          </cell>
          <cell r="J2916">
            <v>1</v>
          </cell>
          <cell r="K2916">
            <v>1.4E-2</v>
          </cell>
          <cell r="L2916">
            <v>8.1460000000000008</v>
          </cell>
          <cell r="M2916">
            <v>8.16</v>
          </cell>
          <cell r="N2916">
            <v>7.0000000000000007E-2</v>
          </cell>
          <cell r="O2916">
            <v>2123.7800000000002</v>
          </cell>
          <cell r="P2916">
            <v>26.03</v>
          </cell>
          <cell r="Q2916">
            <v>382.28</v>
          </cell>
          <cell r="R2916">
            <v>3.18</v>
          </cell>
        </row>
        <row r="2917">
          <cell r="A2917" t="str">
            <v>0307Bajo Piura222</v>
          </cell>
          <cell r="B2917" t="str">
            <v>03</v>
          </cell>
          <cell r="C2917" t="str">
            <v>07</v>
          </cell>
          <cell r="D2917" t="str">
            <v>ELNO</v>
          </cell>
          <cell r="E2917" t="str">
            <v>Bajo Piura</v>
          </cell>
          <cell r="F2917" t="str">
            <v/>
          </cell>
          <cell r="G2917">
            <v>0</v>
          </cell>
          <cell r="H2917">
            <v>60</v>
          </cell>
          <cell r="I2917" t="str">
            <v>222</v>
          </cell>
          <cell r="J2917">
            <v>1</v>
          </cell>
          <cell r="K2917">
            <v>0</v>
          </cell>
          <cell r="L2917">
            <v>0</v>
          </cell>
          <cell r="M2917">
            <v>0</v>
          </cell>
          <cell r="N2917">
            <v>0.03</v>
          </cell>
          <cell r="O2917">
            <v>117.59</v>
          </cell>
          <cell r="P2917">
            <v>0</v>
          </cell>
          <cell r="Q2917">
            <v>21.17</v>
          </cell>
          <cell r="R2917">
            <v>3.18</v>
          </cell>
        </row>
        <row r="2918">
          <cell r="A2918" t="str">
            <v>0307Bajo Piura231</v>
          </cell>
          <cell r="B2918" t="str">
            <v>03</v>
          </cell>
          <cell r="C2918" t="str">
            <v>07</v>
          </cell>
          <cell r="D2918" t="str">
            <v>ELNO</v>
          </cell>
          <cell r="E2918" t="str">
            <v>Bajo Piura</v>
          </cell>
          <cell r="F2918" t="str">
            <v/>
          </cell>
          <cell r="G2918">
            <v>0</v>
          </cell>
          <cell r="H2918">
            <v>60</v>
          </cell>
          <cell r="I2918" t="str">
            <v>231</v>
          </cell>
          <cell r="J2918">
            <v>1</v>
          </cell>
          <cell r="K2918">
            <v>0</v>
          </cell>
          <cell r="L2918">
            <v>0</v>
          </cell>
          <cell r="M2918">
            <v>0.629</v>
          </cell>
          <cell r="N2918">
            <v>3.0000000000000001E-3</v>
          </cell>
          <cell r="O2918">
            <v>333.57</v>
          </cell>
          <cell r="P2918">
            <v>53.03</v>
          </cell>
          <cell r="Q2918">
            <v>60.04</v>
          </cell>
          <cell r="R2918">
            <v>2.1</v>
          </cell>
        </row>
        <row r="2919">
          <cell r="A2919" t="str">
            <v>0307Bajo Piura270</v>
          </cell>
          <cell r="B2919" t="str">
            <v>03</v>
          </cell>
          <cell r="C2919" t="str">
            <v>07</v>
          </cell>
          <cell r="D2919" t="str">
            <v>ELNO</v>
          </cell>
          <cell r="E2919" t="str">
            <v>Bajo Piura</v>
          </cell>
          <cell r="F2919" t="str">
            <v/>
          </cell>
          <cell r="G2919">
            <v>0</v>
          </cell>
          <cell r="H2919">
            <v>60</v>
          </cell>
          <cell r="I2919" t="str">
            <v>270</v>
          </cell>
          <cell r="J2919">
            <v>430</v>
          </cell>
          <cell r="K2919">
            <v>0</v>
          </cell>
          <cell r="L2919">
            <v>0</v>
          </cell>
          <cell r="M2919">
            <v>67.888000000000005</v>
          </cell>
          <cell r="N2919">
            <v>0</v>
          </cell>
          <cell r="O2919">
            <v>27971.759999999998</v>
          </cell>
          <cell r="P2919">
            <v>41.2</v>
          </cell>
          <cell r="Q2919">
            <v>5034.92</v>
          </cell>
          <cell r="R2919">
            <v>268.14</v>
          </cell>
        </row>
        <row r="2920">
          <cell r="A2920" t="str">
            <v>0307Bajo Piura261</v>
          </cell>
          <cell r="B2920" t="str">
            <v>03</v>
          </cell>
          <cell r="C2920" t="str">
            <v>07</v>
          </cell>
          <cell r="D2920" t="str">
            <v>ELNO</v>
          </cell>
          <cell r="E2920" t="str">
            <v>Bajo Piura</v>
          </cell>
          <cell r="F2920" t="str">
            <v/>
          </cell>
          <cell r="G2920">
            <v>0</v>
          </cell>
          <cell r="H2920">
            <v>60</v>
          </cell>
          <cell r="I2920" t="str">
            <v>261</v>
          </cell>
          <cell r="J2920">
            <v>6868</v>
          </cell>
          <cell r="K2920">
            <v>0</v>
          </cell>
          <cell r="L2920">
            <v>0</v>
          </cell>
          <cell r="M2920">
            <v>103.00700000000001</v>
          </cell>
          <cell r="N2920">
            <v>0</v>
          </cell>
          <cell r="O2920">
            <v>45974.82</v>
          </cell>
          <cell r="P2920">
            <v>44.63</v>
          </cell>
          <cell r="Q2920">
            <v>8275.4699999999993</v>
          </cell>
          <cell r="R2920">
            <v>4055.74</v>
          </cell>
        </row>
        <row r="2921">
          <cell r="A2921" t="str">
            <v>0307Bajo Piura262</v>
          </cell>
          <cell r="B2921" t="str">
            <v>03</v>
          </cell>
          <cell r="C2921" t="str">
            <v>07</v>
          </cell>
          <cell r="D2921" t="str">
            <v>ELNO</v>
          </cell>
          <cell r="E2921" t="str">
            <v>Bajo Piura</v>
          </cell>
          <cell r="F2921" t="str">
            <v/>
          </cell>
          <cell r="G2921">
            <v>0</v>
          </cell>
          <cell r="H2921">
            <v>60</v>
          </cell>
          <cell r="I2921" t="str">
            <v>262</v>
          </cell>
          <cell r="J2921">
            <v>4003</v>
          </cell>
          <cell r="K2921">
            <v>0</v>
          </cell>
          <cell r="L2921">
            <v>0</v>
          </cell>
          <cell r="M2921">
            <v>211.74799999999999</v>
          </cell>
          <cell r="N2921">
            <v>0</v>
          </cell>
          <cell r="O2921">
            <v>79797.87</v>
          </cell>
          <cell r="P2921">
            <v>37.69</v>
          </cell>
          <cell r="Q2921">
            <v>14363.62</v>
          </cell>
          <cell r="R2921">
            <v>2365.35</v>
          </cell>
        </row>
        <row r="2922">
          <cell r="A2922" t="str">
            <v>0307Bajo Piura263</v>
          </cell>
          <cell r="B2922" t="str">
            <v>03</v>
          </cell>
          <cell r="C2922" t="str">
            <v>07</v>
          </cell>
          <cell r="D2922" t="str">
            <v>ELNO</v>
          </cell>
          <cell r="E2922" t="str">
            <v>Bajo Piura</v>
          </cell>
          <cell r="F2922" t="str">
            <v/>
          </cell>
          <cell r="G2922">
            <v>0</v>
          </cell>
          <cell r="H2922">
            <v>60</v>
          </cell>
          <cell r="I2922" t="str">
            <v>263</v>
          </cell>
          <cell r="J2922">
            <v>392</v>
          </cell>
          <cell r="K2922">
            <v>0</v>
          </cell>
          <cell r="L2922">
            <v>0</v>
          </cell>
          <cell r="M2922">
            <v>47.307000000000002</v>
          </cell>
          <cell r="N2922">
            <v>0</v>
          </cell>
          <cell r="O2922">
            <v>19769.419999999998</v>
          </cell>
          <cell r="P2922">
            <v>41.79</v>
          </cell>
          <cell r="Q2922">
            <v>3558.5</v>
          </cell>
          <cell r="R2922">
            <v>232.36</v>
          </cell>
        </row>
        <row r="2923">
          <cell r="A2923" t="str">
            <v>0307Bajo Piura264</v>
          </cell>
          <cell r="B2923" t="str">
            <v>03</v>
          </cell>
          <cell r="C2923" t="str">
            <v>07</v>
          </cell>
          <cell r="D2923" t="str">
            <v>ELNO</v>
          </cell>
          <cell r="E2923" t="str">
            <v>Bajo Piura</v>
          </cell>
          <cell r="F2923" t="str">
            <v/>
          </cell>
          <cell r="G2923">
            <v>0</v>
          </cell>
          <cell r="H2923">
            <v>60</v>
          </cell>
          <cell r="I2923" t="str">
            <v>264</v>
          </cell>
          <cell r="J2923">
            <v>197</v>
          </cell>
          <cell r="K2923">
            <v>0</v>
          </cell>
          <cell r="L2923">
            <v>0</v>
          </cell>
          <cell r="M2923">
            <v>39.384</v>
          </cell>
          <cell r="N2923">
            <v>0</v>
          </cell>
          <cell r="O2923">
            <v>16182.36</v>
          </cell>
          <cell r="P2923">
            <v>41.09</v>
          </cell>
          <cell r="Q2923">
            <v>2912.82</v>
          </cell>
          <cell r="R2923">
            <v>118.95</v>
          </cell>
        </row>
        <row r="2924">
          <cell r="A2924" t="str">
            <v>0307Bajo Piura265</v>
          </cell>
          <cell r="B2924" t="str">
            <v>03</v>
          </cell>
          <cell r="C2924" t="str">
            <v>07</v>
          </cell>
          <cell r="D2924" t="str">
            <v>ELNO</v>
          </cell>
          <cell r="E2924" t="str">
            <v>Bajo Piura</v>
          </cell>
          <cell r="F2924" t="str">
            <v/>
          </cell>
          <cell r="G2924">
            <v>0</v>
          </cell>
          <cell r="H2924">
            <v>60</v>
          </cell>
          <cell r="I2924" t="str">
            <v>265</v>
          </cell>
          <cell r="J2924">
            <v>37</v>
          </cell>
          <cell r="K2924">
            <v>0</v>
          </cell>
          <cell r="L2924">
            <v>0</v>
          </cell>
          <cell r="M2924">
            <v>13.784000000000001</v>
          </cell>
          <cell r="N2924">
            <v>0</v>
          </cell>
          <cell r="O2924">
            <v>5605.91</v>
          </cell>
          <cell r="P2924">
            <v>40.67</v>
          </cell>
          <cell r="Q2924">
            <v>1009.06</v>
          </cell>
          <cell r="R2924">
            <v>23.45</v>
          </cell>
        </row>
        <row r="2925">
          <cell r="A2925" t="str">
            <v>0307Bajo Piura266</v>
          </cell>
          <cell r="B2925" t="str">
            <v>03</v>
          </cell>
          <cell r="C2925" t="str">
            <v>07</v>
          </cell>
          <cell r="D2925" t="str">
            <v>ELNO</v>
          </cell>
          <cell r="E2925" t="str">
            <v>Bajo Piura</v>
          </cell>
          <cell r="F2925" t="str">
            <v/>
          </cell>
          <cell r="G2925">
            <v>0</v>
          </cell>
          <cell r="H2925">
            <v>60</v>
          </cell>
          <cell r="I2925" t="str">
            <v>266</v>
          </cell>
          <cell r="J2925">
            <v>8</v>
          </cell>
          <cell r="K2925">
            <v>0</v>
          </cell>
          <cell r="L2925">
            <v>0</v>
          </cell>
          <cell r="M2925">
            <v>4.5890000000000004</v>
          </cell>
          <cell r="N2925">
            <v>0</v>
          </cell>
          <cell r="O2925">
            <v>1855.16</v>
          </cell>
          <cell r="P2925">
            <v>40.43</v>
          </cell>
          <cell r="Q2925">
            <v>333.93</v>
          </cell>
          <cell r="R2925">
            <v>5.26</v>
          </cell>
        </row>
        <row r="2926">
          <cell r="A2926" t="str">
            <v>0307Bajo Piura267</v>
          </cell>
          <cell r="B2926" t="str">
            <v>03</v>
          </cell>
          <cell r="C2926" t="str">
            <v>07</v>
          </cell>
          <cell r="D2926" t="str">
            <v>ELNO</v>
          </cell>
          <cell r="E2926" t="str">
            <v>Bajo Piura</v>
          </cell>
          <cell r="F2926" t="str">
            <v/>
          </cell>
          <cell r="G2926">
            <v>0</v>
          </cell>
          <cell r="H2926">
            <v>60</v>
          </cell>
          <cell r="I2926" t="str">
            <v>267</v>
          </cell>
          <cell r="J2926">
            <v>6</v>
          </cell>
          <cell r="K2926">
            <v>0</v>
          </cell>
          <cell r="L2926">
            <v>0</v>
          </cell>
          <cell r="M2926">
            <v>5.4829999999999997</v>
          </cell>
          <cell r="N2926">
            <v>0</v>
          </cell>
          <cell r="O2926">
            <v>2105.4899999999998</v>
          </cell>
          <cell r="P2926">
            <v>38.4</v>
          </cell>
          <cell r="Q2926">
            <v>378.99</v>
          </cell>
          <cell r="R2926">
            <v>4.08</v>
          </cell>
        </row>
        <row r="2927">
          <cell r="A2927" t="str">
            <v>0307Bajo Piura268</v>
          </cell>
          <cell r="B2927" t="str">
            <v>03</v>
          </cell>
          <cell r="C2927" t="str">
            <v>07</v>
          </cell>
          <cell r="D2927" t="str">
            <v>ELNO</v>
          </cell>
          <cell r="E2927" t="str">
            <v>Bajo Piura</v>
          </cell>
          <cell r="F2927" t="str">
            <v/>
          </cell>
          <cell r="G2927">
            <v>0</v>
          </cell>
          <cell r="H2927">
            <v>60</v>
          </cell>
          <cell r="I2927" t="str">
            <v>268</v>
          </cell>
          <cell r="J2927">
            <v>15</v>
          </cell>
          <cell r="K2927">
            <v>0</v>
          </cell>
          <cell r="L2927">
            <v>0</v>
          </cell>
          <cell r="M2927">
            <v>28.431999999999999</v>
          </cell>
          <cell r="N2927">
            <v>0</v>
          </cell>
          <cell r="O2927">
            <v>11431</v>
          </cell>
          <cell r="P2927">
            <v>40.200000000000003</v>
          </cell>
          <cell r="Q2927">
            <v>2057.58</v>
          </cell>
          <cell r="R2927">
            <v>10.29</v>
          </cell>
        </row>
        <row r="2928">
          <cell r="A2928" t="str">
            <v>0307Bajo Piura282</v>
          </cell>
          <cell r="B2928" t="str">
            <v>03</v>
          </cell>
          <cell r="C2928" t="str">
            <v>07</v>
          </cell>
          <cell r="D2928" t="str">
            <v>ELNO</v>
          </cell>
          <cell r="E2928" t="str">
            <v>Bajo Piura</v>
          </cell>
          <cell r="F2928" t="str">
            <v/>
          </cell>
          <cell r="G2928">
            <v>0</v>
          </cell>
          <cell r="H2928">
            <v>60</v>
          </cell>
          <cell r="I2928" t="str">
            <v>282</v>
          </cell>
          <cell r="J2928">
            <v>2</v>
          </cell>
          <cell r="K2928">
            <v>0</v>
          </cell>
          <cell r="L2928">
            <v>0</v>
          </cell>
          <cell r="M2928">
            <v>6.6000000000000003E-2</v>
          </cell>
          <cell r="N2928">
            <v>0.2</v>
          </cell>
          <cell r="O2928">
            <v>27.92</v>
          </cell>
          <cell r="P2928">
            <v>42.3</v>
          </cell>
          <cell r="Q2928">
            <v>5.03</v>
          </cell>
          <cell r="R2928">
            <v>1.18</v>
          </cell>
        </row>
        <row r="2929">
          <cell r="A2929" t="str">
            <v>0307Bajo Piura100</v>
          </cell>
          <cell r="B2929" t="str">
            <v>03</v>
          </cell>
          <cell r="C2929" t="str">
            <v>07</v>
          </cell>
          <cell r="D2929" t="str">
            <v>ELNO</v>
          </cell>
          <cell r="E2929" t="str">
            <v>Bajo Piura</v>
          </cell>
          <cell r="F2929" t="str">
            <v/>
          </cell>
          <cell r="G2929">
            <v>0</v>
          </cell>
          <cell r="H2929">
            <v>60</v>
          </cell>
          <cell r="I2929" t="str">
            <v>100</v>
          </cell>
          <cell r="J2929">
            <v>23</v>
          </cell>
          <cell r="K2929">
            <v>90.320999999999998</v>
          </cell>
          <cell r="L2929">
            <v>538.23199999999997</v>
          </cell>
          <cell r="M2929">
            <v>628.553</v>
          </cell>
          <cell r="N2929">
            <v>2.7549999999999999</v>
          </cell>
          <cell r="O2929">
            <v>122792.53</v>
          </cell>
          <cell r="P2929">
            <v>19.54</v>
          </cell>
          <cell r="Q2929">
            <v>22102.66</v>
          </cell>
          <cell r="R2929">
            <v>366.39</v>
          </cell>
        </row>
        <row r="2930">
          <cell r="A2930" t="str">
            <v>0307Bajo Piura122</v>
          </cell>
          <cell r="B2930" t="str">
            <v>03</v>
          </cell>
          <cell r="C2930" t="str">
            <v>07</v>
          </cell>
          <cell r="D2930" t="str">
            <v>ELNO</v>
          </cell>
          <cell r="E2930" t="str">
            <v>Bajo Piura</v>
          </cell>
          <cell r="F2930" t="str">
            <v/>
          </cell>
          <cell r="G2930">
            <v>0</v>
          </cell>
          <cell r="H2930">
            <v>60</v>
          </cell>
          <cell r="I2930" t="str">
            <v>122</v>
          </cell>
          <cell r="J2930">
            <v>8</v>
          </cell>
          <cell r="K2930">
            <v>88.018000000000001</v>
          </cell>
          <cell r="L2930">
            <v>329.39800000000002</v>
          </cell>
          <cell r="M2930">
            <v>417.416</v>
          </cell>
          <cell r="N2930">
            <v>1.589</v>
          </cell>
          <cell r="O2930">
            <v>89614.25</v>
          </cell>
          <cell r="P2930">
            <v>21.47</v>
          </cell>
          <cell r="Q2930">
            <v>16130.57</v>
          </cell>
          <cell r="R2930">
            <v>127.44</v>
          </cell>
        </row>
        <row r="2931">
          <cell r="A2931" t="str">
            <v>0307Bajo Piura121</v>
          </cell>
          <cell r="B2931" t="str">
            <v>03</v>
          </cell>
          <cell r="C2931" t="str">
            <v>07</v>
          </cell>
          <cell r="D2931" t="str">
            <v>ELNO</v>
          </cell>
          <cell r="E2931" t="str">
            <v>Bajo Piura</v>
          </cell>
          <cell r="F2931" t="str">
            <v/>
          </cell>
          <cell r="G2931">
            <v>0</v>
          </cell>
          <cell r="H2931">
            <v>60</v>
          </cell>
          <cell r="I2931" t="str">
            <v>121</v>
          </cell>
          <cell r="J2931">
            <v>6</v>
          </cell>
          <cell r="K2931">
            <v>19.652000000000001</v>
          </cell>
          <cell r="L2931">
            <v>73.102000000000004</v>
          </cell>
          <cell r="M2931">
            <v>92.754000000000005</v>
          </cell>
          <cell r="N2931">
            <v>0.28999999999999998</v>
          </cell>
          <cell r="O2931">
            <v>18118.09</v>
          </cell>
          <cell r="P2931">
            <v>19.53</v>
          </cell>
          <cell r="Q2931">
            <v>3261.26</v>
          </cell>
          <cell r="R2931">
            <v>95.58</v>
          </cell>
        </row>
        <row r="2932">
          <cell r="A2932" t="str">
            <v>0307Bajo Piura132</v>
          </cell>
          <cell r="B2932" t="str">
            <v>03</v>
          </cell>
          <cell r="C2932" t="str">
            <v>07</v>
          </cell>
          <cell r="D2932" t="str">
            <v>ELNO</v>
          </cell>
          <cell r="E2932" t="str">
            <v>Bajo Piura</v>
          </cell>
          <cell r="F2932" t="str">
            <v/>
          </cell>
          <cell r="G2932">
            <v>0</v>
          </cell>
          <cell r="H2932">
            <v>60</v>
          </cell>
          <cell r="I2932" t="str">
            <v>132</v>
          </cell>
          <cell r="J2932">
            <v>4</v>
          </cell>
          <cell r="K2932">
            <v>0</v>
          </cell>
          <cell r="L2932">
            <v>0</v>
          </cell>
          <cell r="M2932">
            <v>2.9870000000000001</v>
          </cell>
          <cell r="N2932">
            <v>7.8E-2</v>
          </cell>
          <cell r="O2932">
            <v>1217.43</v>
          </cell>
          <cell r="P2932">
            <v>40.76</v>
          </cell>
          <cell r="Q2932">
            <v>219.14</v>
          </cell>
          <cell r="R2932">
            <v>61.56</v>
          </cell>
        </row>
        <row r="2933">
          <cell r="A2933" t="str">
            <v>0307Bajo Piura131</v>
          </cell>
          <cell r="B2933" t="str">
            <v>03</v>
          </cell>
          <cell r="C2933" t="str">
            <v>07</v>
          </cell>
          <cell r="D2933" t="str">
            <v>ELNO</v>
          </cell>
          <cell r="E2933" t="str">
            <v>Bajo Piura</v>
          </cell>
          <cell r="F2933" t="str">
            <v/>
          </cell>
          <cell r="G2933">
            <v>0</v>
          </cell>
          <cell r="H2933">
            <v>60</v>
          </cell>
          <cell r="I2933" t="str">
            <v>131</v>
          </cell>
          <cell r="J2933">
            <v>13</v>
          </cell>
          <cell r="K2933">
            <v>0</v>
          </cell>
          <cell r="L2933">
            <v>0</v>
          </cell>
          <cell r="M2933">
            <v>28.26</v>
          </cell>
          <cell r="N2933">
            <v>0.107</v>
          </cell>
          <cell r="O2933">
            <v>7832.25</v>
          </cell>
          <cell r="P2933">
            <v>27.71</v>
          </cell>
          <cell r="Q2933">
            <v>1409.81</v>
          </cell>
          <cell r="R2933">
            <v>193.7</v>
          </cell>
        </row>
        <row r="2934">
          <cell r="A2934" t="str">
            <v>0307Bajo Piura240</v>
          </cell>
          <cell r="B2934" t="str">
            <v>03</v>
          </cell>
          <cell r="C2934" t="str">
            <v>07</v>
          </cell>
          <cell r="D2934" t="str">
            <v>ELNO</v>
          </cell>
          <cell r="E2934" t="str">
            <v>Bajo Piura</v>
          </cell>
          <cell r="F2934" t="str">
            <v/>
          </cell>
          <cell r="G2934">
            <v>0</v>
          </cell>
          <cell r="H2934">
            <v>60</v>
          </cell>
          <cell r="I2934" t="str">
            <v>240</v>
          </cell>
          <cell r="J2934">
            <v>0</v>
          </cell>
          <cell r="K2934">
            <v>0</v>
          </cell>
          <cell r="L2934">
            <v>0</v>
          </cell>
          <cell r="M2934">
            <v>116.31399999999999</v>
          </cell>
          <cell r="N2934">
            <v>0</v>
          </cell>
          <cell r="O2934">
            <v>33194.559999999998</v>
          </cell>
          <cell r="P2934">
            <v>28.54</v>
          </cell>
          <cell r="Q2934">
            <v>0</v>
          </cell>
          <cell r="R2934">
            <v>0</v>
          </cell>
        </row>
        <row r="2935">
          <cell r="A2935" t="str">
            <v>0307Tumbes232</v>
          </cell>
          <cell r="B2935" t="str">
            <v>03</v>
          </cell>
          <cell r="C2935" t="str">
            <v>07</v>
          </cell>
          <cell r="D2935" t="str">
            <v>ELNO</v>
          </cell>
          <cell r="E2935" t="str">
            <v>Tumbes</v>
          </cell>
          <cell r="F2935" t="str">
            <v/>
          </cell>
          <cell r="G2935">
            <v>0</v>
          </cell>
          <cell r="H2935">
            <v>0</v>
          </cell>
          <cell r="I2935" t="str">
            <v>232</v>
          </cell>
          <cell r="J2935">
            <v>1</v>
          </cell>
          <cell r="K2935">
            <v>0</v>
          </cell>
          <cell r="L2935">
            <v>0</v>
          </cell>
          <cell r="M2935">
            <v>2.7869999999999999</v>
          </cell>
          <cell r="N2935">
            <v>0.03</v>
          </cell>
          <cell r="O2935">
            <v>1634.86</v>
          </cell>
          <cell r="P2935">
            <v>58.66</v>
          </cell>
          <cell r="Q2935">
            <v>294.27</v>
          </cell>
          <cell r="R2935">
            <v>2.39</v>
          </cell>
        </row>
        <row r="2936">
          <cell r="A2936" t="str">
            <v>0307Tumbes231</v>
          </cell>
          <cell r="B2936" t="str">
            <v>03</v>
          </cell>
          <cell r="C2936" t="str">
            <v>07</v>
          </cell>
          <cell r="D2936" t="str">
            <v>ELNO</v>
          </cell>
          <cell r="E2936" t="str">
            <v>Tumbes</v>
          </cell>
          <cell r="F2936" t="str">
            <v/>
          </cell>
          <cell r="G2936">
            <v>0</v>
          </cell>
          <cell r="H2936">
            <v>0</v>
          </cell>
          <cell r="I2936" t="str">
            <v>231</v>
          </cell>
          <cell r="J2936">
            <v>6</v>
          </cell>
          <cell r="K2936">
            <v>0</v>
          </cell>
          <cell r="L2936">
            <v>0</v>
          </cell>
          <cell r="M2936">
            <v>8.73</v>
          </cell>
          <cell r="N2936">
            <v>4.3999999999999997E-2</v>
          </cell>
          <cell r="O2936">
            <v>3562.08</v>
          </cell>
          <cell r="P2936">
            <v>40.799999999999997</v>
          </cell>
          <cell r="Q2936">
            <v>641.16999999999996</v>
          </cell>
          <cell r="R2936">
            <v>13.39</v>
          </cell>
        </row>
        <row r="2937">
          <cell r="A2937" t="str">
            <v>0307Tumbes270</v>
          </cell>
          <cell r="B2937" t="str">
            <v>03</v>
          </cell>
          <cell r="C2937" t="str">
            <v>07</v>
          </cell>
          <cell r="D2937" t="str">
            <v>ELNO</v>
          </cell>
          <cell r="E2937" t="str">
            <v>Tumbes</v>
          </cell>
          <cell r="F2937" t="str">
            <v/>
          </cell>
          <cell r="G2937">
            <v>0</v>
          </cell>
          <cell r="H2937">
            <v>0</v>
          </cell>
          <cell r="I2937" t="str">
            <v>270</v>
          </cell>
          <cell r="J2937">
            <v>2205</v>
          </cell>
          <cell r="K2937">
            <v>0</v>
          </cell>
          <cell r="L2937">
            <v>0</v>
          </cell>
          <cell r="M2937">
            <v>519.55799999999999</v>
          </cell>
          <cell r="N2937">
            <v>0</v>
          </cell>
          <cell r="O2937">
            <v>198130.9</v>
          </cell>
          <cell r="P2937">
            <v>38.130000000000003</v>
          </cell>
          <cell r="Q2937">
            <v>35663.56</v>
          </cell>
          <cell r="R2937">
            <v>1332.04</v>
          </cell>
        </row>
        <row r="2938">
          <cell r="A2938" t="str">
            <v>0307Tumbes261</v>
          </cell>
          <cell r="B2938" t="str">
            <v>03</v>
          </cell>
          <cell r="C2938" t="str">
            <v>07</v>
          </cell>
          <cell r="D2938" t="str">
            <v>ELNO</v>
          </cell>
          <cell r="E2938" t="str">
            <v>Tumbes</v>
          </cell>
          <cell r="F2938" t="str">
            <v/>
          </cell>
          <cell r="G2938">
            <v>0</v>
          </cell>
          <cell r="H2938">
            <v>0</v>
          </cell>
          <cell r="I2938" t="str">
            <v>261</v>
          </cell>
          <cell r="J2938">
            <v>12084</v>
          </cell>
          <cell r="K2938">
            <v>0</v>
          </cell>
          <cell r="L2938">
            <v>0</v>
          </cell>
          <cell r="M2938">
            <v>195.31800000000001</v>
          </cell>
          <cell r="N2938">
            <v>0</v>
          </cell>
          <cell r="O2938">
            <v>79189.14</v>
          </cell>
          <cell r="P2938">
            <v>40.54</v>
          </cell>
          <cell r="Q2938">
            <v>14254.05</v>
          </cell>
          <cell r="R2938">
            <v>7137.24</v>
          </cell>
        </row>
        <row r="2939">
          <cell r="A2939" t="str">
            <v>0307Tumbes262</v>
          </cell>
          <cell r="B2939" t="str">
            <v>03</v>
          </cell>
          <cell r="C2939" t="str">
            <v>07</v>
          </cell>
          <cell r="D2939" t="str">
            <v>ELNO</v>
          </cell>
          <cell r="E2939" t="str">
            <v>Tumbes</v>
          </cell>
          <cell r="F2939" t="str">
            <v/>
          </cell>
          <cell r="G2939">
            <v>0</v>
          </cell>
          <cell r="H2939">
            <v>0</v>
          </cell>
          <cell r="I2939" t="str">
            <v>262</v>
          </cell>
          <cell r="J2939">
            <v>13505</v>
          </cell>
          <cell r="K2939">
            <v>0</v>
          </cell>
          <cell r="L2939">
            <v>0</v>
          </cell>
          <cell r="M2939">
            <v>779.47400000000005</v>
          </cell>
          <cell r="N2939">
            <v>0</v>
          </cell>
          <cell r="O2939">
            <v>276707.09999999998</v>
          </cell>
          <cell r="P2939">
            <v>35.5</v>
          </cell>
          <cell r="Q2939">
            <v>49807.28</v>
          </cell>
          <cell r="R2939">
            <v>7980.57</v>
          </cell>
        </row>
        <row r="2940">
          <cell r="A2940" t="str">
            <v>0307Tumbes263</v>
          </cell>
          <cell r="B2940" t="str">
            <v>03</v>
          </cell>
          <cell r="C2940" t="str">
            <v>07</v>
          </cell>
          <cell r="D2940" t="str">
            <v>ELNO</v>
          </cell>
          <cell r="E2940" t="str">
            <v>Tumbes</v>
          </cell>
          <cell r="F2940" t="str">
            <v/>
          </cell>
          <cell r="G2940">
            <v>0</v>
          </cell>
          <cell r="H2940">
            <v>0</v>
          </cell>
          <cell r="I2940" t="str">
            <v>263</v>
          </cell>
          <cell r="J2940">
            <v>2498</v>
          </cell>
          <cell r="K2940">
            <v>0</v>
          </cell>
          <cell r="L2940">
            <v>0</v>
          </cell>
          <cell r="M2940">
            <v>299.88799999999998</v>
          </cell>
          <cell r="N2940">
            <v>0</v>
          </cell>
          <cell r="O2940">
            <v>118640.75</v>
          </cell>
          <cell r="P2940">
            <v>39.56</v>
          </cell>
          <cell r="Q2940">
            <v>21355.34</v>
          </cell>
          <cell r="R2940">
            <v>1477.36</v>
          </cell>
        </row>
        <row r="2941">
          <cell r="A2941" t="str">
            <v>0307Tumbes264</v>
          </cell>
          <cell r="B2941" t="str">
            <v>03</v>
          </cell>
          <cell r="C2941" t="str">
            <v>07</v>
          </cell>
          <cell r="D2941" t="str">
            <v>ELNO</v>
          </cell>
          <cell r="E2941" t="str">
            <v>Tumbes</v>
          </cell>
          <cell r="F2941" t="str">
            <v/>
          </cell>
          <cell r="G2941">
            <v>0</v>
          </cell>
          <cell r="H2941">
            <v>0</v>
          </cell>
          <cell r="I2941" t="str">
            <v>264</v>
          </cell>
          <cell r="J2941">
            <v>1268</v>
          </cell>
          <cell r="K2941">
            <v>0</v>
          </cell>
          <cell r="L2941">
            <v>0</v>
          </cell>
          <cell r="M2941">
            <v>254.47300000000001</v>
          </cell>
          <cell r="N2941">
            <v>0</v>
          </cell>
          <cell r="O2941">
            <v>98585.12</v>
          </cell>
          <cell r="P2941">
            <v>38.74</v>
          </cell>
          <cell r="Q2941">
            <v>17745.32</v>
          </cell>
          <cell r="R2941">
            <v>751.48</v>
          </cell>
        </row>
        <row r="2942">
          <cell r="A2942" t="str">
            <v>0307Tumbes265</v>
          </cell>
          <cell r="B2942" t="str">
            <v>03</v>
          </cell>
          <cell r="C2942" t="str">
            <v>07</v>
          </cell>
          <cell r="D2942" t="str">
            <v>ELNO</v>
          </cell>
          <cell r="E2942" t="str">
            <v>Tumbes</v>
          </cell>
          <cell r="F2942" t="str">
            <v/>
          </cell>
          <cell r="G2942">
            <v>0</v>
          </cell>
          <cell r="H2942">
            <v>0</v>
          </cell>
          <cell r="I2942" t="str">
            <v>265</v>
          </cell>
          <cell r="J2942">
            <v>210</v>
          </cell>
          <cell r="K2942">
            <v>0</v>
          </cell>
          <cell r="L2942">
            <v>0</v>
          </cell>
          <cell r="M2942">
            <v>78.599000000000004</v>
          </cell>
          <cell r="N2942">
            <v>0</v>
          </cell>
          <cell r="O2942">
            <v>29673.38</v>
          </cell>
          <cell r="P2942">
            <v>37.75</v>
          </cell>
          <cell r="Q2942">
            <v>5341.21</v>
          </cell>
          <cell r="R2942">
            <v>125.56</v>
          </cell>
        </row>
        <row r="2943">
          <cell r="A2943" t="str">
            <v>0307Tumbes266</v>
          </cell>
          <cell r="B2943" t="str">
            <v>03</v>
          </cell>
          <cell r="C2943" t="str">
            <v>07</v>
          </cell>
          <cell r="D2943" t="str">
            <v>ELNO</v>
          </cell>
          <cell r="E2943" t="str">
            <v>Tumbes</v>
          </cell>
          <cell r="F2943" t="str">
            <v/>
          </cell>
          <cell r="G2943">
            <v>0</v>
          </cell>
          <cell r="H2943">
            <v>0</v>
          </cell>
          <cell r="I2943" t="str">
            <v>266</v>
          </cell>
          <cell r="J2943">
            <v>70</v>
          </cell>
          <cell r="K2943">
            <v>0</v>
          </cell>
          <cell r="L2943">
            <v>0</v>
          </cell>
          <cell r="M2943">
            <v>41.475000000000001</v>
          </cell>
          <cell r="N2943">
            <v>0</v>
          </cell>
          <cell r="O2943">
            <v>15539.81</v>
          </cell>
          <cell r="P2943">
            <v>37.47</v>
          </cell>
          <cell r="Q2943">
            <v>2797.17</v>
          </cell>
          <cell r="R2943">
            <v>42.6</v>
          </cell>
        </row>
        <row r="2944">
          <cell r="A2944" t="str">
            <v>0307Tumbes267</v>
          </cell>
          <cell r="B2944" t="str">
            <v>03</v>
          </cell>
          <cell r="C2944" t="str">
            <v>07</v>
          </cell>
          <cell r="D2944" t="str">
            <v>ELNO</v>
          </cell>
          <cell r="E2944" t="str">
            <v>Tumbes</v>
          </cell>
          <cell r="F2944" t="str">
            <v/>
          </cell>
          <cell r="G2944">
            <v>0</v>
          </cell>
          <cell r="H2944">
            <v>0</v>
          </cell>
          <cell r="I2944" t="str">
            <v>267</v>
          </cell>
          <cell r="J2944">
            <v>15</v>
          </cell>
          <cell r="K2944">
            <v>0</v>
          </cell>
          <cell r="L2944">
            <v>0</v>
          </cell>
          <cell r="M2944">
            <v>12.603</v>
          </cell>
          <cell r="N2944">
            <v>0</v>
          </cell>
          <cell r="O2944">
            <v>4515.2</v>
          </cell>
          <cell r="P2944">
            <v>35.83</v>
          </cell>
          <cell r="Q2944">
            <v>812.74</v>
          </cell>
          <cell r="R2944">
            <v>9.2100000000000009</v>
          </cell>
        </row>
        <row r="2945">
          <cell r="A2945" t="str">
            <v>0307Tumbes268</v>
          </cell>
          <cell r="B2945" t="str">
            <v>03</v>
          </cell>
          <cell r="C2945" t="str">
            <v>07</v>
          </cell>
          <cell r="D2945" t="str">
            <v>ELNO</v>
          </cell>
          <cell r="E2945" t="str">
            <v>Tumbes</v>
          </cell>
          <cell r="F2945" t="str">
            <v/>
          </cell>
          <cell r="G2945">
            <v>0</v>
          </cell>
          <cell r="H2945">
            <v>0</v>
          </cell>
          <cell r="I2945" t="str">
            <v>268</v>
          </cell>
          <cell r="J2945">
            <v>26</v>
          </cell>
          <cell r="K2945">
            <v>0</v>
          </cell>
          <cell r="L2945">
            <v>0</v>
          </cell>
          <cell r="M2945">
            <v>42.881</v>
          </cell>
          <cell r="N2945">
            <v>0</v>
          </cell>
          <cell r="O2945">
            <v>15529.57</v>
          </cell>
          <cell r="P2945">
            <v>36.22</v>
          </cell>
          <cell r="Q2945">
            <v>2795.32</v>
          </cell>
          <cell r="R2945">
            <v>16.62</v>
          </cell>
        </row>
        <row r="2946">
          <cell r="A2946" t="str">
            <v>0307Tumbes282</v>
          </cell>
          <cell r="B2946" t="str">
            <v>03</v>
          </cell>
          <cell r="C2946" t="str">
            <v>07</v>
          </cell>
          <cell r="D2946" t="str">
            <v>ELNO</v>
          </cell>
          <cell r="E2946" t="str">
            <v>Tumbes</v>
          </cell>
          <cell r="F2946" t="str">
            <v/>
          </cell>
          <cell r="G2946">
            <v>0</v>
          </cell>
          <cell r="H2946">
            <v>0</v>
          </cell>
          <cell r="I2946" t="str">
            <v>282</v>
          </cell>
          <cell r="J2946">
            <v>53</v>
          </cell>
          <cell r="K2946">
            <v>0</v>
          </cell>
          <cell r="L2946">
            <v>0</v>
          </cell>
          <cell r="M2946">
            <v>4.0060000000000002</v>
          </cell>
          <cell r="N2946">
            <v>11.34</v>
          </cell>
          <cell r="O2946">
            <v>1536.84</v>
          </cell>
          <cell r="P2946">
            <v>38.36</v>
          </cell>
          <cell r="Q2946">
            <v>276.63</v>
          </cell>
          <cell r="R2946">
            <v>31.33</v>
          </cell>
        </row>
        <row r="2947">
          <cell r="A2947" t="str">
            <v>0307Tumbes281</v>
          </cell>
          <cell r="B2947" t="str">
            <v>03</v>
          </cell>
          <cell r="C2947" t="str">
            <v>07</v>
          </cell>
          <cell r="D2947" t="str">
            <v>ELNO</v>
          </cell>
          <cell r="E2947" t="str">
            <v>Tumbes</v>
          </cell>
          <cell r="F2947" t="str">
            <v/>
          </cell>
          <cell r="G2947">
            <v>0</v>
          </cell>
          <cell r="H2947">
            <v>0</v>
          </cell>
          <cell r="I2947" t="str">
            <v>281</v>
          </cell>
          <cell r="J2947">
            <v>2</v>
          </cell>
          <cell r="K2947">
            <v>0</v>
          </cell>
          <cell r="L2947">
            <v>0</v>
          </cell>
          <cell r="M2947">
            <v>0.19800000000000001</v>
          </cell>
          <cell r="N2947">
            <v>0.6</v>
          </cell>
          <cell r="O2947">
            <v>78.819999999999993</v>
          </cell>
          <cell r="P2947">
            <v>39.81</v>
          </cell>
          <cell r="Q2947">
            <v>14.19</v>
          </cell>
          <cell r="R2947">
            <v>1.18</v>
          </cell>
        </row>
        <row r="2948">
          <cell r="A2948" t="str">
            <v>0307Tumbes100</v>
          </cell>
          <cell r="B2948" t="str">
            <v>03</v>
          </cell>
          <cell r="C2948" t="str">
            <v>07</v>
          </cell>
          <cell r="D2948" t="str">
            <v>ELNO</v>
          </cell>
          <cell r="E2948" t="str">
            <v>Tumbes</v>
          </cell>
          <cell r="F2948" t="str">
            <v/>
          </cell>
          <cell r="G2948">
            <v>0</v>
          </cell>
          <cell r="H2948">
            <v>0</v>
          </cell>
          <cell r="I2948" t="str">
            <v>100</v>
          </cell>
          <cell r="J2948">
            <v>22</v>
          </cell>
          <cell r="K2948">
            <v>12.189</v>
          </cell>
          <cell r="L2948">
            <v>445.024</v>
          </cell>
          <cell r="M2948">
            <v>457.21300000000002</v>
          </cell>
          <cell r="N2948">
            <v>2.1349999999999998</v>
          </cell>
          <cell r="O2948">
            <v>71262.789999999994</v>
          </cell>
          <cell r="P2948">
            <v>15.59</v>
          </cell>
          <cell r="Q2948">
            <v>12827.3</v>
          </cell>
          <cell r="R2948">
            <v>334.53</v>
          </cell>
        </row>
        <row r="2949">
          <cell r="A2949" t="str">
            <v>0307Tumbes122</v>
          </cell>
          <cell r="B2949" t="str">
            <v>03</v>
          </cell>
          <cell r="C2949" t="str">
            <v>07</v>
          </cell>
          <cell r="D2949" t="str">
            <v>ELNO</v>
          </cell>
          <cell r="E2949" t="str">
            <v>Tumbes</v>
          </cell>
          <cell r="F2949" t="str">
            <v/>
          </cell>
          <cell r="G2949">
            <v>0</v>
          </cell>
          <cell r="H2949">
            <v>0</v>
          </cell>
          <cell r="I2949" t="str">
            <v>122</v>
          </cell>
          <cell r="J2949">
            <v>27</v>
          </cell>
          <cell r="K2949">
            <v>135.24299999999999</v>
          </cell>
          <cell r="L2949">
            <v>694.10900000000004</v>
          </cell>
          <cell r="M2949">
            <v>829.35199999999998</v>
          </cell>
          <cell r="N2949">
            <v>4.5789999999999997</v>
          </cell>
          <cell r="O2949">
            <v>175632.13</v>
          </cell>
          <cell r="P2949">
            <v>21.18</v>
          </cell>
          <cell r="Q2949">
            <v>31613.78</v>
          </cell>
          <cell r="R2949">
            <v>430.11</v>
          </cell>
        </row>
        <row r="2950">
          <cell r="A2950" t="str">
            <v>0307Tumbes121</v>
          </cell>
          <cell r="B2950" t="str">
            <v>03</v>
          </cell>
          <cell r="C2950" t="str">
            <v>07</v>
          </cell>
          <cell r="D2950" t="str">
            <v>ELNO</v>
          </cell>
          <cell r="E2950" t="str">
            <v>Tumbes</v>
          </cell>
          <cell r="F2950" t="str">
            <v/>
          </cell>
          <cell r="G2950">
            <v>0</v>
          </cell>
          <cell r="H2950">
            <v>0</v>
          </cell>
          <cell r="I2950" t="str">
            <v>121</v>
          </cell>
          <cell r="J2950">
            <v>14</v>
          </cell>
          <cell r="K2950">
            <v>92.578000000000003</v>
          </cell>
          <cell r="L2950">
            <v>370.71100000000001</v>
          </cell>
          <cell r="M2950">
            <v>463.28899999999999</v>
          </cell>
          <cell r="N2950">
            <v>2.12</v>
          </cell>
          <cell r="O2950">
            <v>104305.42</v>
          </cell>
          <cell r="P2950">
            <v>22.51</v>
          </cell>
          <cell r="Q2950">
            <v>18774.98</v>
          </cell>
          <cell r="R2950">
            <v>223.02</v>
          </cell>
        </row>
        <row r="2951">
          <cell r="A2951" t="str">
            <v>0307Tumbes132</v>
          </cell>
          <cell r="B2951" t="str">
            <v>03</v>
          </cell>
          <cell r="C2951" t="str">
            <v>07</v>
          </cell>
          <cell r="D2951" t="str">
            <v>ELNO</v>
          </cell>
          <cell r="E2951" t="str">
            <v>Tumbes</v>
          </cell>
          <cell r="F2951" t="str">
            <v/>
          </cell>
          <cell r="G2951">
            <v>0</v>
          </cell>
          <cell r="H2951">
            <v>0</v>
          </cell>
          <cell r="I2951" t="str">
            <v>132</v>
          </cell>
          <cell r="J2951">
            <v>24</v>
          </cell>
          <cell r="K2951">
            <v>0</v>
          </cell>
          <cell r="L2951">
            <v>0</v>
          </cell>
          <cell r="M2951">
            <v>132.995</v>
          </cell>
          <cell r="N2951">
            <v>0.64600000000000002</v>
          </cell>
          <cell r="O2951">
            <v>31280.97</v>
          </cell>
          <cell r="P2951">
            <v>23.52</v>
          </cell>
          <cell r="Q2951">
            <v>5630.57</v>
          </cell>
          <cell r="R2951">
            <v>357.6</v>
          </cell>
        </row>
        <row r="2952">
          <cell r="A2952" t="str">
            <v>0307Tumbes131</v>
          </cell>
          <cell r="B2952" t="str">
            <v>03</v>
          </cell>
          <cell r="C2952" t="str">
            <v>07</v>
          </cell>
          <cell r="D2952" t="str">
            <v>ELNO</v>
          </cell>
          <cell r="E2952" t="str">
            <v>Tumbes</v>
          </cell>
          <cell r="F2952" t="str">
            <v/>
          </cell>
          <cell r="G2952">
            <v>0</v>
          </cell>
          <cell r="H2952">
            <v>0</v>
          </cell>
          <cell r="I2952" t="str">
            <v>131</v>
          </cell>
          <cell r="J2952">
            <v>23</v>
          </cell>
          <cell r="K2952">
            <v>0</v>
          </cell>
          <cell r="L2952">
            <v>0</v>
          </cell>
          <cell r="M2952">
            <v>143.15</v>
          </cell>
          <cell r="N2952">
            <v>0.85699999999999998</v>
          </cell>
          <cell r="O2952">
            <v>34423.51</v>
          </cell>
          <cell r="P2952">
            <v>24.05</v>
          </cell>
          <cell r="Q2952">
            <v>6196.23</v>
          </cell>
          <cell r="R2952">
            <v>342.7</v>
          </cell>
        </row>
        <row r="2953">
          <cell r="A2953" t="str">
            <v>0307Tumbes240</v>
          </cell>
          <cell r="B2953" t="str">
            <v>03</v>
          </cell>
          <cell r="C2953" t="str">
            <v>07</v>
          </cell>
          <cell r="D2953" t="str">
            <v>ELNO</v>
          </cell>
          <cell r="E2953" t="str">
            <v>Tumbes</v>
          </cell>
          <cell r="F2953" t="str">
            <v/>
          </cell>
          <cell r="G2953">
            <v>0</v>
          </cell>
          <cell r="H2953">
            <v>0</v>
          </cell>
          <cell r="I2953" t="str">
            <v>240</v>
          </cell>
          <cell r="J2953">
            <v>0</v>
          </cell>
          <cell r="K2953">
            <v>0</v>
          </cell>
          <cell r="L2953">
            <v>0</v>
          </cell>
          <cell r="M2953">
            <v>330.81299999999999</v>
          </cell>
          <cell r="N2953">
            <v>0</v>
          </cell>
          <cell r="O2953">
            <v>118075.3</v>
          </cell>
          <cell r="P2953">
            <v>35.69</v>
          </cell>
          <cell r="Q2953">
            <v>0</v>
          </cell>
          <cell r="R2953">
            <v>0</v>
          </cell>
        </row>
        <row r="2954">
          <cell r="A2954" t="str">
            <v>0307Canchaque231</v>
          </cell>
          <cell r="B2954" t="str">
            <v>03</v>
          </cell>
          <cell r="C2954" t="str">
            <v>07</v>
          </cell>
          <cell r="D2954" t="str">
            <v>ELNO</v>
          </cell>
          <cell r="E2954" t="str">
            <v>Canchaque</v>
          </cell>
          <cell r="F2954" t="str">
            <v/>
          </cell>
          <cell r="G2954">
            <v>0</v>
          </cell>
          <cell r="H2954">
            <v>0</v>
          </cell>
          <cell r="I2954" t="str">
            <v>231</v>
          </cell>
          <cell r="J2954">
            <v>2</v>
          </cell>
          <cell r="K2954">
            <v>0</v>
          </cell>
          <cell r="L2954">
            <v>0</v>
          </cell>
          <cell r="M2954">
            <v>0.24399999999999999</v>
          </cell>
          <cell r="N2954">
            <v>2E-3</v>
          </cell>
          <cell r="O2954">
            <v>243.33</v>
          </cell>
          <cell r="P2954">
            <v>99.73</v>
          </cell>
          <cell r="Q2954">
            <v>43.8</v>
          </cell>
          <cell r="R2954">
            <v>4.2</v>
          </cell>
        </row>
        <row r="2955">
          <cell r="A2955" t="str">
            <v>0307Canchaque270</v>
          </cell>
          <cell r="B2955" t="str">
            <v>03</v>
          </cell>
          <cell r="C2955" t="str">
            <v>07</v>
          </cell>
          <cell r="D2955" t="str">
            <v>ELNO</v>
          </cell>
          <cell r="E2955" t="str">
            <v>Canchaque</v>
          </cell>
          <cell r="F2955" t="str">
            <v/>
          </cell>
          <cell r="G2955">
            <v>0</v>
          </cell>
          <cell r="H2955">
            <v>0</v>
          </cell>
          <cell r="I2955" t="str">
            <v>270</v>
          </cell>
          <cell r="J2955">
            <v>26</v>
          </cell>
          <cell r="K2955">
            <v>0</v>
          </cell>
          <cell r="L2955">
            <v>0</v>
          </cell>
          <cell r="M2955">
            <v>2.2309999999999999</v>
          </cell>
          <cell r="N2955">
            <v>0</v>
          </cell>
          <cell r="O2955">
            <v>1168.47</v>
          </cell>
          <cell r="P2955">
            <v>52.37</v>
          </cell>
          <cell r="Q2955">
            <v>210.32</v>
          </cell>
          <cell r="R2955">
            <v>15.11</v>
          </cell>
        </row>
        <row r="2956">
          <cell r="A2956" t="str">
            <v>0307Canchaque261</v>
          </cell>
          <cell r="B2956" t="str">
            <v>03</v>
          </cell>
          <cell r="C2956" t="str">
            <v>07</v>
          </cell>
          <cell r="D2956" t="str">
            <v>ELNO</v>
          </cell>
          <cell r="E2956" t="str">
            <v>Canchaque</v>
          </cell>
          <cell r="F2956" t="str">
            <v/>
          </cell>
          <cell r="G2956">
            <v>0</v>
          </cell>
          <cell r="H2956">
            <v>0</v>
          </cell>
          <cell r="I2956" t="str">
            <v>261</v>
          </cell>
          <cell r="J2956">
            <v>459</v>
          </cell>
          <cell r="K2956">
            <v>0</v>
          </cell>
          <cell r="L2956">
            <v>0</v>
          </cell>
          <cell r="M2956">
            <v>5.5979999999999999</v>
          </cell>
          <cell r="N2956">
            <v>0</v>
          </cell>
          <cell r="O2956">
            <v>2614.5100000000002</v>
          </cell>
          <cell r="P2956">
            <v>46.7</v>
          </cell>
          <cell r="Q2956">
            <v>470.61</v>
          </cell>
          <cell r="R2956">
            <v>271.52999999999997</v>
          </cell>
        </row>
        <row r="2957">
          <cell r="A2957" t="str">
            <v>0307Canchaque262</v>
          </cell>
          <cell r="B2957" t="str">
            <v>03</v>
          </cell>
          <cell r="C2957" t="str">
            <v>07</v>
          </cell>
          <cell r="D2957" t="str">
            <v>ELNO</v>
          </cell>
          <cell r="E2957" t="str">
            <v>Canchaque</v>
          </cell>
          <cell r="F2957" t="str">
            <v/>
          </cell>
          <cell r="G2957">
            <v>0</v>
          </cell>
          <cell r="H2957">
            <v>0</v>
          </cell>
          <cell r="I2957" t="str">
            <v>262</v>
          </cell>
          <cell r="J2957">
            <v>101</v>
          </cell>
          <cell r="K2957">
            <v>0</v>
          </cell>
          <cell r="L2957">
            <v>0</v>
          </cell>
          <cell r="M2957">
            <v>4.7290000000000001</v>
          </cell>
          <cell r="N2957">
            <v>0</v>
          </cell>
          <cell r="O2957">
            <v>2201.5500000000002</v>
          </cell>
          <cell r="P2957">
            <v>46.55</v>
          </cell>
          <cell r="Q2957">
            <v>396.28</v>
          </cell>
          <cell r="R2957">
            <v>59.77</v>
          </cell>
        </row>
        <row r="2958">
          <cell r="A2958" t="str">
            <v>0307Canchaque263</v>
          </cell>
          <cell r="B2958" t="str">
            <v>03</v>
          </cell>
          <cell r="C2958" t="str">
            <v>07</v>
          </cell>
          <cell r="D2958" t="str">
            <v>ELNO</v>
          </cell>
          <cell r="E2958" t="str">
            <v>Canchaque</v>
          </cell>
          <cell r="F2958" t="str">
            <v/>
          </cell>
          <cell r="G2958">
            <v>0</v>
          </cell>
          <cell r="H2958">
            <v>0</v>
          </cell>
          <cell r="I2958" t="str">
            <v>263</v>
          </cell>
          <cell r="J2958">
            <v>7</v>
          </cell>
          <cell r="K2958">
            <v>0</v>
          </cell>
          <cell r="L2958">
            <v>0</v>
          </cell>
          <cell r="M2958">
            <v>0.82</v>
          </cell>
          <cell r="N2958">
            <v>0</v>
          </cell>
          <cell r="O2958">
            <v>526.32000000000005</v>
          </cell>
          <cell r="P2958">
            <v>64.19</v>
          </cell>
          <cell r="Q2958">
            <v>94.74</v>
          </cell>
          <cell r="R2958">
            <v>4.3099999999999996</v>
          </cell>
        </row>
        <row r="2959">
          <cell r="A2959" t="str">
            <v>0307Canchaque264</v>
          </cell>
          <cell r="B2959" t="str">
            <v>03</v>
          </cell>
          <cell r="C2959" t="str">
            <v>07</v>
          </cell>
          <cell r="D2959" t="str">
            <v>ELNO</v>
          </cell>
          <cell r="E2959" t="str">
            <v>Canchaque</v>
          </cell>
          <cell r="F2959" t="str">
            <v/>
          </cell>
          <cell r="G2959">
            <v>0</v>
          </cell>
          <cell r="H2959">
            <v>0</v>
          </cell>
          <cell r="I2959" t="str">
            <v>264</v>
          </cell>
          <cell r="J2959">
            <v>2</v>
          </cell>
          <cell r="K2959">
            <v>0</v>
          </cell>
          <cell r="L2959">
            <v>0</v>
          </cell>
          <cell r="M2959">
            <v>0.41599999999999998</v>
          </cell>
          <cell r="N2959">
            <v>0</v>
          </cell>
          <cell r="O2959">
            <v>264.10000000000002</v>
          </cell>
          <cell r="P2959">
            <v>63.49</v>
          </cell>
          <cell r="Q2959">
            <v>47.54</v>
          </cell>
          <cell r="R2959">
            <v>1.18</v>
          </cell>
        </row>
        <row r="2960">
          <cell r="A2960" t="str">
            <v>0307Canchaque240</v>
          </cell>
          <cell r="B2960" t="str">
            <v>03</v>
          </cell>
          <cell r="C2960" t="str">
            <v>07</v>
          </cell>
          <cell r="D2960" t="str">
            <v>ELNO</v>
          </cell>
          <cell r="E2960" t="str">
            <v>Canchaque</v>
          </cell>
          <cell r="F2960" t="str">
            <v/>
          </cell>
          <cell r="G2960">
            <v>0</v>
          </cell>
          <cell r="H2960">
            <v>0</v>
          </cell>
          <cell r="I2960" t="str">
            <v>240</v>
          </cell>
          <cell r="J2960">
            <v>0</v>
          </cell>
          <cell r="K2960">
            <v>0</v>
          </cell>
          <cell r="L2960">
            <v>0</v>
          </cell>
          <cell r="M2960">
            <v>7.476</v>
          </cell>
          <cell r="N2960">
            <v>0</v>
          </cell>
          <cell r="O2960">
            <v>895.72</v>
          </cell>
          <cell r="P2960">
            <v>11.98</v>
          </cell>
          <cell r="Q2960">
            <v>0</v>
          </cell>
          <cell r="R2960">
            <v>0</v>
          </cell>
        </row>
        <row r="2961">
          <cell r="A2961" t="str">
            <v>0307Chalaco270</v>
          </cell>
          <cell r="B2961" t="str">
            <v>03</v>
          </cell>
          <cell r="C2961" t="str">
            <v>07</v>
          </cell>
          <cell r="D2961" t="str">
            <v>ELNO</v>
          </cell>
          <cell r="E2961" t="str">
            <v>Chalaco</v>
          </cell>
          <cell r="F2961" t="str">
            <v/>
          </cell>
          <cell r="G2961">
            <v>0</v>
          </cell>
          <cell r="H2961">
            <v>0</v>
          </cell>
          <cell r="I2961" t="str">
            <v>270</v>
          </cell>
          <cell r="J2961">
            <v>142</v>
          </cell>
          <cell r="K2961">
            <v>0</v>
          </cell>
          <cell r="L2961">
            <v>0</v>
          </cell>
          <cell r="M2961">
            <v>7.6</v>
          </cell>
          <cell r="N2961">
            <v>0</v>
          </cell>
          <cell r="O2961">
            <v>4173.87</v>
          </cell>
          <cell r="P2961">
            <v>54.92</v>
          </cell>
          <cell r="Q2961">
            <v>751.3</v>
          </cell>
          <cell r="R2961">
            <v>83.14</v>
          </cell>
        </row>
        <row r="2962">
          <cell r="A2962" t="str">
            <v>0307Chalaco261</v>
          </cell>
          <cell r="B2962" t="str">
            <v>03</v>
          </cell>
          <cell r="C2962" t="str">
            <v>07</v>
          </cell>
          <cell r="D2962" t="str">
            <v>ELNO</v>
          </cell>
          <cell r="E2962" t="str">
            <v>Chalaco</v>
          </cell>
          <cell r="F2962" t="str">
            <v/>
          </cell>
          <cell r="G2962">
            <v>0</v>
          </cell>
          <cell r="H2962">
            <v>0</v>
          </cell>
          <cell r="I2962" t="str">
            <v>261</v>
          </cell>
          <cell r="J2962">
            <v>215</v>
          </cell>
          <cell r="K2962">
            <v>0</v>
          </cell>
          <cell r="L2962">
            <v>0</v>
          </cell>
          <cell r="M2962">
            <v>2.794</v>
          </cell>
          <cell r="N2962">
            <v>0</v>
          </cell>
          <cell r="O2962">
            <v>1070.3</v>
          </cell>
          <cell r="P2962">
            <v>38.31</v>
          </cell>
          <cell r="Q2962">
            <v>192.65</v>
          </cell>
          <cell r="R2962">
            <v>126.85</v>
          </cell>
        </row>
        <row r="2963">
          <cell r="A2963" t="str">
            <v>0307Chalaco262</v>
          </cell>
          <cell r="B2963" t="str">
            <v>03</v>
          </cell>
          <cell r="C2963" t="str">
            <v>07</v>
          </cell>
          <cell r="D2963" t="str">
            <v>ELNO</v>
          </cell>
          <cell r="E2963" t="str">
            <v>Chalaco</v>
          </cell>
          <cell r="F2963" t="str">
            <v/>
          </cell>
          <cell r="G2963">
            <v>0</v>
          </cell>
          <cell r="H2963">
            <v>0</v>
          </cell>
          <cell r="I2963" t="str">
            <v>262</v>
          </cell>
          <cell r="J2963">
            <v>67</v>
          </cell>
          <cell r="K2963">
            <v>0</v>
          </cell>
          <cell r="L2963">
            <v>0</v>
          </cell>
          <cell r="M2963">
            <v>3.464</v>
          </cell>
          <cell r="N2963">
            <v>0</v>
          </cell>
          <cell r="O2963">
            <v>1298.29</v>
          </cell>
          <cell r="P2963">
            <v>37.479999999999997</v>
          </cell>
          <cell r="Q2963">
            <v>233.69</v>
          </cell>
          <cell r="R2963">
            <v>39.53</v>
          </cell>
        </row>
        <row r="2964">
          <cell r="A2964" t="str">
            <v>0307Chalaco263</v>
          </cell>
          <cell r="B2964" t="str">
            <v>03</v>
          </cell>
          <cell r="C2964" t="str">
            <v>07</v>
          </cell>
          <cell r="D2964" t="str">
            <v>ELNO</v>
          </cell>
          <cell r="E2964" t="str">
            <v>Chalaco</v>
          </cell>
          <cell r="F2964" t="str">
            <v/>
          </cell>
          <cell r="G2964">
            <v>0</v>
          </cell>
          <cell r="H2964">
            <v>0</v>
          </cell>
          <cell r="I2964" t="str">
            <v>263</v>
          </cell>
          <cell r="J2964">
            <v>2</v>
          </cell>
          <cell r="K2964">
            <v>0</v>
          </cell>
          <cell r="L2964">
            <v>0</v>
          </cell>
          <cell r="M2964">
            <v>0.26</v>
          </cell>
          <cell r="N2964">
            <v>0</v>
          </cell>
          <cell r="O2964">
            <v>127.73</v>
          </cell>
          <cell r="P2964">
            <v>49.13</v>
          </cell>
          <cell r="Q2964">
            <v>22.99</v>
          </cell>
          <cell r="R2964">
            <v>1.18</v>
          </cell>
        </row>
        <row r="2965">
          <cell r="A2965" t="str">
            <v>0307Chalaco240</v>
          </cell>
          <cell r="B2965" t="str">
            <v>03</v>
          </cell>
          <cell r="C2965" t="str">
            <v>07</v>
          </cell>
          <cell r="D2965" t="str">
            <v>ELNO</v>
          </cell>
          <cell r="E2965" t="str">
            <v>Chalaco</v>
          </cell>
          <cell r="F2965" t="str">
            <v/>
          </cell>
          <cell r="G2965">
            <v>0</v>
          </cell>
          <cell r="H2965">
            <v>0</v>
          </cell>
          <cell r="I2965" t="str">
            <v>240</v>
          </cell>
          <cell r="J2965">
            <v>0</v>
          </cell>
          <cell r="K2965">
            <v>0</v>
          </cell>
          <cell r="L2965">
            <v>0</v>
          </cell>
          <cell r="M2965">
            <v>8.4580000000000002</v>
          </cell>
          <cell r="N2965">
            <v>0</v>
          </cell>
          <cell r="O2965">
            <v>759.5</v>
          </cell>
          <cell r="P2965">
            <v>8.98</v>
          </cell>
          <cell r="Q2965">
            <v>0</v>
          </cell>
          <cell r="R2965">
            <v>0</v>
          </cell>
        </row>
        <row r="2966">
          <cell r="A2966" t="str">
            <v>0307Huancabamba270</v>
          </cell>
          <cell r="B2966" t="str">
            <v>03</v>
          </cell>
          <cell r="C2966" t="str">
            <v>07</v>
          </cell>
          <cell r="D2966" t="str">
            <v>ELNO</v>
          </cell>
          <cell r="E2966" t="str">
            <v>Huancabamba</v>
          </cell>
          <cell r="F2966" t="str">
            <v/>
          </cell>
          <cell r="G2966">
            <v>0</v>
          </cell>
          <cell r="H2966">
            <v>0</v>
          </cell>
          <cell r="I2966" t="str">
            <v>270</v>
          </cell>
          <cell r="J2966">
            <v>96</v>
          </cell>
          <cell r="K2966">
            <v>0</v>
          </cell>
          <cell r="L2966">
            <v>0</v>
          </cell>
          <cell r="M2966">
            <v>18.294</v>
          </cell>
          <cell r="N2966">
            <v>0</v>
          </cell>
          <cell r="O2966">
            <v>10484.31</v>
          </cell>
          <cell r="P2966">
            <v>57.31</v>
          </cell>
          <cell r="Q2966">
            <v>1887.18</v>
          </cell>
          <cell r="R2966">
            <v>57.72</v>
          </cell>
        </row>
        <row r="2967">
          <cell r="A2967" t="str">
            <v>0307Huancabamba261</v>
          </cell>
          <cell r="B2967" t="str">
            <v>03</v>
          </cell>
          <cell r="C2967" t="str">
            <v>07</v>
          </cell>
          <cell r="D2967" t="str">
            <v>ELNO</v>
          </cell>
          <cell r="E2967" t="str">
            <v>Huancabamba</v>
          </cell>
          <cell r="F2967" t="str">
            <v/>
          </cell>
          <cell r="G2967">
            <v>0</v>
          </cell>
          <cell r="H2967">
            <v>0</v>
          </cell>
          <cell r="I2967" t="str">
            <v>261</v>
          </cell>
          <cell r="J2967">
            <v>798</v>
          </cell>
          <cell r="K2967">
            <v>0</v>
          </cell>
          <cell r="L2967">
            <v>0</v>
          </cell>
          <cell r="M2967">
            <v>11.843</v>
          </cell>
          <cell r="N2967">
            <v>0</v>
          </cell>
          <cell r="O2967">
            <v>5206.03</v>
          </cell>
          <cell r="P2967">
            <v>43.96</v>
          </cell>
          <cell r="Q2967">
            <v>937.09</v>
          </cell>
          <cell r="R2967">
            <v>471.82</v>
          </cell>
        </row>
        <row r="2968">
          <cell r="A2968" t="str">
            <v>0307Huancabamba262</v>
          </cell>
          <cell r="B2968" t="str">
            <v>03</v>
          </cell>
          <cell r="C2968" t="str">
            <v>07</v>
          </cell>
          <cell r="D2968" t="str">
            <v>ELNO</v>
          </cell>
          <cell r="E2968" t="str">
            <v>Huancabamba</v>
          </cell>
          <cell r="F2968" t="str">
            <v/>
          </cell>
          <cell r="G2968">
            <v>0</v>
          </cell>
          <cell r="H2968">
            <v>0</v>
          </cell>
          <cell r="I2968" t="str">
            <v>262</v>
          </cell>
          <cell r="J2968">
            <v>563</v>
          </cell>
          <cell r="K2968">
            <v>0</v>
          </cell>
          <cell r="L2968">
            <v>0</v>
          </cell>
          <cell r="M2968">
            <v>29.763999999999999</v>
          </cell>
          <cell r="N2968">
            <v>0</v>
          </cell>
          <cell r="O2968">
            <v>14401.6</v>
          </cell>
          <cell r="P2968">
            <v>48.39</v>
          </cell>
          <cell r="Q2968">
            <v>2592.29</v>
          </cell>
          <cell r="R2968">
            <v>332.53</v>
          </cell>
        </row>
        <row r="2969">
          <cell r="A2969" t="str">
            <v>0307Huancabamba263</v>
          </cell>
          <cell r="B2969" t="str">
            <v>03</v>
          </cell>
          <cell r="C2969" t="str">
            <v>07</v>
          </cell>
          <cell r="D2969" t="str">
            <v>ELNO</v>
          </cell>
          <cell r="E2969" t="str">
            <v>Huancabamba</v>
          </cell>
          <cell r="F2969" t="str">
            <v/>
          </cell>
          <cell r="G2969">
            <v>0</v>
          </cell>
          <cell r="H2969">
            <v>0</v>
          </cell>
          <cell r="I2969" t="str">
            <v>263</v>
          </cell>
          <cell r="J2969">
            <v>63</v>
          </cell>
          <cell r="K2969">
            <v>0</v>
          </cell>
          <cell r="L2969">
            <v>0</v>
          </cell>
          <cell r="M2969">
            <v>7.4989999999999997</v>
          </cell>
          <cell r="N2969">
            <v>0</v>
          </cell>
          <cell r="O2969">
            <v>4811.29</v>
          </cell>
          <cell r="P2969">
            <v>64.16</v>
          </cell>
          <cell r="Q2969">
            <v>866.03</v>
          </cell>
          <cell r="R2969">
            <v>37.29</v>
          </cell>
        </row>
        <row r="2970">
          <cell r="A2970" t="str">
            <v>0307Huancabamba264</v>
          </cell>
          <cell r="B2970" t="str">
            <v>03</v>
          </cell>
          <cell r="C2970" t="str">
            <v>07</v>
          </cell>
          <cell r="D2970" t="str">
            <v>ELNO</v>
          </cell>
          <cell r="E2970" t="str">
            <v>Huancabamba</v>
          </cell>
          <cell r="F2970" t="str">
            <v/>
          </cell>
          <cell r="G2970">
            <v>0</v>
          </cell>
          <cell r="H2970">
            <v>0</v>
          </cell>
          <cell r="I2970" t="str">
            <v>264</v>
          </cell>
          <cell r="J2970">
            <v>28</v>
          </cell>
          <cell r="K2970">
            <v>0</v>
          </cell>
          <cell r="L2970">
            <v>0</v>
          </cell>
          <cell r="M2970">
            <v>5.5979999999999999</v>
          </cell>
          <cell r="N2970">
            <v>0</v>
          </cell>
          <cell r="O2970">
            <v>3555.84</v>
          </cell>
          <cell r="P2970">
            <v>63.52</v>
          </cell>
          <cell r="Q2970">
            <v>640.04999999999995</v>
          </cell>
          <cell r="R2970">
            <v>16.8</v>
          </cell>
        </row>
        <row r="2971">
          <cell r="A2971" t="str">
            <v>0307Huancabamba265</v>
          </cell>
          <cell r="B2971" t="str">
            <v>03</v>
          </cell>
          <cell r="C2971" t="str">
            <v>07</v>
          </cell>
          <cell r="D2971" t="str">
            <v>ELNO</v>
          </cell>
          <cell r="E2971" t="str">
            <v>Huancabamba</v>
          </cell>
          <cell r="F2971" t="str">
            <v/>
          </cell>
          <cell r="G2971">
            <v>0</v>
          </cell>
          <cell r="H2971">
            <v>0</v>
          </cell>
          <cell r="I2971" t="str">
            <v>265</v>
          </cell>
          <cell r="J2971">
            <v>4</v>
          </cell>
          <cell r="K2971">
            <v>0</v>
          </cell>
          <cell r="L2971">
            <v>0</v>
          </cell>
          <cell r="M2971">
            <v>1.343</v>
          </cell>
          <cell r="N2971">
            <v>0</v>
          </cell>
          <cell r="O2971">
            <v>847.97</v>
          </cell>
          <cell r="P2971">
            <v>63.14</v>
          </cell>
          <cell r="Q2971">
            <v>152.63</v>
          </cell>
          <cell r="R2971">
            <v>2.38</v>
          </cell>
        </row>
        <row r="2972">
          <cell r="A2972" t="str">
            <v>0307Huancabamba266</v>
          </cell>
          <cell r="B2972" t="str">
            <v>03</v>
          </cell>
          <cell r="C2972" t="str">
            <v>07</v>
          </cell>
          <cell r="D2972" t="str">
            <v>ELNO</v>
          </cell>
          <cell r="E2972" t="str">
            <v>Huancabamba</v>
          </cell>
          <cell r="F2972" t="str">
            <v/>
          </cell>
          <cell r="G2972">
            <v>0</v>
          </cell>
          <cell r="H2972">
            <v>0</v>
          </cell>
          <cell r="I2972" t="str">
            <v>266</v>
          </cell>
          <cell r="J2972">
            <v>2</v>
          </cell>
          <cell r="K2972">
            <v>0</v>
          </cell>
          <cell r="L2972">
            <v>0</v>
          </cell>
          <cell r="M2972">
            <v>1.224</v>
          </cell>
          <cell r="N2972">
            <v>0</v>
          </cell>
          <cell r="O2972">
            <v>769.74</v>
          </cell>
          <cell r="P2972">
            <v>62.89</v>
          </cell>
          <cell r="Q2972">
            <v>138.55000000000001</v>
          </cell>
          <cell r="R2972">
            <v>1.18</v>
          </cell>
        </row>
        <row r="2973">
          <cell r="A2973" t="str">
            <v>0307Huancabamba100</v>
          </cell>
          <cell r="B2973" t="str">
            <v>03</v>
          </cell>
          <cell r="C2973" t="str">
            <v>07</v>
          </cell>
          <cell r="D2973" t="str">
            <v>ELNO</v>
          </cell>
          <cell r="E2973" t="str">
            <v>Huancabamba</v>
          </cell>
          <cell r="F2973" t="str">
            <v/>
          </cell>
          <cell r="G2973">
            <v>0</v>
          </cell>
          <cell r="H2973">
            <v>0</v>
          </cell>
          <cell r="I2973" t="str">
            <v>100</v>
          </cell>
          <cell r="J2973">
            <v>1</v>
          </cell>
          <cell r="K2973">
            <v>8.4000000000000005E-2</v>
          </cell>
          <cell r="L2973">
            <v>0.20499999999999999</v>
          </cell>
          <cell r="M2973">
            <v>0.28899999999999998</v>
          </cell>
          <cell r="N2973">
            <v>2.1000000000000001E-2</v>
          </cell>
          <cell r="O2973">
            <v>192.2</v>
          </cell>
          <cell r="P2973">
            <v>66.510000000000005</v>
          </cell>
          <cell r="Q2973">
            <v>34.6</v>
          </cell>
          <cell r="R2973">
            <v>15.93</v>
          </cell>
        </row>
        <row r="2974">
          <cell r="A2974" t="str">
            <v>0307Huancabamba240</v>
          </cell>
          <cell r="B2974" t="str">
            <v>03</v>
          </cell>
          <cell r="C2974" t="str">
            <v>07</v>
          </cell>
          <cell r="D2974" t="str">
            <v>ELNO</v>
          </cell>
          <cell r="E2974" t="str">
            <v>Huancabamba</v>
          </cell>
          <cell r="F2974" t="str">
            <v/>
          </cell>
          <cell r="G2974">
            <v>0</v>
          </cell>
          <cell r="H2974">
            <v>0</v>
          </cell>
          <cell r="I2974" t="str">
            <v>240</v>
          </cell>
          <cell r="J2974">
            <v>0</v>
          </cell>
          <cell r="K2974">
            <v>0</v>
          </cell>
          <cell r="L2974">
            <v>0</v>
          </cell>
          <cell r="M2974">
            <v>26.669</v>
          </cell>
          <cell r="N2974">
            <v>0</v>
          </cell>
          <cell r="O2974">
            <v>3825.92</v>
          </cell>
          <cell r="P2974">
            <v>14.35</v>
          </cell>
          <cell r="Q2974">
            <v>0</v>
          </cell>
          <cell r="R2974">
            <v>0</v>
          </cell>
        </row>
        <row r="2975">
          <cell r="A2975" t="str">
            <v>0307Santo Domingo231</v>
          </cell>
          <cell r="B2975" t="str">
            <v>03</v>
          </cell>
          <cell r="C2975" t="str">
            <v>07</v>
          </cell>
          <cell r="D2975" t="str">
            <v>ELNO</v>
          </cell>
          <cell r="E2975" t="str">
            <v>Santo Domingo</v>
          </cell>
          <cell r="F2975" t="str">
            <v/>
          </cell>
          <cell r="G2975">
            <v>0</v>
          </cell>
          <cell r="H2975">
            <v>0</v>
          </cell>
          <cell r="I2975" t="str">
            <v>231</v>
          </cell>
          <cell r="J2975">
            <v>1</v>
          </cell>
          <cell r="K2975">
            <v>0</v>
          </cell>
          <cell r="L2975">
            <v>0</v>
          </cell>
          <cell r="M2975">
            <v>0.186</v>
          </cell>
          <cell r="N2975">
            <v>2E-3</v>
          </cell>
          <cell r="O2975">
            <v>217.44</v>
          </cell>
          <cell r="P2975">
            <v>116.9</v>
          </cell>
          <cell r="Q2975">
            <v>39.14</v>
          </cell>
          <cell r="R2975">
            <v>2.1</v>
          </cell>
        </row>
        <row r="2976">
          <cell r="A2976" t="str">
            <v>0307Santo Domingo270</v>
          </cell>
          <cell r="B2976" t="str">
            <v>03</v>
          </cell>
          <cell r="C2976" t="str">
            <v>07</v>
          </cell>
          <cell r="D2976" t="str">
            <v>ELNO</v>
          </cell>
          <cell r="E2976" t="str">
            <v>Santo Domingo</v>
          </cell>
          <cell r="F2976" t="str">
            <v/>
          </cell>
          <cell r="G2976">
            <v>0</v>
          </cell>
          <cell r="H2976">
            <v>0</v>
          </cell>
          <cell r="I2976" t="str">
            <v>270</v>
          </cell>
          <cell r="J2976">
            <v>22</v>
          </cell>
          <cell r="K2976">
            <v>0</v>
          </cell>
          <cell r="L2976">
            <v>0</v>
          </cell>
          <cell r="M2976">
            <v>1.1279999999999999</v>
          </cell>
          <cell r="N2976">
            <v>0</v>
          </cell>
          <cell r="O2976">
            <v>566.41</v>
          </cell>
          <cell r="P2976">
            <v>50.21</v>
          </cell>
          <cell r="Q2976">
            <v>101.95</v>
          </cell>
          <cell r="R2976">
            <v>12.57</v>
          </cell>
        </row>
        <row r="2977">
          <cell r="A2977" t="str">
            <v>0307Santo Domingo261</v>
          </cell>
          <cell r="B2977" t="str">
            <v>03</v>
          </cell>
          <cell r="C2977" t="str">
            <v>07</v>
          </cell>
          <cell r="D2977" t="str">
            <v>ELNO</v>
          </cell>
          <cell r="E2977" t="str">
            <v>Santo Domingo</v>
          </cell>
          <cell r="F2977" t="str">
            <v/>
          </cell>
          <cell r="G2977">
            <v>0</v>
          </cell>
          <cell r="H2977">
            <v>0</v>
          </cell>
          <cell r="I2977" t="str">
            <v>261</v>
          </cell>
          <cell r="J2977">
            <v>227</v>
          </cell>
          <cell r="K2977">
            <v>0</v>
          </cell>
          <cell r="L2977">
            <v>0</v>
          </cell>
          <cell r="M2977">
            <v>2.5409999999999999</v>
          </cell>
          <cell r="N2977">
            <v>0</v>
          </cell>
          <cell r="O2977">
            <v>1221.69</v>
          </cell>
          <cell r="P2977">
            <v>48.08</v>
          </cell>
          <cell r="Q2977">
            <v>219.9</v>
          </cell>
          <cell r="R2977">
            <v>133.93</v>
          </cell>
        </row>
        <row r="2978">
          <cell r="A2978" t="str">
            <v>0307Santo Domingo262</v>
          </cell>
          <cell r="B2978" t="str">
            <v>03</v>
          </cell>
          <cell r="C2978" t="str">
            <v>07</v>
          </cell>
          <cell r="D2978" t="str">
            <v>ELNO</v>
          </cell>
          <cell r="E2978" t="str">
            <v>Santo Domingo</v>
          </cell>
          <cell r="F2978" t="str">
            <v/>
          </cell>
          <cell r="G2978">
            <v>0</v>
          </cell>
          <cell r="H2978">
            <v>0</v>
          </cell>
          <cell r="I2978" t="str">
            <v>262</v>
          </cell>
          <cell r="J2978">
            <v>29</v>
          </cell>
          <cell r="K2978">
            <v>0</v>
          </cell>
          <cell r="L2978">
            <v>0</v>
          </cell>
          <cell r="M2978">
            <v>1.43</v>
          </cell>
          <cell r="N2978">
            <v>0</v>
          </cell>
          <cell r="O2978">
            <v>677.27</v>
          </cell>
          <cell r="P2978">
            <v>47.36</v>
          </cell>
          <cell r="Q2978">
            <v>121.91</v>
          </cell>
          <cell r="R2978">
            <v>17.11</v>
          </cell>
        </row>
        <row r="2979">
          <cell r="A2979" t="str">
            <v>0307Santo Domingo263</v>
          </cell>
          <cell r="B2979" t="str">
            <v>03</v>
          </cell>
          <cell r="C2979" t="str">
            <v>07</v>
          </cell>
          <cell r="D2979" t="str">
            <v>ELNO</v>
          </cell>
          <cell r="E2979" t="str">
            <v>Santo Domingo</v>
          </cell>
          <cell r="F2979" t="str">
            <v/>
          </cell>
          <cell r="G2979">
            <v>0</v>
          </cell>
          <cell r="H2979">
            <v>0</v>
          </cell>
          <cell r="I2979" t="str">
            <v>263</v>
          </cell>
          <cell r="J2979">
            <v>2</v>
          </cell>
          <cell r="K2979">
            <v>0</v>
          </cell>
          <cell r="L2979">
            <v>0</v>
          </cell>
          <cell r="M2979">
            <v>0.22600000000000001</v>
          </cell>
          <cell r="N2979">
            <v>0</v>
          </cell>
          <cell r="O2979">
            <v>145.19</v>
          </cell>
          <cell r="P2979">
            <v>64.239999999999995</v>
          </cell>
          <cell r="Q2979">
            <v>26.13</v>
          </cell>
          <cell r="R2979">
            <v>1.18</v>
          </cell>
        </row>
        <row r="2980">
          <cell r="A2980" t="str">
            <v>0307Santo Domingo240</v>
          </cell>
          <cell r="B2980" t="str">
            <v>03</v>
          </cell>
          <cell r="C2980" t="str">
            <v>07</v>
          </cell>
          <cell r="D2980" t="str">
            <v>ELNO</v>
          </cell>
          <cell r="E2980" t="str">
            <v>Santo Domingo</v>
          </cell>
          <cell r="F2980" t="str">
            <v/>
          </cell>
          <cell r="G2980">
            <v>0</v>
          </cell>
          <cell r="H2980">
            <v>0</v>
          </cell>
          <cell r="I2980" t="str">
            <v>240</v>
          </cell>
          <cell r="J2980">
            <v>0</v>
          </cell>
          <cell r="K2980">
            <v>0</v>
          </cell>
          <cell r="L2980">
            <v>0</v>
          </cell>
          <cell r="M2980">
            <v>2.4620000000000002</v>
          </cell>
          <cell r="N2980">
            <v>0</v>
          </cell>
          <cell r="O2980">
            <v>362.6</v>
          </cell>
          <cell r="P2980">
            <v>14.73</v>
          </cell>
          <cell r="Q2980">
            <v>0</v>
          </cell>
          <cell r="R2980">
            <v>0</v>
          </cell>
        </row>
        <row r="2981">
          <cell r="A2981" t="str">
            <v>0307Tumbes Rural270</v>
          </cell>
          <cell r="B2981" t="str">
            <v>03</v>
          </cell>
          <cell r="C2981" t="str">
            <v>07</v>
          </cell>
          <cell r="D2981" t="str">
            <v>ELNO</v>
          </cell>
          <cell r="E2981" t="str">
            <v>Tumbes Rural</v>
          </cell>
          <cell r="F2981" t="str">
            <v/>
          </cell>
          <cell r="G2981">
            <v>0</v>
          </cell>
          <cell r="H2981">
            <v>0</v>
          </cell>
          <cell r="I2981" t="str">
            <v>270</v>
          </cell>
          <cell r="J2981">
            <v>178</v>
          </cell>
          <cell r="K2981">
            <v>0</v>
          </cell>
          <cell r="L2981">
            <v>0</v>
          </cell>
          <cell r="M2981">
            <v>23.181000000000001</v>
          </cell>
          <cell r="N2981">
            <v>0</v>
          </cell>
          <cell r="O2981">
            <v>9829.49</v>
          </cell>
          <cell r="P2981">
            <v>42.4</v>
          </cell>
          <cell r="Q2981">
            <v>1769.31</v>
          </cell>
          <cell r="R2981">
            <v>107.98</v>
          </cell>
        </row>
        <row r="2982">
          <cell r="A2982" t="str">
            <v>0307Tumbes Rural261</v>
          </cell>
          <cell r="B2982" t="str">
            <v>03</v>
          </cell>
          <cell r="C2982" t="str">
            <v>07</v>
          </cell>
          <cell r="D2982" t="str">
            <v>ELNO</v>
          </cell>
          <cell r="E2982" t="str">
            <v>Tumbes Rural</v>
          </cell>
          <cell r="F2982" t="str">
            <v/>
          </cell>
          <cell r="G2982">
            <v>0</v>
          </cell>
          <cell r="H2982">
            <v>0</v>
          </cell>
          <cell r="I2982" t="str">
            <v>261</v>
          </cell>
          <cell r="J2982">
            <v>1190</v>
          </cell>
          <cell r="K2982">
            <v>0</v>
          </cell>
          <cell r="L2982">
            <v>0</v>
          </cell>
          <cell r="M2982">
            <v>18.315000000000001</v>
          </cell>
          <cell r="N2982">
            <v>0</v>
          </cell>
          <cell r="O2982">
            <v>7760.85</v>
          </cell>
          <cell r="P2982">
            <v>42.37</v>
          </cell>
          <cell r="Q2982">
            <v>1396.95</v>
          </cell>
          <cell r="R2982">
            <v>706.96</v>
          </cell>
        </row>
        <row r="2983">
          <cell r="A2983" t="str">
            <v>0307Tumbes Rural262</v>
          </cell>
          <cell r="B2983" t="str">
            <v>03</v>
          </cell>
          <cell r="C2983" t="str">
            <v>07</v>
          </cell>
          <cell r="D2983" t="str">
            <v>ELNO</v>
          </cell>
          <cell r="E2983" t="str">
            <v>Tumbes Rural</v>
          </cell>
          <cell r="F2983" t="str">
            <v/>
          </cell>
          <cell r="G2983">
            <v>0</v>
          </cell>
          <cell r="H2983">
            <v>0</v>
          </cell>
          <cell r="I2983" t="str">
            <v>262</v>
          </cell>
          <cell r="J2983">
            <v>1061</v>
          </cell>
          <cell r="K2983">
            <v>0</v>
          </cell>
          <cell r="L2983">
            <v>0</v>
          </cell>
          <cell r="M2983">
            <v>59.509</v>
          </cell>
          <cell r="N2983">
            <v>0</v>
          </cell>
          <cell r="O2983">
            <v>22723.200000000001</v>
          </cell>
          <cell r="P2983">
            <v>38.18</v>
          </cell>
          <cell r="Q2983">
            <v>4090.18</v>
          </cell>
          <cell r="R2983">
            <v>630.49</v>
          </cell>
        </row>
        <row r="2984">
          <cell r="A2984" t="str">
            <v>0307Tumbes Rural263</v>
          </cell>
          <cell r="B2984" t="str">
            <v>03</v>
          </cell>
          <cell r="C2984" t="str">
            <v>07</v>
          </cell>
          <cell r="D2984" t="str">
            <v>ELNO</v>
          </cell>
          <cell r="E2984" t="str">
            <v>Tumbes Rural</v>
          </cell>
          <cell r="F2984" t="str">
            <v/>
          </cell>
          <cell r="G2984">
            <v>0</v>
          </cell>
          <cell r="H2984">
            <v>0</v>
          </cell>
          <cell r="I2984" t="str">
            <v>263</v>
          </cell>
          <cell r="J2984">
            <v>112</v>
          </cell>
          <cell r="K2984">
            <v>0</v>
          </cell>
          <cell r="L2984">
            <v>0</v>
          </cell>
          <cell r="M2984">
            <v>13.56</v>
          </cell>
          <cell r="N2984">
            <v>0</v>
          </cell>
          <cell r="O2984">
            <v>5825.91</v>
          </cell>
          <cell r="P2984">
            <v>42.96</v>
          </cell>
          <cell r="Q2984">
            <v>1048.6600000000001</v>
          </cell>
          <cell r="R2984">
            <v>66.62</v>
          </cell>
        </row>
        <row r="2985">
          <cell r="A2985" t="str">
            <v>0307Tumbes Rural264</v>
          </cell>
          <cell r="B2985" t="str">
            <v>03</v>
          </cell>
          <cell r="C2985" t="str">
            <v>07</v>
          </cell>
          <cell r="D2985" t="str">
            <v>ELNO</v>
          </cell>
          <cell r="E2985" t="str">
            <v>Tumbes Rural</v>
          </cell>
          <cell r="F2985" t="str">
            <v/>
          </cell>
          <cell r="G2985">
            <v>0</v>
          </cell>
          <cell r="H2985">
            <v>0</v>
          </cell>
          <cell r="I2985" t="str">
            <v>264</v>
          </cell>
          <cell r="J2985">
            <v>51</v>
          </cell>
          <cell r="K2985">
            <v>0</v>
          </cell>
          <cell r="L2985">
            <v>0</v>
          </cell>
          <cell r="M2985">
            <v>9.9960000000000004</v>
          </cell>
          <cell r="N2985">
            <v>0</v>
          </cell>
          <cell r="O2985">
            <v>4233.7700000000004</v>
          </cell>
          <cell r="P2985">
            <v>42.35</v>
          </cell>
          <cell r="Q2985">
            <v>762.08</v>
          </cell>
          <cell r="R2985">
            <v>30.99</v>
          </cell>
        </row>
        <row r="2986">
          <cell r="A2986" t="str">
            <v>0307Tumbes Rural265</v>
          </cell>
          <cell r="B2986" t="str">
            <v>03</v>
          </cell>
          <cell r="C2986" t="str">
            <v>07</v>
          </cell>
          <cell r="D2986" t="str">
            <v>ELNO</v>
          </cell>
          <cell r="E2986" t="str">
            <v>Tumbes Rural</v>
          </cell>
          <cell r="F2986" t="str">
            <v/>
          </cell>
          <cell r="G2986">
            <v>0</v>
          </cell>
          <cell r="H2986">
            <v>0</v>
          </cell>
          <cell r="I2986" t="str">
            <v>265</v>
          </cell>
          <cell r="J2986">
            <v>8</v>
          </cell>
          <cell r="K2986">
            <v>0</v>
          </cell>
          <cell r="L2986">
            <v>0</v>
          </cell>
          <cell r="M2986">
            <v>2.8359999999999999</v>
          </cell>
          <cell r="N2986">
            <v>0</v>
          </cell>
          <cell r="O2986">
            <v>1188.69</v>
          </cell>
          <cell r="P2986">
            <v>41.91</v>
          </cell>
          <cell r="Q2986">
            <v>213.96</v>
          </cell>
          <cell r="R2986">
            <v>4.9000000000000004</v>
          </cell>
        </row>
        <row r="2987">
          <cell r="A2987" t="str">
            <v>0307Tumbes Rural266</v>
          </cell>
          <cell r="B2987" t="str">
            <v>03</v>
          </cell>
          <cell r="C2987" t="str">
            <v>07</v>
          </cell>
          <cell r="D2987" t="str">
            <v>ELNO</v>
          </cell>
          <cell r="E2987" t="str">
            <v>Tumbes Rural</v>
          </cell>
          <cell r="F2987" t="str">
            <v/>
          </cell>
          <cell r="G2987">
            <v>0</v>
          </cell>
          <cell r="H2987">
            <v>0</v>
          </cell>
          <cell r="I2987" t="str">
            <v>266</v>
          </cell>
          <cell r="J2987">
            <v>5</v>
          </cell>
          <cell r="K2987">
            <v>0</v>
          </cell>
          <cell r="L2987">
            <v>0</v>
          </cell>
          <cell r="M2987">
            <v>3.1309999999999998</v>
          </cell>
          <cell r="N2987">
            <v>0</v>
          </cell>
          <cell r="O2987">
            <v>1304.95</v>
          </cell>
          <cell r="P2987">
            <v>41.68</v>
          </cell>
          <cell r="Q2987">
            <v>234.89</v>
          </cell>
          <cell r="R2987">
            <v>3.13</v>
          </cell>
        </row>
        <row r="2988">
          <cell r="A2988" t="str">
            <v>0307Tumbes Rural267</v>
          </cell>
          <cell r="B2988" t="str">
            <v>03</v>
          </cell>
          <cell r="C2988" t="str">
            <v>07</v>
          </cell>
          <cell r="D2988" t="str">
            <v>ELNO</v>
          </cell>
          <cell r="E2988" t="str">
            <v>Tumbes Rural</v>
          </cell>
          <cell r="F2988" t="str">
            <v/>
          </cell>
          <cell r="G2988">
            <v>0</v>
          </cell>
          <cell r="H2988">
            <v>0</v>
          </cell>
          <cell r="I2988" t="str">
            <v>267</v>
          </cell>
          <cell r="J2988">
            <v>1</v>
          </cell>
          <cell r="K2988">
            <v>0</v>
          </cell>
          <cell r="L2988">
            <v>0</v>
          </cell>
          <cell r="M2988">
            <v>0.80100000000000005</v>
          </cell>
          <cell r="N2988">
            <v>0</v>
          </cell>
          <cell r="O2988">
            <v>333.3</v>
          </cell>
          <cell r="P2988">
            <v>41.61</v>
          </cell>
          <cell r="Q2988">
            <v>59.99</v>
          </cell>
          <cell r="R2988">
            <v>0.59</v>
          </cell>
        </row>
        <row r="2989">
          <cell r="A2989" t="str">
            <v>0307Tumbes Rural268</v>
          </cell>
          <cell r="B2989" t="str">
            <v>03</v>
          </cell>
          <cell r="C2989" t="str">
            <v>07</v>
          </cell>
          <cell r="D2989" t="str">
            <v>ELNO</v>
          </cell>
          <cell r="E2989" t="str">
            <v>Tumbes Rural</v>
          </cell>
          <cell r="F2989" t="str">
            <v/>
          </cell>
          <cell r="G2989">
            <v>0</v>
          </cell>
          <cell r="H2989">
            <v>0</v>
          </cell>
          <cell r="I2989" t="str">
            <v>268</v>
          </cell>
          <cell r="J2989">
            <v>2</v>
          </cell>
          <cell r="K2989">
            <v>0</v>
          </cell>
          <cell r="L2989">
            <v>0</v>
          </cell>
          <cell r="M2989">
            <v>3.75</v>
          </cell>
          <cell r="N2989">
            <v>0</v>
          </cell>
          <cell r="O2989">
            <v>1405.77</v>
          </cell>
          <cell r="P2989">
            <v>37.49</v>
          </cell>
          <cell r="Q2989">
            <v>253.04</v>
          </cell>
          <cell r="R2989">
            <v>1.54</v>
          </cell>
        </row>
        <row r="2990">
          <cell r="A2990" t="str">
            <v>0307Tumbes Rural282</v>
          </cell>
          <cell r="B2990" t="str">
            <v>03</v>
          </cell>
          <cell r="C2990" t="str">
            <v>07</v>
          </cell>
          <cell r="D2990" t="str">
            <v>ELNO</v>
          </cell>
          <cell r="E2990" t="str">
            <v>Tumbes Rural</v>
          </cell>
          <cell r="F2990" t="str">
            <v/>
          </cell>
          <cell r="G2990">
            <v>0</v>
          </cell>
          <cell r="H2990">
            <v>0</v>
          </cell>
          <cell r="I2990" t="str">
            <v>282</v>
          </cell>
          <cell r="J2990">
            <v>5</v>
          </cell>
          <cell r="K2990">
            <v>0</v>
          </cell>
          <cell r="L2990">
            <v>0</v>
          </cell>
          <cell r="M2990">
            <v>0.52800000000000002</v>
          </cell>
          <cell r="N2990">
            <v>1.6</v>
          </cell>
          <cell r="O2990">
            <v>208.2</v>
          </cell>
          <cell r="P2990">
            <v>39.43</v>
          </cell>
          <cell r="Q2990">
            <v>37.479999999999997</v>
          </cell>
          <cell r="R2990">
            <v>2.95</v>
          </cell>
        </row>
        <row r="2991">
          <cell r="A2991" t="str">
            <v>0307Tumbes Rural100</v>
          </cell>
          <cell r="B2991" t="str">
            <v>03</v>
          </cell>
          <cell r="C2991" t="str">
            <v>07</v>
          </cell>
          <cell r="D2991" t="str">
            <v>ELNO</v>
          </cell>
          <cell r="E2991" t="str">
            <v>Tumbes Rural</v>
          </cell>
          <cell r="F2991" t="str">
            <v/>
          </cell>
          <cell r="G2991">
            <v>0</v>
          </cell>
          <cell r="H2991">
            <v>0</v>
          </cell>
          <cell r="I2991" t="str">
            <v>100</v>
          </cell>
          <cell r="J2991">
            <v>2</v>
          </cell>
          <cell r="K2991">
            <v>5.4939999999999998</v>
          </cell>
          <cell r="L2991">
            <v>35.046999999999997</v>
          </cell>
          <cell r="M2991">
            <v>40.540999999999997</v>
          </cell>
          <cell r="N2991">
            <v>0.57999999999999996</v>
          </cell>
          <cell r="O2991">
            <v>8033.73</v>
          </cell>
          <cell r="P2991">
            <v>19.82</v>
          </cell>
          <cell r="Q2991">
            <v>1446.07</v>
          </cell>
          <cell r="R2991">
            <v>31.86</v>
          </cell>
        </row>
        <row r="2992">
          <cell r="A2992" t="str">
            <v>0307Tumbes Rural122</v>
          </cell>
          <cell r="B2992" t="str">
            <v>03</v>
          </cell>
          <cell r="C2992" t="str">
            <v>07</v>
          </cell>
          <cell r="D2992" t="str">
            <v>ELNO</v>
          </cell>
          <cell r="E2992" t="str">
            <v>Tumbes Rural</v>
          </cell>
          <cell r="F2992" t="str">
            <v/>
          </cell>
          <cell r="G2992">
            <v>0</v>
          </cell>
          <cell r="H2992">
            <v>0</v>
          </cell>
          <cell r="I2992" t="str">
            <v>122</v>
          </cell>
          <cell r="J2992">
            <v>2</v>
          </cell>
          <cell r="K2992">
            <v>8.66</v>
          </cell>
          <cell r="L2992">
            <v>59.414999999999999</v>
          </cell>
          <cell r="M2992">
            <v>68.075000000000003</v>
          </cell>
          <cell r="N2992">
            <v>0.4</v>
          </cell>
          <cell r="O2992">
            <v>16014.28</v>
          </cell>
          <cell r="P2992">
            <v>23.52</v>
          </cell>
          <cell r="Q2992">
            <v>2882.57</v>
          </cell>
          <cell r="R2992">
            <v>31.86</v>
          </cell>
        </row>
        <row r="2993">
          <cell r="A2993" t="str">
            <v>0307Tumbes Rural121</v>
          </cell>
          <cell r="B2993" t="str">
            <v>03</v>
          </cell>
          <cell r="C2993" t="str">
            <v>07</v>
          </cell>
          <cell r="D2993" t="str">
            <v>ELNO</v>
          </cell>
          <cell r="E2993" t="str">
            <v>Tumbes Rural</v>
          </cell>
          <cell r="F2993" t="str">
            <v/>
          </cell>
          <cell r="G2993">
            <v>0</v>
          </cell>
          <cell r="H2993">
            <v>0</v>
          </cell>
          <cell r="I2993" t="str">
            <v>121</v>
          </cell>
          <cell r="J2993">
            <v>3</v>
          </cell>
          <cell r="K2993">
            <v>4.8440000000000003</v>
          </cell>
          <cell r="L2993">
            <v>13.311999999999999</v>
          </cell>
          <cell r="M2993">
            <v>18.155999999999999</v>
          </cell>
          <cell r="N2993">
            <v>0.14000000000000001</v>
          </cell>
          <cell r="O2993">
            <v>4048.24</v>
          </cell>
          <cell r="P2993">
            <v>22.3</v>
          </cell>
          <cell r="Q2993">
            <v>728.68</v>
          </cell>
          <cell r="R2993">
            <v>47.79</v>
          </cell>
        </row>
        <row r="2994">
          <cell r="A2994" t="str">
            <v>0307Tumbes Rural132</v>
          </cell>
          <cell r="B2994" t="str">
            <v>03</v>
          </cell>
          <cell r="C2994" t="str">
            <v>07</v>
          </cell>
          <cell r="D2994" t="str">
            <v>ELNO</v>
          </cell>
          <cell r="E2994" t="str">
            <v>Tumbes Rural</v>
          </cell>
          <cell r="F2994" t="str">
            <v/>
          </cell>
          <cell r="G2994">
            <v>0</v>
          </cell>
          <cell r="H2994">
            <v>0</v>
          </cell>
          <cell r="I2994" t="str">
            <v>132</v>
          </cell>
          <cell r="J2994">
            <v>6</v>
          </cell>
          <cell r="K2994">
            <v>0</v>
          </cell>
          <cell r="L2994">
            <v>0</v>
          </cell>
          <cell r="M2994">
            <v>16.353999999999999</v>
          </cell>
          <cell r="N2994">
            <v>0.153</v>
          </cell>
          <cell r="O2994">
            <v>4376.7299999999996</v>
          </cell>
          <cell r="P2994">
            <v>26.76</v>
          </cell>
          <cell r="Q2994">
            <v>787.81</v>
          </cell>
          <cell r="R2994">
            <v>89.4</v>
          </cell>
        </row>
        <row r="2995">
          <cell r="A2995" t="str">
            <v>0307Tumbes Rural131</v>
          </cell>
          <cell r="B2995" t="str">
            <v>03</v>
          </cell>
          <cell r="C2995" t="str">
            <v>07</v>
          </cell>
          <cell r="D2995" t="str">
            <v>ELNO</v>
          </cell>
          <cell r="E2995" t="str">
            <v>Tumbes Rural</v>
          </cell>
          <cell r="F2995" t="str">
            <v/>
          </cell>
          <cell r="G2995">
            <v>0</v>
          </cell>
          <cell r="H2995">
            <v>0</v>
          </cell>
          <cell r="I2995" t="str">
            <v>131</v>
          </cell>
          <cell r="J2995">
            <v>4</v>
          </cell>
          <cell r="K2995">
            <v>0</v>
          </cell>
          <cell r="L2995">
            <v>0</v>
          </cell>
          <cell r="M2995">
            <v>5.5250000000000004</v>
          </cell>
          <cell r="N2995">
            <v>2.3E-2</v>
          </cell>
          <cell r="O2995">
            <v>1406.34</v>
          </cell>
          <cell r="P2995">
            <v>25.45</v>
          </cell>
          <cell r="Q2995">
            <v>253.14</v>
          </cell>
          <cell r="R2995">
            <v>59.6</v>
          </cell>
        </row>
        <row r="2996">
          <cell r="A2996" t="str">
            <v>0307Tumbes Rural240</v>
          </cell>
          <cell r="B2996" t="str">
            <v>03</v>
          </cell>
          <cell r="C2996" t="str">
            <v>07</v>
          </cell>
          <cell r="D2996" t="str">
            <v>ELNO</v>
          </cell>
          <cell r="E2996" t="str">
            <v>Tumbes Rural</v>
          </cell>
          <cell r="F2996" t="str">
            <v/>
          </cell>
          <cell r="G2996">
            <v>0</v>
          </cell>
          <cell r="H2996">
            <v>0</v>
          </cell>
          <cell r="I2996" t="str">
            <v>240</v>
          </cell>
          <cell r="J2996">
            <v>0</v>
          </cell>
          <cell r="K2996">
            <v>0</v>
          </cell>
          <cell r="L2996">
            <v>0</v>
          </cell>
          <cell r="M2996">
            <v>25.83</v>
          </cell>
          <cell r="N2996">
            <v>0</v>
          </cell>
          <cell r="O2996">
            <v>8718.08</v>
          </cell>
          <cell r="P2996">
            <v>33.75</v>
          </cell>
          <cell r="Q2996">
            <v>0</v>
          </cell>
          <cell r="R2996">
            <v>0</v>
          </cell>
        </row>
        <row r="2997">
          <cell r="A2997" t="str">
            <v>0308Piura210</v>
          </cell>
          <cell r="B2997" t="str">
            <v>03</v>
          </cell>
          <cell r="C2997" t="str">
            <v>08</v>
          </cell>
          <cell r="D2997" t="str">
            <v>ELNO</v>
          </cell>
          <cell r="E2997" t="str">
            <v>Piura</v>
          </cell>
          <cell r="F2997" t="str">
            <v/>
          </cell>
          <cell r="G2997">
            <v>7</v>
          </cell>
          <cell r="H2997">
            <v>60</v>
          </cell>
          <cell r="I2997" t="str">
            <v>210</v>
          </cell>
          <cell r="J2997">
            <v>1</v>
          </cell>
          <cell r="K2997">
            <v>0.01</v>
          </cell>
          <cell r="L2997">
            <v>0.71</v>
          </cell>
          <cell r="M2997">
            <v>0.72</v>
          </cell>
          <cell r="N2997">
            <v>0.03</v>
          </cell>
          <cell r="O2997">
            <v>606.55999999999995</v>
          </cell>
          <cell r="P2997">
            <v>84.24</v>
          </cell>
          <cell r="Q2997">
            <v>109.18</v>
          </cell>
          <cell r="R2997">
            <v>3.18</v>
          </cell>
        </row>
        <row r="2998">
          <cell r="A2998" t="str">
            <v>0308Piura222</v>
          </cell>
          <cell r="B2998" t="str">
            <v>03</v>
          </cell>
          <cell r="C2998" t="str">
            <v>08</v>
          </cell>
          <cell r="D2998" t="str">
            <v>ELNO</v>
          </cell>
          <cell r="E2998" t="str">
            <v>Piura</v>
          </cell>
          <cell r="F2998" t="str">
            <v/>
          </cell>
          <cell r="G2998">
            <v>7</v>
          </cell>
          <cell r="H2998">
            <v>60</v>
          </cell>
          <cell r="I2998" t="str">
            <v>222</v>
          </cell>
          <cell r="J2998">
            <v>8</v>
          </cell>
          <cell r="K2998">
            <v>8.2569999999999997</v>
          </cell>
          <cell r="L2998">
            <v>29.256</v>
          </cell>
          <cell r="M2998">
            <v>37.512999999999998</v>
          </cell>
          <cell r="N2998">
            <v>0.35599999999999998</v>
          </cell>
          <cell r="O2998">
            <v>17602.63</v>
          </cell>
          <cell r="P2998">
            <v>46.92</v>
          </cell>
          <cell r="Q2998">
            <v>3168.47</v>
          </cell>
          <cell r="R2998">
            <v>29.4</v>
          </cell>
        </row>
        <row r="2999">
          <cell r="A2999" t="str">
            <v>0308Piura221</v>
          </cell>
          <cell r="B2999" t="str">
            <v>03</v>
          </cell>
          <cell r="C2999" t="str">
            <v>08</v>
          </cell>
          <cell r="D2999" t="str">
            <v>ELNO</v>
          </cell>
          <cell r="E2999" t="str">
            <v>Piura</v>
          </cell>
          <cell r="F2999" t="str">
            <v/>
          </cell>
          <cell r="G2999">
            <v>7</v>
          </cell>
          <cell r="H2999">
            <v>60</v>
          </cell>
          <cell r="I2999" t="str">
            <v>221</v>
          </cell>
          <cell r="J2999">
            <v>7</v>
          </cell>
          <cell r="K2999">
            <v>27.126999999999999</v>
          </cell>
          <cell r="L2999">
            <v>68.611000000000004</v>
          </cell>
          <cell r="M2999">
            <v>95.738</v>
          </cell>
          <cell r="N2999">
            <v>0.46200000000000002</v>
          </cell>
          <cell r="O2999">
            <v>29599.78</v>
          </cell>
          <cell r="P2999">
            <v>30.92</v>
          </cell>
          <cell r="Q2999">
            <v>5327.96</v>
          </cell>
          <cell r="R2999">
            <v>32.159999999999997</v>
          </cell>
        </row>
        <row r="3000">
          <cell r="A3000" t="str">
            <v>0308Piura232</v>
          </cell>
          <cell r="B3000" t="str">
            <v>03</v>
          </cell>
          <cell r="C3000" t="str">
            <v>08</v>
          </cell>
          <cell r="D3000" t="str">
            <v>ELNO</v>
          </cell>
          <cell r="E3000" t="str">
            <v>Piura</v>
          </cell>
          <cell r="F3000" t="str">
            <v/>
          </cell>
          <cell r="G3000">
            <v>7</v>
          </cell>
          <cell r="H3000">
            <v>60</v>
          </cell>
          <cell r="I3000" t="str">
            <v>232</v>
          </cell>
          <cell r="J3000">
            <v>8</v>
          </cell>
          <cell r="K3000">
            <v>0</v>
          </cell>
          <cell r="L3000">
            <v>0</v>
          </cell>
          <cell r="M3000">
            <v>26.745000000000001</v>
          </cell>
          <cell r="N3000">
            <v>0.28999999999999998</v>
          </cell>
          <cell r="O3000">
            <v>12072.98</v>
          </cell>
          <cell r="P3000">
            <v>45.14</v>
          </cell>
          <cell r="Q3000">
            <v>2173.14</v>
          </cell>
          <cell r="R3000">
            <v>19.03</v>
          </cell>
        </row>
        <row r="3001">
          <cell r="A3001" t="str">
            <v>0308Piura231</v>
          </cell>
          <cell r="B3001" t="str">
            <v>03</v>
          </cell>
          <cell r="C3001" t="str">
            <v>08</v>
          </cell>
          <cell r="D3001" t="str">
            <v>ELNO</v>
          </cell>
          <cell r="E3001" t="str">
            <v>Piura</v>
          </cell>
          <cell r="F3001" t="str">
            <v/>
          </cell>
          <cell r="G3001">
            <v>7</v>
          </cell>
          <cell r="H3001">
            <v>60</v>
          </cell>
          <cell r="I3001" t="str">
            <v>231</v>
          </cell>
          <cell r="J3001">
            <v>16</v>
          </cell>
          <cell r="K3001">
            <v>0</v>
          </cell>
          <cell r="L3001">
            <v>0</v>
          </cell>
          <cell r="M3001">
            <v>74.867000000000004</v>
          </cell>
          <cell r="N3001">
            <v>0.28499999999999998</v>
          </cell>
          <cell r="O3001">
            <v>22839.61</v>
          </cell>
          <cell r="P3001">
            <v>30.51</v>
          </cell>
          <cell r="Q3001">
            <v>4111.13</v>
          </cell>
          <cell r="R3001">
            <v>37.869999999999997</v>
          </cell>
        </row>
        <row r="3002">
          <cell r="A3002" t="str">
            <v>0308Piura270</v>
          </cell>
          <cell r="B3002" t="str">
            <v>03</v>
          </cell>
          <cell r="C3002" t="str">
            <v>08</v>
          </cell>
          <cell r="D3002" t="str">
            <v>ELNO</v>
          </cell>
          <cell r="E3002" t="str">
            <v>Piura</v>
          </cell>
          <cell r="F3002" t="str">
            <v/>
          </cell>
          <cell r="G3002">
            <v>7</v>
          </cell>
          <cell r="H3002">
            <v>60</v>
          </cell>
          <cell r="I3002" t="str">
            <v>270</v>
          </cell>
          <cell r="J3002">
            <v>3219</v>
          </cell>
          <cell r="K3002">
            <v>0</v>
          </cell>
          <cell r="L3002">
            <v>0</v>
          </cell>
          <cell r="M3002">
            <v>1188.596</v>
          </cell>
          <cell r="N3002">
            <v>0</v>
          </cell>
          <cell r="O3002">
            <v>410561.28000000003</v>
          </cell>
          <cell r="P3002">
            <v>34.54</v>
          </cell>
          <cell r="Q3002">
            <v>73901.03</v>
          </cell>
          <cell r="R3002">
            <v>2057.54</v>
          </cell>
        </row>
        <row r="3003">
          <cell r="A3003" t="str">
            <v>0308Piura261</v>
          </cell>
          <cell r="B3003" t="str">
            <v>03</v>
          </cell>
          <cell r="C3003" t="str">
            <v>08</v>
          </cell>
          <cell r="D3003" t="str">
            <v>ELNO</v>
          </cell>
          <cell r="E3003" t="str">
            <v>Piura</v>
          </cell>
          <cell r="F3003" t="str">
            <v/>
          </cell>
          <cell r="G3003">
            <v>7</v>
          </cell>
          <cell r="H3003">
            <v>60</v>
          </cell>
          <cell r="I3003" t="str">
            <v>261</v>
          </cell>
          <cell r="J3003">
            <v>23990</v>
          </cell>
          <cell r="K3003">
            <v>0</v>
          </cell>
          <cell r="L3003">
            <v>0</v>
          </cell>
          <cell r="M3003">
            <v>384.19600000000003</v>
          </cell>
          <cell r="N3003">
            <v>0</v>
          </cell>
          <cell r="O3003">
            <v>140881.71</v>
          </cell>
          <cell r="P3003">
            <v>36.67</v>
          </cell>
          <cell r="Q3003">
            <v>25358.71</v>
          </cell>
          <cell r="R3003">
            <v>14189.94</v>
          </cell>
        </row>
        <row r="3004">
          <cell r="A3004" t="str">
            <v>0308Piura262</v>
          </cell>
          <cell r="B3004" t="str">
            <v>03</v>
          </cell>
          <cell r="C3004" t="str">
            <v>08</v>
          </cell>
          <cell r="D3004" t="str">
            <v>ELNO</v>
          </cell>
          <cell r="E3004" t="str">
            <v>Piura</v>
          </cell>
          <cell r="F3004" t="str">
            <v/>
          </cell>
          <cell r="G3004">
            <v>7</v>
          </cell>
          <cell r="H3004">
            <v>60</v>
          </cell>
          <cell r="I3004" t="str">
            <v>262</v>
          </cell>
          <cell r="J3004">
            <v>30242</v>
          </cell>
          <cell r="K3004">
            <v>0</v>
          </cell>
          <cell r="L3004">
            <v>0</v>
          </cell>
          <cell r="M3004">
            <v>1796.1289999999999</v>
          </cell>
          <cell r="N3004">
            <v>0</v>
          </cell>
          <cell r="O3004">
            <v>586862.23</v>
          </cell>
          <cell r="P3004">
            <v>32.67</v>
          </cell>
          <cell r="Q3004">
            <v>105635.2</v>
          </cell>
          <cell r="R3004">
            <v>17918.740000000002</v>
          </cell>
        </row>
        <row r="3005">
          <cell r="A3005" t="str">
            <v>0308Piura263</v>
          </cell>
          <cell r="B3005" t="str">
            <v>03</v>
          </cell>
          <cell r="C3005" t="str">
            <v>08</v>
          </cell>
          <cell r="D3005" t="str">
            <v>ELNO</v>
          </cell>
          <cell r="E3005" t="str">
            <v>Piura</v>
          </cell>
          <cell r="F3005" t="str">
            <v/>
          </cell>
          <cell r="G3005">
            <v>7</v>
          </cell>
          <cell r="H3005">
            <v>60</v>
          </cell>
          <cell r="I3005" t="str">
            <v>263</v>
          </cell>
          <cell r="J3005">
            <v>7983</v>
          </cell>
          <cell r="K3005">
            <v>0</v>
          </cell>
          <cell r="L3005">
            <v>0</v>
          </cell>
          <cell r="M3005">
            <v>972.57399999999996</v>
          </cell>
          <cell r="N3005">
            <v>0</v>
          </cell>
          <cell r="O3005">
            <v>353676.37</v>
          </cell>
          <cell r="P3005">
            <v>36.36</v>
          </cell>
          <cell r="Q3005">
            <v>63661.75</v>
          </cell>
          <cell r="R3005">
            <v>4753.45</v>
          </cell>
        </row>
        <row r="3006">
          <cell r="A3006" t="str">
            <v>0308Piura264</v>
          </cell>
          <cell r="B3006" t="str">
            <v>03</v>
          </cell>
          <cell r="C3006" t="str">
            <v>08</v>
          </cell>
          <cell r="D3006" t="str">
            <v>ELNO</v>
          </cell>
          <cell r="E3006" t="str">
            <v>Piura</v>
          </cell>
          <cell r="F3006" t="str">
            <v/>
          </cell>
          <cell r="G3006">
            <v>7</v>
          </cell>
          <cell r="H3006">
            <v>60</v>
          </cell>
          <cell r="I3006" t="str">
            <v>264</v>
          </cell>
          <cell r="J3006">
            <v>5691</v>
          </cell>
          <cell r="K3006">
            <v>0</v>
          </cell>
          <cell r="L3006">
            <v>0</v>
          </cell>
          <cell r="M3006">
            <v>1150.816</v>
          </cell>
          <cell r="N3006">
            <v>0</v>
          </cell>
          <cell r="O3006">
            <v>411474.91</v>
          </cell>
          <cell r="P3006">
            <v>35.76</v>
          </cell>
          <cell r="Q3006">
            <v>74065.48</v>
          </cell>
          <cell r="R3006">
            <v>3414.89</v>
          </cell>
        </row>
        <row r="3007">
          <cell r="A3007" t="str">
            <v>0308Piura265</v>
          </cell>
          <cell r="B3007" t="str">
            <v>03</v>
          </cell>
          <cell r="C3007" t="str">
            <v>08</v>
          </cell>
          <cell r="D3007" t="str">
            <v>ELNO</v>
          </cell>
          <cell r="E3007" t="str">
            <v>Piura</v>
          </cell>
          <cell r="F3007" t="str">
            <v/>
          </cell>
          <cell r="G3007">
            <v>7</v>
          </cell>
          <cell r="H3007">
            <v>60</v>
          </cell>
          <cell r="I3007" t="str">
            <v>265</v>
          </cell>
          <cell r="J3007">
            <v>1126</v>
          </cell>
          <cell r="K3007">
            <v>0</v>
          </cell>
          <cell r="L3007">
            <v>0</v>
          </cell>
          <cell r="M3007">
            <v>420.34899999999999</v>
          </cell>
          <cell r="N3007">
            <v>0</v>
          </cell>
          <cell r="O3007">
            <v>148172.39000000001</v>
          </cell>
          <cell r="P3007">
            <v>35.25</v>
          </cell>
          <cell r="Q3007">
            <v>26671.03</v>
          </cell>
          <cell r="R3007">
            <v>697.64</v>
          </cell>
        </row>
        <row r="3008">
          <cell r="A3008" t="str">
            <v>0308Piura266</v>
          </cell>
          <cell r="B3008" t="str">
            <v>03</v>
          </cell>
          <cell r="C3008" t="str">
            <v>08</v>
          </cell>
          <cell r="D3008" t="str">
            <v>ELNO</v>
          </cell>
          <cell r="E3008" t="str">
            <v>Piura</v>
          </cell>
          <cell r="F3008" t="str">
            <v/>
          </cell>
          <cell r="G3008">
            <v>7</v>
          </cell>
          <cell r="H3008">
            <v>60</v>
          </cell>
          <cell r="I3008" t="str">
            <v>266</v>
          </cell>
          <cell r="J3008">
            <v>295</v>
          </cell>
          <cell r="K3008">
            <v>0</v>
          </cell>
          <cell r="L3008">
            <v>0</v>
          </cell>
          <cell r="M3008">
            <v>175.50200000000001</v>
          </cell>
          <cell r="N3008">
            <v>0</v>
          </cell>
          <cell r="O3008">
            <v>61317.48</v>
          </cell>
          <cell r="P3008">
            <v>34.94</v>
          </cell>
          <cell r="Q3008">
            <v>11037.15</v>
          </cell>
          <cell r="R3008">
            <v>189.63</v>
          </cell>
        </row>
        <row r="3009">
          <cell r="A3009" t="str">
            <v>0308Piura267</v>
          </cell>
          <cell r="B3009" t="str">
            <v>03</v>
          </cell>
          <cell r="C3009" t="str">
            <v>08</v>
          </cell>
          <cell r="D3009" t="str">
            <v>ELNO</v>
          </cell>
          <cell r="E3009" t="str">
            <v>Piura</v>
          </cell>
          <cell r="F3009" t="str">
            <v/>
          </cell>
          <cell r="G3009">
            <v>7</v>
          </cell>
          <cell r="H3009">
            <v>60</v>
          </cell>
          <cell r="I3009" t="str">
            <v>267</v>
          </cell>
          <cell r="J3009">
            <v>94</v>
          </cell>
          <cell r="K3009">
            <v>0</v>
          </cell>
          <cell r="L3009">
            <v>0</v>
          </cell>
          <cell r="M3009">
            <v>80.921999999999997</v>
          </cell>
          <cell r="N3009">
            <v>0</v>
          </cell>
          <cell r="O3009">
            <v>27948.35</v>
          </cell>
          <cell r="P3009">
            <v>34.54</v>
          </cell>
          <cell r="Q3009">
            <v>5030.7</v>
          </cell>
          <cell r="R3009">
            <v>61.18</v>
          </cell>
        </row>
        <row r="3010">
          <cell r="A3010" t="str">
            <v>0308Piura268</v>
          </cell>
          <cell r="B3010" t="str">
            <v>03</v>
          </cell>
          <cell r="C3010" t="str">
            <v>08</v>
          </cell>
          <cell r="D3010" t="str">
            <v>ELNO</v>
          </cell>
          <cell r="E3010" t="str">
            <v>Piura</v>
          </cell>
          <cell r="F3010" t="str">
            <v/>
          </cell>
          <cell r="G3010">
            <v>7</v>
          </cell>
          <cell r="H3010">
            <v>60</v>
          </cell>
          <cell r="I3010" t="str">
            <v>268</v>
          </cell>
          <cell r="J3010">
            <v>81</v>
          </cell>
          <cell r="K3010">
            <v>0</v>
          </cell>
          <cell r="L3010">
            <v>0</v>
          </cell>
          <cell r="M3010">
            <v>127.134</v>
          </cell>
          <cell r="N3010">
            <v>0</v>
          </cell>
          <cell r="O3010">
            <v>43501.69</v>
          </cell>
          <cell r="P3010">
            <v>34.22</v>
          </cell>
          <cell r="Q3010">
            <v>7830.3</v>
          </cell>
          <cell r="R3010">
            <v>57.35</v>
          </cell>
        </row>
        <row r="3011">
          <cell r="A3011" t="str">
            <v>0308Piura282</v>
          </cell>
          <cell r="B3011" t="str">
            <v>03</v>
          </cell>
          <cell r="C3011" t="str">
            <v>08</v>
          </cell>
          <cell r="D3011" t="str">
            <v>ELNO</v>
          </cell>
          <cell r="E3011" t="str">
            <v>Piura</v>
          </cell>
          <cell r="F3011" t="str">
            <v/>
          </cell>
          <cell r="G3011">
            <v>7</v>
          </cell>
          <cell r="H3011">
            <v>60</v>
          </cell>
          <cell r="I3011" t="str">
            <v>282</v>
          </cell>
          <cell r="J3011">
            <v>95</v>
          </cell>
          <cell r="K3011">
            <v>0</v>
          </cell>
          <cell r="L3011">
            <v>0</v>
          </cell>
          <cell r="M3011">
            <v>28.614000000000001</v>
          </cell>
          <cell r="N3011">
            <v>72.116</v>
          </cell>
          <cell r="O3011">
            <v>8468.14</v>
          </cell>
          <cell r="P3011">
            <v>29.59</v>
          </cell>
          <cell r="Q3011">
            <v>1524.27</v>
          </cell>
          <cell r="R3011">
            <v>56.29</v>
          </cell>
        </row>
        <row r="3012">
          <cell r="A3012" t="str">
            <v>0308Piura100</v>
          </cell>
          <cell r="B3012" t="str">
            <v>03</v>
          </cell>
          <cell r="C3012" t="str">
            <v>08</v>
          </cell>
          <cell r="D3012" t="str">
            <v>ELNO</v>
          </cell>
          <cell r="E3012" t="str">
            <v>Piura</v>
          </cell>
          <cell r="F3012" t="str">
            <v/>
          </cell>
          <cell r="G3012">
            <v>7</v>
          </cell>
          <cell r="H3012">
            <v>60</v>
          </cell>
          <cell r="I3012" t="str">
            <v>100</v>
          </cell>
          <cell r="J3012">
            <v>35</v>
          </cell>
          <cell r="K3012">
            <v>23.803999999999998</v>
          </cell>
          <cell r="L3012">
            <v>858.678</v>
          </cell>
          <cell r="M3012">
            <v>882.48199999999997</v>
          </cell>
          <cell r="N3012">
            <v>5.0599999999999996</v>
          </cell>
          <cell r="O3012">
            <v>138623.85</v>
          </cell>
          <cell r="P3012">
            <v>15.71</v>
          </cell>
          <cell r="Q3012">
            <v>24952.29</v>
          </cell>
          <cell r="R3012">
            <v>558.22</v>
          </cell>
        </row>
        <row r="3013">
          <cell r="A3013" t="str">
            <v>0308Piura122</v>
          </cell>
          <cell r="B3013" t="str">
            <v>03</v>
          </cell>
          <cell r="C3013" t="str">
            <v>08</v>
          </cell>
          <cell r="D3013" t="str">
            <v>ELNO</v>
          </cell>
          <cell r="E3013" t="str">
            <v>Piura</v>
          </cell>
          <cell r="F3013" t="str">
            <v/>
          </cell>
          <cell r="G3013">
            <v>7</v>
          </cell>
          <cell r="H3013">
            <v>60</v>
          </cell>
          <cell r="I3013" t="str">
            <v>122</v>
          </cell>
          <cell r="J3013">
            <v>61</v>
          </cell>
          <cell r="K3013">
            <v>129.07900000000001</v>
          </cell>
          <cell r="L3013">
            <v>1000.7809999999999</v>
          </cell>
          <cell r="M3013">
            <v>1129.8599999999999</v>
          </cell>
          <cell r="N3013">
            <v>5.2009999999999996</v>
          </cell>
          <cell r="O3013">
            <v>233811.9</v>
          </cell>
          <cell r="P3013">
            <v>20.69</v>
          </cell>
          <cell r="Q3013">
            <v>42086.14</v>
          </cell>
          <cell r="R3013">
            <v>973.34</v>
          </cell>
        </row>
        <row r="3014">
          <cell r="A3014" t="str">
            <v>0308Piura121</v>
          </cell>
          <cell r="B3014" t="str">
            <v>03</v>
          </cell>
          <cell r="C3014" t="str">
            <v>08</v>
          </cell>
          <cell r="D3014" t="str">
            <v>ELNO</v>
          </cell>
          <cell r="E3014" t="str">
            <v>Piura</v>
          </cell>
          <cell r="F3014" t="str">
            <v/>
          </cell>
          <cell r="G3014">
            <v>7</v>
          </cell>
          <cell r="H3014">
            <v>60</v>
          </cell>
          <cell r="I3014" t="str">
            <v>121</v>
          </cell>
          <cell r="J3014">
            <v>40</v>
          </cell>
          <cell r="K3014">
            <v>188.7</v>
          </cell>
          <cell r="L3014">
            <v>697.49199999999996</v>
          </cell>
          <cell r="M3014">
            <v>886.19200000000001</v>
          </cell>
          <cell r="N3014">
            <v>2.9710000000000001</v>
          </cell>
          <cell r="O3014">
            <v>177970.47</v>
          </cell>
          <cell r="P3014">
            <v>20.079999999999998</v>
          </cell>
          <cell r="Q3014">
            <v>32034.68</v>
          </cell>
          <cell r="R3014">
            <v>639.44000000000005</v>
          </cell>
        </row>
        <row r="3015">
          <cell r="A3015" t="str">
            <v>0308Piura132</v>
          </cell>
          <cell r="B3015" t="str">
            <v>03</v>
          </cell>
          <cell r="C3015" t="str">
            <v>08</v>
          </cell>
          <cell r="D3015" t="str">
            <v>ELNO</v>
          </cell>
          <cell r="E3015" t="str">
            <v>Piura</v>
          </cell>
          <cell r="F3015" t="str">
            <v/>
          </cell>
          <cell r="G3015">
            <v>7</v>
          </cell>
          <cell r="H3015">
            <v>60</v>
          </cell>
          <cell r="I3015" t="str">
            <v>132</v>
          </cell>
          <cell r="J3015">
            <v>30</v>
          </cell>
          <cell r="K3015">
            <v>0</v>
          </cell>
          <cell r="L3015">
            <v>0</v>
          </cell>
          <cell r="M3015">
            <v>298.97500000000002</v>
          </cell>
          <cell r="N3015">
            <v>2</v>
          </cell>
          <cell r="O3015">
            <v>74445.429999999993</v>
          </cell>
          <cell r="P3015">
            <v>24.9</v>
          </cell>
          <cell r="Q3015">
            <v>13400.18</v>
          </cell>
          <cell r="R3015">
            <v>446.1</v>
          </cell>
        </row>
        <row r="3016">
          <cell r="A3016" t="str">
            <v>0308Piura131</v>
          </cell>
          <cell r="B3016" t="str">
            <v>03</v>
          </cell>
          <cell r="C3016" t="str">
            <v>08</v>
          </cell>
          <cell r="D3016" t="str">
            <v>ELNO</v>
          </cell>
          <cell r="E3016" t="str">
            <v>Piura</v>
          </cell>
          <cell r="F3016" t="str">
            <v/>
          </cell>
          <cell r="G3016">
            <v>7</v>
          </cell>
          <cell r="H3016">
            <v>60</v>
          </cell>
          <cell r="I3016" t="str">
            <v>131</v>
          </cell>
          <cell r="J3016">
            <v>38</v>
          </cell>
          <cell r="K3016">
            <v>0</v>
          </cell>
          <cell r="L3016">
            <v>0</v>
          </cell>
          <cell r="M3016">
            <v>292.33499999999998</v>
          </cell>
          <cell r="N3016">
            <v>1.0820000000000001</v>
          </cell>
          <cell r="O3016">
            <v>65170.98</v>
          </cell>
          <cell r="P3016">
            <v>22.29</v>
          </cell>
          <cell r="Q3016">
            <v>11730.78</v>
          </cell>
          <cell r="R3016">
            <v>567.02</v>
          </cell>
        </row>
        <row r="3017">
          <cell r="A3017" t="str">
            <v>0308Piura240</v>
          </cell>
          <cell r="B3017" t="str">
            <v>03</v>
          </cell>
          <cell r="C3017" t="str">
            <v>08</v>
          </cell>
          <cell r="D3017" t="str">
            <v>ELNO</v>
          </cell>
          <cell r="E3017" t="str">
            <v>Piura</v>
          </cell>
          <cell r="F3017" t="str">
            <v/>
          </cell>
          <cell r="G3017">
            <v>7</v>
          </cell>
          <cell r="H3017">
            <v>60</v>
          </cell>
          <cell r="I3017" t="str">
            <v>240</v>
          </cell>
          <cell r="J3017">
            <v>0</v>
          </cell>
          <cell r="K3017">
            <v>0</v>
          </cell>
          <cell r="L3017">
            <v>0</v>
          </cell>
          <cell r="M3017">
            <v>950.34199999999998</v>
          </cell>
          <cell r="N3017">
            <v>0</v>
          </cell>
          <cell r="O3017">
            <v>312990.87</v>
          </cell>
          <cell r="P3017">
            <v>32.93</v>
          </cell>
          <cell r="Q3017">
            <v>0</v>
          </cell>
          <cell r="R3017">
            <v>0</v>
          </cell>
        </row>
        <row r="3018">
          <cell r="A3018" t="str">
            <v>0308Sullana-Paita222</v>
          </cell>
          <cell r="B3018" t="str">
            <v>03</v>
          </cell>
          <cell r="C3018" t="str">
            <v>08</v>
          </cell>
          <cell r="D3018" t="str">
            <v>ELNO</v>
          </cell>
          <cell r="E3018" t="str">
            <v>Sullana-Paita</v>
          </cell>
          <cell r="F3018" t="str">
            <v/>
          </cell>
          <cell r="G3018">
            <v>76.44</v>
          </cell>
          <cell r="H3018">
            <v>60</v>
          </cell>
          <cell r="I3018" t="str">
            <v>222</v>
          </cell>
          <cell r="J3018">
            <v>2</v>
          </cell>
          <cell r="K3018">
            <v>1.583</v>
          </cell>
          <cell r="L3018">
            <v>5.9160000000000004</v>
          </cell>
          <cell r="M3018">
            <v>7.4989999999999997</v>
          </cell>
          <cell r="N3018">
            <v>4.5999999999999999E-2</v>
          </cell>
          <cell r="O3018">
            <v>3299.62</v>
          </cell>
          <cell r="P3018">
            <v>44</v>
          </cell>
          <cell r="Q3018">
            <v>593.92999999999995</v>
          </cell>
          <cell r="R3018">
            <v>6.7</v>
          </cell>
        </row>
        <row r="3019">
          <cell r="A3019" t="str">
            <v>0308Sullana-Paita221</v>
          </cell>
          <cell r="B3019" t="str">
            <v>03</v>
          </cell>
          <cell r="C3019" t="str">
            <v>08</v>
          </cell>
          <cell r="D3019" t="str">
            <v>ELNO</v>
          </cell>
          <cell r="E3019" t="str">
            <v>Sullana-Paita</v>
          </cell>
          <cell r="F3019" t="str">
            <v/>
          </cell>
          <cell r="G3019">
            <v>76.44</v>
          </cell>
          <cell r="H3019">
            <v>60</v>
          </cell>
          <cell r="I3019" t="str">
            <v>221</v>
          </cell>
          <cell r="J3019">
            <v>1</v>
          </cell>
          <cell r="K3019">
            <v>0.92100000000000004</v>
          </cell>
          <cell r="L3019">
            <v>3.198</v>
          </cell>
          <cell r="M3019">
            <v>4.1189999999999998</v>
          </cell>
          <cell r="N3019">
            <v>8.0000000000000002E-3</v>
          </cell>
          <cell r="O3019">
            <v>1016.4</v>
          </cell>
          <cell r="P3019">
            <v>24.68</v>
          </cell>
          <cell r="Q3019">
            <v>182.95</v>
          </cell>
          <cell r="R3019">
            <v>3.18</v>
          </cell>
        </row>
        <row r="3020">
          <cell r="A3020" t="str">
            <v>0308Sullana-Paita231</v>
          </cell>
          <cell r="B3020" t="str">
            <v>03</v>
          </cell>
          <cell r="C3020" t="str">
            <v>08</v>
          </cell>
          <cell r="D3020" t="str">
            <v>ELNO</v>
          </cell>
          <cell r="E3020" t="str">
            <v>Sullana-Paita</v>
          </cell>
          <cell r="F3020" t="str">
            <v/>
          </cell>
          <cell r="G3020">
            <v>76.44</v>
          </cell>
          <cell r="H3020">
            <v>60</v>
          </cell>
          <cell r="I3020" t="str">
            <v>231</v>
          </cell>
          <cell r="J3020">
            <v>8</v>
          </cell>
          <cell r="K3020">
            <v>0</v>
          </cell>
          <cell r="L3020">
            <v>0</v>
          </cell>
          <cell r="M3020">
            <v>15.499000000000001</v>
          </cell>
          <cell r="N3020">
            <v>0.105</v>
          </cell>
          <cell r="O3020">
            <v>5738.55</v>
          </cell>
          <cell r="P3020">
            <v>37.03</v>
          </cell>
          <cell r="Q3020">
            <v>1032.94</v>
          </cell>
          <cell r="R3020">
            <v>17.670000000000002</v>
          </cell>
        </row>
        <row r="3021">
          <cell r="A3021" t="str">
            <v>0308Sullana-Paita270</v>
          </cell>
          <cell r="B3021" t="str">
            <v>03</v>
          </cell>
          <cell r="C3021" t="str">
            <v>08</v>
          </cell>
          <cell r="D3021" t="str">
            <v>ELNO</v>
          </cell>
          <cell r="E3021" t="str">
            <v>Sullana-Paita</v>
          </cell>
          <cell r="F3021" t="str">
            <v/>
          </cell>
          <cell r="G3021">
            <v>76.44</v>
          </cell>
          <cell r="H3021">
            <v>60</v>
          </cell>
          <cell r="I3021" t="str">
            <v>270</v>
          </cell>
          <cell r="J3021">
            <v>2093</v>
          </cell>
          <cell r="K3021">
            <v>0</v>
          </cell>
          <cell r="L3021">
            <v>0</v>
          </cell>
          <cell r="M3021">
            <v>519.10500000000002</v>
          </cell>
          <cell r="N3021">
            <v>0</v>
          </cell>
          <cell r="O3021">
            <v>180538.77</v>
          </cell>
          <cell r="P3021">
            <v>34.78</v>
          </cell>
          <cell r="Q3021">
            <v>32496.98</v>
          </cell>
          <cell r="R3021">
            <v>1288.18</v>
          </cell>
        </row>
        <row r="3022">
          <cell r="A3022" t="str">
            <v>0308Sullana-Paita261</v>
          </cell>
          <cell r="B3022" t="str">
            <v>03</v>
          </cell>
          <cell r="C3022" t="str">
            <v>08</v>
          </cell>
          <cell r="D3022" t="str">
            <v>ELNO</v>
          </cell>
          <cell r="E3022" t="str">
            <v>Sullana-Paita</v>
          </cell>
          <cell r="F3022" t="str">
            <v/>
          </cell>
          <cell r="G3022">
            <v>76.44</v>
          </cell>
          <cell r="H3022">
            <v>60</v>
          </cell>
          <cell r="I3022" t="str">
            <v>261</v>
          </cell>
          <cell r="J3022">
            <v>23302</v>
          </cell>
          <cell r="K3022">
            <v>0</v>
          </cell>
          <cell r="L3022">
            <v>0</v>
          </cell>
          <cell r="M3022">
            <v>378.58499999999998</v>
          </cell>
          <cell r="N3022">
            <v>0</v>
          </cell>
          <cell r="O3022">
            <v>138173.79</v>
          </cell>
          <cell r="P3022">
            <v>36.5</v>
          </cell>
          <cell r="Q3022">
            <v>24871.279999999999</v>
          </cell>
          <cell r="R3022">
            <v>13763.62</v>
          </cell>
        </row>
        <row r="3023">
          <cell r="A3023" t="str">
            <v>0308Sullana-Paita262</v>
          </cell>
          <cell r="B3023" t="str">
            <v>03</v>
          </cell>
          <cell r="C3023" t="str">
            <v>08</v>
          </cell>
          <cell r="D3023" t="str">
            <v>ELNO</v>
          </cell>
          <cell r="E3023" t="str">
            <v>Sullana-Paita</v>
          </cell>
          <cell r="F3023" t="str">
            <v/>
          </cell>
          <cell r="G3023">
            <v>76.44</v>
          </cell>
          <cell r="H3023">
            <v>60</v>
          </cell>
          <cell r="I3023" t="str">
            <v>262</v>
          </cell>
          <cell r="J3023">
            <v>21610</v>
          </cell>
          <cell r="K3023">
            <v>0</v>
          </cell>
          <cell r="L3023">
            <v>0</v>
          </cell>
          <cell r="M3023">
            <v>1216.009</v>
          </cell>
          <cell r="N3023">
            <v>0</v>
          </cell>
          <cell r="O3023">
            <v>396624.76</v>
          </cell>
          <cell r="P3023">
            <v>32.619999999999997</v>
          </cell>
          <cell r="Q3023">
            <v>71392.460000000006</v>
          </cell>
          <cell r="R3023">
            <v>12767.78</v>
          </cell>
        </row>
        <row r="3024">
          <cell r="A3024" t="str">
            <v>0308Sullana-Paita263</v>
          </cell>
          <cell r="B3024" t="str">
            <v>03</v>
          </cell>
          <cell r="C3024" t="str">
            <v>08</v>
          </cell>
          <cell r="D3024" t="str">
            <v>ELNO</v>
          </cell>
          <cell r="E3024" t="str">
            <v>Sullana-Paita</v>
          </cell>
          <cell r="F3024" t="str">
            <v/>
          </cell>
          <cell r="G3024">
            <v>76.44</v>
          </cell>
          <cell r="H3024">
            <v>60</v>
          </cell>
          <cell r="I3024" t="str">
            <v>263</v>
          </cell>
          <cell r="J3024">
            <v>3449</v>
          </cell>
          <cell r="K3024">
            <v>0</v>
          </cell>
          <cell r="L3024">
            <v>0</v>
          </cell>
          <cell r="M3024">
            <v>416.2</v>
          </cell>
          <cell r="N3024">
            <v>0</v>
          </cell>
          <cell r="O3024">
            <v>151433.66</v>
          </cell>
          <cell r="P3024">
            <v>36.380000000000003</v>
          </cell>
          <cell r="Q3024">
            <v>27258.06</v>
          </cell>
          <cell r="R3024">
            <v>2040.45</v>
          </cell>
        </row>
        <row r="3025">
          <cell r="A3025" t="str">
            <v>0308Sullana-Paita264</v>
          </cell>
          <cell r="B3025" t="str">
            <v>03</v>
          </cell>
          <cell r="C3025" t="str">
            <v>08</v>
          </cell>
          <cell r="D3025" t="str">
            <v>ELNO</v>
          </cell>
          <cell r="E3025" t="str">
            <v>Sullana-Paita</v>
          </cell>
          <cell r="F3025" t="str">
            <v/>
          </cell>
          <cell r="G3025">
            <v>76.44</v>
          </cell>
          <cell r="H3025">
            <v>60</v>
          </cell>
          <cell r="I3025" t="str">
            <v>264</v>
          </cell>
          <cell r="J3025">
            <v>1647</v>
          </cell>
          <cell r="K3025">
            <v>0</v>
          </cell>
          <cell r="L3025">
            <v>0</v>
          </cell>
          <cell r="M3025">
            <v>322.673</v>
          </cell>
          <cell r="N3025">
            <v>0</v>
          </cell>
          <cell r="O3025">
            <v>115379.28</v>
          </cell>
          <cell r="P3025">
            <v>35.76</v>
          </cell>
          <cell r="Q3025">
            <v>20768.27</v>
          </cell>
          <cell r="R3025">
            <v>978.37</v>
          </cell>
        </row>
        <row r="3026">
          <cell r="A3026" t="str">
            <v>0308Sullana-Paita265</v>
          </cell>
          <cell r="B3026" t="str">
            <v>03</v>
          </cell>
          <cell r="C3026" t="str">
            <v>08</v>
          </cell>
          <cell r="D3026" t="str">
            <v>ELNO</v>
          </cell>
          <cell r="E3026" t="str">
            <v>Sullana-Paita</v>
          </cell>
          <cell r="F3026" t="str">
            <v/>
          </cell>
          <cell r="G3026">
            <v>76.44</v>
          </cell>
          <cell r="H3026">
            <v>60</v>
          </cell>
          <cell r="I3026" t="str">
            <v>265</v>
          </cell>
          <cell r="J3026">
            <v>220</v>
          </cell>
          <cell r="K3026">
            <v>0</v>
          </cell>
          <cell r="L3026">
            <v>0</v>
          </cell>
          <cell r="M3026">
            <v>81.087000000000003</v>
          </cell>
          <cell r="N3026">
            <v>0</v>
          </cell>
          <cell r="O3026">
            <v>28494.11</v>
          </cell>
          <cell r="P3026">
            <v>35.14</v>
          </cell>
          <cell r="Q3026">
            <v>5128.9399999999996</v>
          </cell>
          <cell r="R3026">
            <v>131.91999999999999</v>
          </cell>
        </row>
        <row r="3027">
          <cell r="A3027" t="str">
            <v>0308Sullana-Paita266</v>
          </cell>
          <cell r="B3027" t="str">
            <v>03</v>
          </cell>
          <cell r="C3027" t="str">
            <v>08</v>
          </cell>
          <cell r="D3027" t="str">
            <v>ELNO</v>
          </cell>
          <cell r="E3027" t="str">
            <v>Sullana-Paita</v>
          </cell>
          <cell r="F3027" t="str">
            <v/>
          </cell>
          <cell r="G3027">
            <v>76.44</v>
          </cell>
          <cell r="H3027">
            <v>60</v>
          </cell>
          <cell r="I3027" t="str">
            <v>266</v>
          </cell>
          <cell r="J3027">
            <v>66</v>
          </cell>
          <cell r="K3027">
            <v>0</v>
          </cell>
          <cell r="L3027">
            <v>0</v>
          </cell>
          <cell r="M3027">
            <v>39.526000000000003</v>
          </cell>
          <cell r="N3027">
            <v>0</v>
          </cell>
          <cell r="O3027">
            <v>13477.09</v>
          </cell>
          <cell r="P3027">
            <v>34.1</v>
          </cell>
          <cell r="Q3027">
            <v>2425.88</v>
          </cell>
          <cell r="R3027">
            <v>40.92</v>
          </cell>
        </row>
        <row r="3028">
          <cell r="A3028" t="str">
            <v>0308Sullana-Paita267</v>
          </cell>
          <cell r="B3028" t="str">
            <v>03</v>
          </cell>
          <cell r="C3028" t="str">
            <v>08</v>
          </cell>
          <cell r="D3028" t="str">
            <v>ELNO</v>
          </cell>
          <cell r="E3028" t="str">
            <v>Sullana-Paita</v>
          </cell>
          <cell r="F3028" t="str">
            <v/>
          </cell>
          <cell r="G3028">
            <v>76.44</v>
          </cell>
          <cell r="H3028">
            <v>60</v>
          </cell>
          <cell r="I3028" t="str">
            <v>267</v>
          </cell>
          <cell r="J3028">
            <v>29</v>
          </cell>
          <cell r="K3028">
            <v>0</v>
          </cell>
          <cell r="L3028">
            <v>0</v>
          </cell>
          <cell r="M3028">
            <v>24.849</v>
          </cell>
          <cell r="N3028">
            <v>0</v>
          </cell>
          <cell r="O3028">
            <v>8596.36</v>
          </cell>
          <cell r="P3028">
            <v>34.590000000000003</v>
          </cell>
          <cell r="Q3028">
            <v>1547.34</v>
          </cell>
          <cell r="R3028">
            <v>17.489999999999998</v>
          </cell>
        </row>
        <row r="3029">
          <cell r="A3029" t="str">
            <v>0308Sullana-Paita268</v>
          </cell>
          <cell r="B3029" t="str">
            <v>03</v>
          </cell>
          <cell r="C3029" t="str">
            <v>08</v>
          </cell>
          <cell r="D3029" t="str">
            <v>ELNO</v>
          </cell>
          <cell r="E3029" t="str">
            <v>Sullana-Paita</v>
          </cell>
          <cell r="F3029" t="str">
            <v/>
          </cell>
          <cell r="G3029">
            <v>76.44</v>
          </cell>
          <cell r="H3029">
            <v>60</v>
          </cell>
          <cell r="I3029" t="str">
            <v>268</v>
          </cell>
          <cell r="J3029">
            <v>22</v>
          </cell>
          <cell r="K3029">
            <v>0</v>
          </cell>
          <cell r="L3029">
            <v>0</v>
          </cell>
          <cell r="M3029">
            <v>37.868000000000002</v>
          </cell>
          <cell r="N3029">
            <v>0</v>
          </cell>
          <cell r="O3029">
            <v>13012.42</v>
          </cell>
          <cell r="P3029">
            <v>34.36</v>
          </cell>
          <cell r="Q3029">
            <v>2342.2399999999998</v>
          </cell>
          <cell r="R3029">
            <v>14.6</v>
          </cell>
        </row>
        <row r="3030">
          <cell r="A3030" t="str">
            <v>0308Sullana-Paita282</v>
          </cell>
          <cell r="B3030" t="str">
            <v>03</v>
          </cell>
          <cell r="C3030" t="str">
            <v>08</v>
          </cell>
          <cell r="D3030" t="str">
            <v>ELNO</v>
          </cell>
          <cell r="E3030" t="str">
            <v>Sullana-Paita</v>
          </cell>
          <cell r="F3030" t="str">
            <v/>
          </cell>
          <cell r="G3030">
            <v>76.44</v>
          </cell>
          <cell r="H3030">
            <v>60</v>
          </cell>
          <cell r="I3030" t="str">
            <v>282</v>
          </cell>
          <cell r="J3030">
            <v>19</v>
          </cell>
          <cell r="K3030">
            <v>0</v>
          </cell>
          <cell r="L3030">
            <v>0</v>
          </cell>
          <cell r="M3030">
            <v>1.4670000000000001</v>
          </cell>
          <cell r="N3030">
            <v>4.4450000000000003</v>
          </cell>
          <cell r="O3030">
            <v>546.14</v>
          </cell>
          <cell r="P3030">
            <v>37.229999999999997</v>
          </cell>
          <cell r="Q3030">
            <v>98.31</v>
          </cell>
          <cell r="R3030">
            <v>11.23</v>
          </cell>
        </row>
        <row r="3031">
          <cell r="A3031" t="str">
            <v>0308Sullana-Paita100</v>
          </cell>
          <cell r="B3031" t="str">
            <v>03</v>
          </cell>
          <cell r="C3031" t="str">
            <v>08</v>
          </cell>
          <cell r="D3031" t="str">
            <v>ELNO</v>
          </cell>
          <cell r="E3031" t="str">
            <v>Sullana-Paita</v>
          </cell>
          <cell r="F3031" t="str">
            <v/>
          </cell>
          <cell r="G3031">
            <v>76.44</v>
          </cell>
          <cell r="H3031">
            <v>60</v>
          </cell>
          <cell r="I3031" t="str">
            <v>100</v>
          </cell>
          <cell r="J3031">
            <v>44</v>
          </cell>
          <cell r="K3031">
            <v>8.2379999999999995</v>
          </cell>
          <cell r="L3031">
            <v>603.11099999999999</v>
          </cell>
          <cell r="M3031">
            <v>611.34900000000005</v>
          </cell>
          <cell r="N3031">
            <v>5.7510000000000003</v>
          </cell>
          <cell r="O3031">
            <v>103288.82</v>
          </cell>
          <cell r="P3031">
            <v>16.899999999999999</v>
          </cell>
          <cell r="Q3031">
            <v>18591.990000000002</v>
          </cell>
          <cell r="R3031">
            <v>699.6</v>
          </cell>
        </row>
        <row r="3032">
          <cell r="A3032" t="str">
            <v>0308Sullana-Paita122</v>
          </cell>
          <cell r="B3032" t="str">
            <v>03</v>
          </cell>
          <cell r="C3032" t="str">
            <v>08</v>
          </cell>
          <cell r="D3032" t="str">
            <v>ELNO</v>
          </cell>
          <cell r="E3032" t="str">
            <v>Sullana-Paita</v>
          </cell>
          <cell r="F3032" t="str">
            <v/>
          </cell>
          <cell r="G3032">
            <v>76.44</v>
          </cell>
          <cell r="H3032">
            <v>60</v>
          </cell>
          <cell r="I3032" t="str">
            <v>122</v>
          </cell>
          <cell r="J3032">
            <v>60</v>
          </cell>
          <cell r="K3032">
            <v>368.464</v>
          </cell>
          <cell r="L3032">
            <v>2057.1280000000002</v>
          </cell>
          <cell r="M3032">
            <v>2425.5920000000001</v>
          </cell>
          <cell r="N3032">
            <v>13.63</v>
          </cell>
          <cell r="O3032">
            <v>508511.6</v>
          </cell>
          <cell r="P3032">
            <v>20.96</v>
          </cell>
          <cell r="Q3032">
            <v>91532.09</v>
          </cell>
          <cell r="R3032">
            <v>954</v>
          </cell>
        </row>
        <row r="3033">
          <cell r="A3033" t="str">
            <v>0308Sullana-Paita121</v>
          </cell>
          <cell r="B3033" t="str">
            <v>03</v>
          </cell>
          <cell r="C3033" t="str">
            <v>08</v>
          </cell>
          <cell r="D3033" t="str">
            <v>ELNO</v>
          </cell>
          <cell r="E3033" t="str">
            <v>Sullana-Paita</v>
          </cell>
          <cell r="F3033" t="str">
            <v/>
          </cell>
          <cell r="G3033">
            <v>76.44</v>
          </cell>
          <cell r="H3033">
            <v>60</v>
          </cell>
          <cell r="I3033" t="str">
            <v>121</v>
          </cell>
          <cell r="J3033">
            <v>30</v>
          </cell>
          <cell r="K3033">
            <v>738.8</v>
          </cell>
          <cell r="L3033">
            <v>2859.6930000000002</v>
          </cell>
          <cell r="M3033">
            <v>3598.4929999999999</v>
          </cell>
          <cell r="N3033">
            <v>13.250999999999999</v>
          </cell>
          <cell r="O3033">
            <v>739497.96</v>
          </cell>
          <cell r="P3033">
            <v>20.55</v>
          </cell>
          <cell r="Q3033">
            <v>133109.63</v>
          </cell>
          <cell r="R3033">
            <v>477</v>
          </cell>
        </row>
        <row r="3034">
          <cell r="A3034" t="str">
            <v>0308Sullana-Paita132</v>
          </cell>
          <cell r="B3034" t="str">
            <v>03</v>
          </cell>
          <cell r="C3034" t="str">
            <v>08</v>
          </cell>
          <cell r="D3034" t="str">
            <v>ELNO</v>
          </cell>
          <cell r="E3034" t="str">
            <v>Sullana-Paita</v>
          </cell>
          <cell r="F3034" t="str">
            <v/>
          </cell>
          <cell r="G3034">
            <v>76.44</v>
          </cell>
          <cell r="H3034">
            <v>60</v>
          </cell>
          <cell r="I3034" t="str">
            <v>132</v>
          </cell>
          <cell r="J3034">
            <v>38</v>
          </cell>
          <cell r="K3034">
            <v>0</v>
          </cell>
          <cell r="L3034">
            <v>0</v>
          </cell>
          <cell r="M3034">
            <v>294.45</v>
          </cell>
          <cell r="N3034">
            <v>1.9470000000000001</v>
          </cell>
          <cell r="O3034">
            <v>82328.62</v>
          </cell>
          <cell r="P3034">
            <v>27.96</v>
          </cell>
          <cell r="Q3034">
            <v>14819.15</v>
          </cell>
          <cell r="R3034">
            <v>565.05999999999995</v>
          </cell>
        </row>
        <row r="3035">
          <cell r="A3035" t="str">
            <v>0308Sullana-Paita131</v>
          </cell>
          <cell r="B3035" t="str">
            <v>03</v>
          </cell>
          <cell r="C3035" t="str">
            <v>08</v>
          </cell>
          <cell r="D3035" t="str">
            <v>ELNO</v>
          </cell>
          <cell r="E3035" t="str">
            <v>Sullana-Paita</v>
          </cell>
          <cell r="F3035" t="str">
            <v/>
          </cell>
          <cell r="G3035">
            <v>76.44</v>
          </cell>
          <cell r="H3035">
            <v>60</v>
          </cell>
          <cell r="I3035" t="str">
            <v>131</v>
          </cell>
          <cell r="J3035">
            <v>24</v>
          </cell>
          <cell r="K3035">
            <v>0</v>
          </cell>
          <cell r="L3035">
            <v>0</v>
          </cell>
          <cell r="M3035">
            <v>240.232</v>
          </cell>
          <cell r="N3035">
            <v>1.667</v>
          </cell>
          <cell r="O3035">
            <v>70831.199999999997</v>
          </cell>
          <cell r="P3035">
            <v>29.48</v>
          </cell>
          <cell r="Q3035">
            <v>12749.62</v>
          </cell>
          <cell r="R3035">
            <v>356.88</v>
          </cell>
        </row>
        <row r="3036">
          <cell r="A3036" t="str">
            <v>0308Sullana-Paita240</v>
          </cell>
          <cell r="B3036" t="str">
            <v>03</v>
          </cell>
          <cell r="C3036" t="str">
            <v>08</v>
          </cell>
          <cell r="D3036" t="str">
            <v>ELNO</v>
          </cell>
          <cell r="E3036" t="str">
            <v>Sullana-Paita</v>
          </cell>
          <cell r="F3036" t="str">
            <v/>
          </cell>
          <cell r="G3036">
            <v>76.44</v>
          </cell>
          <cell r="H3036">
            <v>60</v>
          </cell>
          <cell r="I3036" t="str">
            <v>240</v>
          </cell>
          <cell r="J3036">
            <v>0</v>
          </cell>
          <cell r="K3036">
            <v>0</v>
          </cell>
          <cell r="L3036">
            <v>0</v>
          </cell>
          <cell r="M3036">
            <v>477.02</v>
          </cell>
          <cell r="N3036">
            <v>0</v>
          </cell>
          <cell r="O3036">
            <v>170042.94</v>
          </cell>
          <cell r="P3036">
            <v>35.65</v>
          </cell>
          <cell r="Q3036">
            <v>0</v>
          </cell>
          <cell r="R3036">
            <v>0</v>
          </cell>
        </row>
        <row r="3037">
          <cell r="A3037" t="str">
            <v>0308Chulucanas210</v>
          </cell>
          <cell r="B3037" t="str">
            <v>03</v>
          </cell>
          <cell r="C3037" t="str">
            <v>08</v>
          </cell>
          <cell r="D3037" t="str">
            <v>ELNO</v>
          </cell>
          <cell r="E3037" t="str">
            <v>Chulucanas</v>
          </cell>
          <cell r="F3037" t="str">
            <v/>
          </cell>
          <cell r="G3037">
            <v>0</v>
          </cell>
          <cell r="H3037">
            <v>0</v>
          </cell>
          <cell r="I3037" t="str">
            <v>210</v>
          </cell>
          <cell r="J3037">
            <v>3</v>
          </cell>
          <cell r="K3037">
            <v>2.8000000000000001E-2</v>
          </cell>
          <cell r="L3037">
            <v>21.61</v>
          </cell>
          <cell r="M3037">
            <v>21.638000000000002</v>
          </cell>
          <cell r="N3037">
            <v>7.9000000000000001E-2</v>
          </cell>
          <cell r="O3037">
            <v>4319.55</v>
          </cell>
          <cell r="P3037">
            <v>19.96</v>
          </cell>
          <cell r="Q3037">
            <v>777.52</v>
          </cell>
          <cell r="R3037">
            <v>9.5399999999999991</v>
          </cell>
        </row>
        <row r="3038">
          <cell r="A3038" t="str">
            <v>0308Chulucanas222</v>
          </cell>
          <cell r="B3038" t="str">
            <v>03</v>
          </cell>
          <cell r="C3038" t="str">
            <v>08</v>
          </cell>
          <cell r="D3038" t="str">
            <v>ELNO</v>
          </cell>
          <cell r="E3038" t="str">
            <v>Chulucanas</v>
          </cell>
          <cell r="F3038" t="str">
            <v/>
          </cell>
          <cell r="G3038">
            <v>0</v>
          </cell>
          <cell r="H3038">
            <v>0</v>
          </cell>
          <cell r="I3038" t="str">
            <v>222</v>
          </cell>
          <cell r="J3038">
            <v>1</v>
          </cell>
          <cell r="K3038">
            <v>0.58599999999999997</v>
          </cell>
          <cell r="L3038">
            <v>1.0269999999999999</v>
          </cell>
          <cell r="M3038">
            <v>1.613</v>
          </cell>
          <cell r="N3038">
            <v>2.5000000000000001E-2</v>
          </cell>
          <cell r="O3038">
            <v>524.21</v>
          </cell>
          <cell r="P3038">
            <v>32.5</v>
          </cell>
          <cell r="Q3038">
            <v>94.36</v>
          </cell>
          <cell r="R3038">
            <v>3.18</v>
          </cell>
        </row>
        <row r="3039">
          <cell r="A3039" t="str">
            <v>0308Chulucanas231</v>
          </cell>
          <cell r="B3039" t="str">
            <v>03</v>
          </cell>
          <cell r="C3039" t="str">
            <v>08</v>
          </cell>
          <cell r="D3039" t="str">
            <v>ELNO</v>
          </cell>
          <cell r="E3039" t="str">
            <v>Chulucanas</v>
          </cell>
          <cell r="F3039" t="str">
            <v/>
          </cell>
          <cell r="G3039">
            <v>0</v>
          </cell>
          <cell r="H3039">
            <v>0</v>
          </cell>
          <cell r="I3039" t="str">
            <v>231</v>
          </cell>
          <cell r="J3039">
            <v>4</v>
          </cell>
          <cell r="K3039">
            <v>0</v>
          </cell>
          <cell r="L3039">
            <v>0</v>
          </cell>
          <cell r="M3039">
            <v>1.9710000000000001</v>
          </cell>
          <cell r="N3039">
            <v>0.01</v>
          </cell>
          <cell r="O3039">
            <v>1062.46</v>
          </cell>
          <cell r="P3039">
            <v>53.9</v>
          </cell>
          <cell r="Q3039">
            <v>191.24</v>
          </cell>
          <cell r="R3039">
            <v>8.4</v>
          </cell>
        </row>
        <row r="3040">
          <cell r="A3040" t="str">
            <v>0308Chulucanas270</v>
          </cell>
          <cell r="B3040" t="str">
            <v>03</v>
          </cell>
          <cell r="C3040" t="str">
            <v>08</v>
          </cell>
          <cell r="D3040" t="str">
            <v>ELNO</v>
          </cell>
          <cell r="E3040" t="str">
            <v>Chulucanas</v>
          </cell>
          <cell r="F3040" t="str">
            <v/>
          </cell>
          <cell r="G3040">
            <v>0</v>
          </cell>
          <cell r="H3040">
            <v>0</v>
          </cell>
          <cell r="I3040" t="str">
            <v>270</v>
          </cell>
          <cell r="J3040">
            <v>974</v>
          </cell>
          <cell r="K3040">
            <v>0</v>
          </cell>
          <cell r="L3040">
            <v>0</v>
          </cell>
          <cell r="M3040">
            <v>162.023</v>
          </cell>
          <cell r="N3040">
            <v>0</v>
          </cell>
          <cell r="O3040">
            <v>57540.5</v>
          </cell>
          <cell r="P3040">
            <v>35.51</v>
          </cell>
          <cell r="Q3040">
            <v>10357.290000000001</v>
          </cell>
          <cell r="R3040">
            <v>585.75</v>
          </cell>
        </row>
        <row r="3041">
          <cell r="A3041" t="str">
            <v>0308Chulucanas261</v>
          </cell>
          <cell r="B3041" t="str">
            <v>03</v>
          </cell>
          <cell r="C3041" t="str">
            <v>08</v>
          </cell>
          <cell r="D3041" t="str">
            <v>ELNO</v>
          </cell>
          <cell r="E3041" t="str">
            <v>Chulucanas</v>
          </cell>
          <cell r="F3041" t="str">
            <v/>
          </cell>
          <cell r="G3041">
            <v>0</v>
          </cell>
          <cell r="H3041">
            <v>0</v>
          </cell>
          <cell r="I3041" t="str">
            <v>261</v>
          </cell>
          <cell r="J3041">
            <v>16852</v>
          </cell>
          <cell r="K3041">
            <v>0</v>
          </cell>
          <cell r="L3041">
            <v>0</v>
          </cell>
          <cell r="M3041">
            <v>227.52600000000001</v>
          </cell>
          <cell r="N3041">
            <v>0</v>
          </cell>
          <cell r="O3041">
            <v>103249.22</v>
          </cell>
          <cell r="P3041">
            <v>45.38</v>
          </cell>
          <cell r="Q3041">
            <v>18584.86</v>
          </cell>
          <cell r="R3041">
            <v>9951.16</v>
          </cell>
        </row>
        <row r="3042">
          <cell r="A3042" t="str">
            <v>0308Chulucanas262</v>
          </cell>
          <cell r="B3042" t="str">
            <v>03</v>
          </cell>
          <cell r="C3042" t="str">
            <v>08</v>
          </cell>
          <cell r="D3042" t="str">
            <v>ELNO</v>
          </cell>
          <cell r="E3042" t="str">
            <v>Chulucanas</v>
          </cell>
          <cell r="F3042" t="str">
            <v/>
          </cell>
          <cell r="G3042">
            <v>0</v>
          </cell>
          <cell r="H3042">
            <v>0</v>
          </cell>
          <cell r="I3042" t="str">
            <v>262</v>
          </cell>
          <cell r="J3042">
            <v>5916</v>
          </cell>
          <cell r="K3042">
            <v>0</v>
          </cell>
          <cell r="L3042">
            <v>0</v>
          </cell>
          <cell r="M3042">
            <v>308.916</v>
          </cell>
          <cell r="N3042">
            <v>0</v>
          </cell>
          <cell r="O3042">
            <v>114280.1</v>
          </cell>
          <cell r="P3042">
            <v>36.99</v>
          </cell>
          <cell r="Q3042">
            <v>20570.419999999998</v>
          </cell>
          <cell r="R3042">
            <v>3497.58</v>
          </cell>
        </row>
        <row r="3043">
          <cell r="A3043" t="str">
            <v>0308Chulucanas263</v>
          </cell>
          <cell r="B3043" t="str">
            <v>03</v>
          </cell>
          <cell r="C3043" t="str">
            <v>08</v>
          </cell>
          <cell r="D3043" t="str">
            <v>ELNO</v>
          </cell>
          <cell r="E3043" t="str">
            <v>Chulucanas</v>
          </cell>
          <cell r="F3043" t="str">
            <v/>
          </cell>
          <cell r="G3043">
            <v>0</v>
          </cell>
          <cell r="H3043">
            <v>0</v>
          </cell>
          <cell r="I3043" t="str">
            <v>263</v>
          </cell>
          <cell r="J3043">
            <v>481</v>
          </cell>
          <cell r="K3043">
            <v>0</v>
          </cell>
          <cell r="L3043">
            <v>0</v>
          </cell>
          <cell r="M3043">
            <v>57.378999999999998</v>
          </cell>
          <cell r="N3043">
            <v>0</v>
          </cell>
          <cell r="O3043">
            <v>23690.62</v>
          </cell>
          <cell r="P3043">
            <v>41.29</v>
          </cell>
          <cell r="Q3043">
            <v>4264.3100000000004</v>
          </cell>
          <cell r="R3043">
            <v>284.33</v>
          </cell>
        </row>
        <row r="3044">
          <cell r="A3044" t="str">
            <v>0308Chulucanas264</v>
          </cell>
          <cell r="B3044" t="str">
            <v>03</v>
          </cell>
          <cell r="C3044" t="str">
            <v>08</v>
          </cell>
          <cell r="D3044" t="str">
            <v>ELNO</v>
          </cell>
          <cell r="E3044" t="str">
            <v>Chulucanas</v>
          </cell>
          <cell r="F3044" t="str">
            <v/>
          </cell>
          <cell r="G3044">
            <v>0</v>
          </cell>
          <cell r="H3044">
            <v>0</v>
          </cell>
          <cell r="I3044" t="str">
            <v>264</v>
          </cell>
          <cell r="J3044">
            <v>186</v>
          </cell>
          <cell r="K3044">
            <v>0</v>
          </cell>
          <cell r="L3044">
            <v>0</v>
          </cell>
          <cell r="M3044">
            <v>36.148000000000003</v>
          </cell>
          <cell r="N3044">
            <v>0</v>
          </cell>
          <cell r="O3044">
            <v>14642.21</v>
          </cell>
          <cell r="P3044">
            <v>40.51</v>
          </cell>
          <cell r="Q3044">
            <v>2635.6</v>
          </cell>
          <cell r="R3044">
            <v>110.66</v>
          </cell>
        </row>
        <row r="3045">
          <cell r="A3045" t="str">
            <v>0308Chulucanas265</v>
          </cell>
          <cell r="B3045" t="str">
            <v>03</v>
          </cell>
          <cell r="C3045" t="str">
            <v>08</v>
          </cell>
          <cell r="D3045" t="str">
            <v>ELNO</v>
          </cell>
          <cell r="E3045" t="str">
            <v>Chulucanas</v>
          </cell>
          <cell r="F3045" t="str">
            <v/>
          </cell>
          <cell r="G3045">
            <v>0</v>
          </cell>
          <cell r="H3045">
            <v>0</v>
          </cell>
          <cell r="I3045" t="str">
            <v>265</v>
          </cell>
          <cell r="J3045">
            <v>39</v>
          </cell>
          <cell r="K3045">
            <v>0</v>
          </cell>
          <cell r="L3045">
            <v>0</v>
          </cell>
          <cell r="M3045">
            <v>14.461</v>
          </cell>
          <cell r="N3045">
            <v>0</v>
          </cell>
          <cell r="O3045">
            <v>5773</v>
          </cell>
          <cell r="P3045">
            <v>39.92</v>
          </cell>
          <cell r="Q3045">
            <v>1039.1400000000001</v>
          </cell>
          <cell r="R3045">
            <v>23.37</v>
          </cell>
        </row>
        <row r="3046">
          <cell r="A3046" t="str">
            <v>0308Chulucanas266</v>
          </cell>
          <cell r="B3046" t="str">
            <v>03</v>
          </cell>
          <cell r="C3046" t="str">
            <v>08</v>
          </cell>
          <cell r="D3046" t="str">
            <v>ELNO</v>
          </cell>
          <cell r="E3046" t="str">
            <v>Chulucanas</v>
          </cell>
          <cell r="F3046" t="str">
            <v/>
          </cell>
          <cell r="G3046">
            <v>0</v>
          </cell>
          <cell r="H3046">
            <v>0</v>
          </cell>
          <cell r="I3046" t="str">
            <v>266</v>
          </cell>
          <cell r="J3046">
            <v>13</v>
          </cell>
          <cell r="K3046">
            <v>0</v>
          </cell>
          <cell r="L3046">
            <v>0</v>
          </cell>
          <cell r="M3046">
            <v>7.5910000000000002</v>
          </cell>
          <cell r="N3046">
            <v>0</v>
          </cell>
          <cell r="O3046">
            <v>3028.7</v>
          </cell>
          <cell r="P3046">
            <v>39.9</v>
          </cell>
          <cell r="Q3046">
            <v>545.16999999999996</v>
          </cell>
          <cell r="R3046">
            <v>8.0299999999999994</v>
          </cell>
        </row>
        <row r="3047">
          <cell r="A3047" t="str">
            <v>0308Chulucanas267</v>
          </cell>
          <cell r="B3047" t="str">
            <v>03</v>
          </cell>
          <cell r="C3047" t="str">
            <v>08</v>
          </cell>
          <cell r="D3047" t="str">
            <v>ELNO</v>
          </cell>
          <cell r="E3047" t="str">
            <v>Chulucanas</v>
          </cell>
          <cell r="F3047" t="str">
            <v/>
          </cell>
          <cell r="G3047">
            <v>0</v>
          </cell>
          <cell r="H3047">
            <v>0</v>
          </cell>
          <cell r="I3047" t="str">
            <v>267</v>
          </cell>
          <cell r="J3047">
            <v>5</v>
          </cell>
          <cell r="K3047">
            <v>0</v>
          </cell>
          <cell r="L3047">
            <v>0</v>
          </cell>
          <cell r="M3047">
            <v>4.4139999999999997</v>
          </cell>
          <cell r="N3047">
            <v>0</v>
          </cell>
          <cell r="O3047">
            <v>1756.23</v>
          </cell>
          <cell r="P3047">
            <v>39.79</v>
          </cell>
          <cell r="Q3047">
            <v>316.12</v>
          </cell>
          <cell r="R3047">
            <v>2.95</v>
          </cell>
        </row>
        <row r="3048">
          <cell r="A3048" t="str">
            <v>0308Chulucanas268</v>
          </cell>
          <cell r="B3048" t="str">
            <v>03</v>
          </cell>
          <cell r="C3048" t="str">
            <v>08</v>
          </cell>
          <cell r="D3048" t="str">
            <v>ELNO</v>
          </cell>
          <cell r="E3048" t="str">
            <v>Chulucanas</v>
          </cell>
          <cell r="F3048" t="str">
            <v/>
          </cell>
          <cell r="G3048">
            <v>0</v>
          </cell>
          <cell r="H3048">
            <v>0</v>
          </cell>
          <cell r="I3048" t="str">
            <v>268</v>
          </cell>
          <cell r="J3048">
            <v>5</v>
          </cell>
          <cell r="K3048">
            <v>0</v>
          </cell>
          <cell r="L3048">
            <v>0</v>
          </cell>
          <cell r="M3048">
            <v>17.669</v>
          </cell>
          <cell r="N3048">
            <v>0</v>
          </cell>
          <cell r="O3048">
            <v>5758.82</v>
          </cell>
          <cell r="P3048">
            <v>32.590000000000003</v>
          </cell>
          <cell r="Q3048">
            <v>1036.5899999999999</v>
          </cell>
          <cell r="R3048">
            <v>3.49</v>
          </cell>
        </row>
        <row r="3049">
          <cell r="A3049" t="str">
            <v>0308Chulucanas282</v>
          </cell>
          <cell r="B3049" t="str">
            <v>03</v>
          </cell>
          <cell r="C3049" t="str">
            <v>08</v>
          </cell>
          <cell r="D3049" t="str">
            <v>ELNO</v>
          </cell>
          <cell r="E3049" t="str">
            <v>Chulucanas</v>
          </cell>
          <cell r="F3049" t="str">
            <v/>
          </cell>
          <cell r="G3049">
            <v>0</v>
          </cell>
          <cell r="H3049">
            <v>0</v>
          </cell>
          <cell r="I3049" t="str">
            <v>282</v>
          </cell>
          <cell r="J3049">
            <v>3</v>
          </cell>
          <cell r="K3049">
            <v>0</v>
          </cell>
          <cell r="L3049">
            <v>0</v>
          </cell>
          <cell r="M3049">
            <v>0.14899999999999999</v>
          </cell>
          <cell r="N3049">
            <v>0.45</v>
          </cell>
          <cell r="O3049">
            <v>59.16</v>
          </cell>
          <cell r="P3049">
            <v>39.700000000000003</v>
          </cell>
          <cell r="Q3049">
            <v>10.65</v>
          </cell>
          <cell r="R3049">
            <v>1.77</v>
          </cell>
        </row>
        <row r="3050">
          <cell r="A3050" t="str">
            <v>0308Chulucanas100</v>
          </cell>
          <cell r="B3050" t="str">
            <v>03</v>
          </cell>
          <cell r="C3050" t="str">
            <v>08</v>
          </cell>
          <cell r="D3050" t="str">
            <v>ELNO</v>
          </cell>
          <cell r="E3050" t="str">
            <v>Chulucanas</v>
          </cell>
          <cell r="F3050" t="str">
            <v/>
          </cell>
          <cell r="G3050">
            <v>0</v>
          </cell>
          <cell r="H3050">
            <v>0</v>
          </cell>
          <cell r="I3050" t="str">
            <v>100</v>
          </cell>
          <cell r="J3050">
            <v>19</v>
          </cell>
          <cell r="K3050">
            <v>2.4089999999999998</v>
          </cell>
          <cell r="L3050">
            <v>206.62200000000001</v>
          </cell>
          <cell r="M3050">
            <v>209.03100000000001</v>
          </cell>
          <cell r="N3050">
            <v>1.4830000000000001</v>
          </cell>
          <cell r="O3050">
            <v>36980.01</v>
          </cell>
          <cell r="P3050">
            <v>17.690000000000001</v>
          </cell>
          <cell r="Q3050">
            <v>6656.4</v>
          </cell>
          <cell r="R3050">
            <v>302.10000000000002</v>
          </cell>
        </row>
        <row r="3051">
          <cell r="A3051" t="str">
            <v>0308Chulucanas122</v>
          </cell>
          <cell r="B3051" t="str">
            <v>03</v>
          </cell>
          <cell r="C3051" t="str">
            <v>08</v>
          </cell>
          <cell r="D3051" t="str">
            <v>ELNO</v>
          </cell>
          <cell r="E3051" t="str">
            <v>Chulucanas</v>
          </cell>
          <cell r="F3051" t="str">
            <v/>
          </cell>
          <cell r="G3051">
            <v>0</v>
          </cell>
          <cell r="H3051">
            <v>0</v>
          </cell>
          <cell r="I3051" t="str">
            <v>122</v>
          </cell>
          <cell r="J3051">
            <v>10</v>
          </cell>
          <cell r="K3051">
            <v>11.531000000000001</v>
          </cell>
          <cell r="L3051">
            <v>55.656999999999996</v>
          </cell>
          <cell r="M3051">
            <v>67.188000000000002</v>
          </cell>
          <cell r="N3051">
            <v>0.63400000000000001</v>
          </cell>
          <cell r="O3051">
            <v>12477.42</v>
          </cell>
          <cell r="P3051">
            <v>18.57</v>
          </cell>
          <cell r="Q3051">
            <v>2245.94</v>
          </cell>
          <cell r="R3051">
            <v>159</v>
          </cell>
        </row>
        <row r="3052">
          <cell r="A3052" t="str">
            <v>0308Chulucanas121</v>
          </cell>
          <cell r="B3052" t="str">
            <v>03</v>
          </cell>
          <cell r="C3052" t="str">
            <v>08</v>
          </cell>
          <cell r="D3052" t="str">
            <v>ELNO</v>
          </cell>
          <cell r="E3052" t="str">
            <v>Chulucanas</v>
          </cell>
          <cell r="F3052" t="str">
            <v/>
          </cell>
          <cell r="G3052">
            <v>0</v>
          </cell>
          <cell r="H3052">
            <v>0</v>
          </cell>
          <cell r="I3052" t="str">
            <v>121</v>
          </cell>
          <cell r="J3052">
            <v>4</v>
          </cell>
          <cell r="K3052">
            <v>4.8949999999999996</v>
          </cell>
          <cell r="L3052">
            <v>16.811</v>
          </cell>
          <cell r="M3052">
            <v>21.706</v>
          </cell>
          <cell r="N3052">
            <v>0.20399999999999999</v>
          </cell>
          <cell r="O3052">
            <v>4313.1899999999996</v>
          </cell>
          <cell r="P3052">
            <v>19.87</v>
          </cell>
          <cell r="Q3052">
            <v>776.37</v>
          </cell>
          <cell r="R3052">
            <v>63.6</v>
          </cell>
        </row>
        <row r="3053">
          <cell r="A3053" t="str">
            <v>0308Chulucanas132</v>
          </cell>
          <cell r="B3053" t="str">
            <v>03</v>
          </cell>
          <cell r="C3053" t="str">
            <v>08</v>
          </cell>
          <cell r="D3053" t="str">
            <v>ELNO</v>
          </cell>
          <cell r="E3053" t="str">
            <v>Chulucanas</v>
          </cell>
          <cell r="F3053" t="str">
            <v/>
          </cell>
          <cell r="G3053">
            <v>0</v>
          </cell>
          <cell r="H3053">
            <v>0</v>
          </cell>
          <cell r="I3053" t="str">
            <v>132</v>
          </cell>
          <cell r="J3053">
            <v>9</v>
          </cell>
          <cell r="K3053">
            <v>0</v>
          </cell>
          <cell r="L3053">
            <v>0</v>
          </cell>
          <cell r="M3053">
            <v>6.1740000000000004</v>
          </cell>
          <cell r="N3053">
            <v>0.13700000000000001</v>
          </cell>
          <cell r="O3053">
            <v>2306.7600000000002</v>
          </cell>
          <cell r="P3053">
            <v>37.36</v>
          </cell>
          <cell r="Q3053">
            <v>415.22</v>
          </cell>
          <cell r="R3053">
            <v>133.83000000000001</v>
          </cell>
        </row>
        <row r="3054">
          <cell r="A3054" t="str">
            <v>0308Chulucanas131</v>
          </cell>
          <cell r="B3054" t="str">
            <v>03</v>
          </cell>
          <cell r="C3054" t="str">
            <v>08</v>
          </cell>
          <cell r="D3054" t="str">
            <v>ELNO</v>
          </cell>
          <cell r="E3054" t="str">
            <v>Chulucanas</v>
          </cell>
          <cell r="F3054" t="str">
            <v/>
          </cell>
          <cell r="G3054">
            <v>0</v>
          </cell>
          <cell r="H3054">
            <v>0</v>
          </cell>
          <cell r="I3054" t="str">
            <v>131</v>
          </cell>
          <cell r="J3054">
            <v>19</v>
          </cell>
          <cell r="K3054">
            <v>0</v>
          </cell>
          <cell r="L3054">
            <v>0</v>
          </cell>
          <cell r="M3054">
            <v>58.780999999999999</v>
          </cell>
          <cell r="N3054">
            <v>0.38100000000000001</v>
          </cell>
          <cell r="O3054">
            <v>15399.12</v>
          </cell>
          <cell r="P3054">
            <v>26.2</v>
          </cell>
          <cell r="Q3054">
            <v>2771.84</v>
          </cell>
          <cell r="R3054">
            <v>282.52999999999997</v>
          </cell>
        </row>
        <row r="3055">
          <cell r="A3055" t="str">
            <v>0308Chulucanas240</v>
          </cell>
          <cell r="B3055" t="str">
            <v>03</v>
          </cell>
          <cell r="C3055" t="str">
            <v>08</v>
          </cell>
          <cell r="D3055" t="str">
            <v>ELNO</v>
          </cell>
          <cell r="E3055" t="str">
            <v>Chulucanas</v>
          </cell>
          <cell r="F3055" t="str">
            <v/>
          </cell>
          <cell r="G3055">
            <v>0</v>
          </cell>
          <cell r="H3055">
            <v>0</v>
          </cell>
          <cell r="I3055" t="str">
            <v>240</v>
          </cell>
          <cell r="J3055">
            <v>0</v>
          </cell>
          <cell r="K3055">
            <v>0</v>
          </cell>
          <cell r="L3055">
            <v>0</v>
          </cell>
          <cell r="M3055">
            <v>211.584</v>
          </cell>
          <cell r="N3055">
            <v>0</v>
          </cell>
          <cell r="O3055">
            <v>47891.81</v>
          </cell>
          <cell r="P3055">
            <v>22.63</v>
          </cell>
          <cell r="Q3055">
            <v>0</v>
          </cell>
          <cell r="R3055">
            <v>0</v>
          </cell>
        </row>
        <row r="3056">
          <cell r="A3056" t="str">
            <v>0308Talara222</v>
          </cell>
          <cell r="B3056" t="str">
            <v>03</v>
          </cell>
          <cell r="C3056" t="str">
            <v>08</v>
          </cell>
          <cell r="D3056" t="str">
            <v>ELNO</v>
          </cell>
          <cell r="E3056" t="str">
            <v>Talara</v>
          </cell>
          <cell r="F3056" t="str">
            <v/>
          </cell>
          <cell r="G3056">
            <v>0</v>
          </cell>
          <cell r="H3056">
            <v>0</v>
          </cell>
          <cell r="I3056" t="str">
            <v>222</v>
          </cell>
          <cell r="J3056">
            <v>10</v>
          </cell>
          <cell r="K3056">
            <v>7.734</v>
          </cell>
          <cell r="L3056">
            <v>52.673000000000002</v>
          </cell>
          <cell r="M3056">
            <v>60.406999999999996</v>
          </cell>
          <cell r="N3056">
            <v>0.433</v>
          </cell>
          <cell r="O3056">
            <v>28697.9</v>
          </cell>
          <cell r="P3056">
            <v>47.51</v>
          </cell>
          <cell r="Q3056">
            <v>5165.62</v>
          </cell>
          <cell r="R3056">
            <v>37.74</v>
          </cell>
        </row>
        <row r="3057">
          <cell r="A3057" t="str">
            <v>0308Talara221</v>
          </cell>
          <cell r="B3057" t="str">
            <v>03</v>
          </cell>
          <cell r="C3057" t="str">
            <v>08</v>
          </cell>
          <cell r="D3057" t="str">
            <v>ELNO</v>
          </cell>
          <cell r="E3057" t="str">
            <v>Talara</v>
          </cell>
          <cell r="F3057" t="str">
            <v/>
          </cell>
          <cell r="G3057">
            <v>0</v>
          </cell>
          <cell r="H3057">
            <v>0</v>
          </cell>
          <cell r="I3057" t="str">
            <v>221</v>
          </cell>
          <cell r="J3057">
            <v>1</v>
          </cell>
          <cell r="K3057">
            <v>4.8380000000000001</v>
          </cell>
          <cell r="L3057">
            <v>19.802</v>
          </cell>
          <cell r="M3057">
            <v>24.64</v>
          </cell>
          <cell r="N3057">
            <v>8.5000000000000006E-2</v>
          </cell>
          <cell r="O3057">
            <v>8698.02</v>
          </cell>
          <cell r="P3057">
            <v>35.299999999999997</v>
          </cell>
          <cell r="Q3057">
            <v>1565.64</v>
          </cell>
          <cell r="R3057">
            <v>5.16</v>
          </cell>
        </row>
        <row r="3058">
          <cell r="A3058" t="str">
            <v>0308Talara232</v>
          </cell>
          <cell r="B3058" t="str">
            <v>03</v>
          </cell>
          <cell r="C3058" t="str">
            <v>08</v>
          </cell>
          <cell r="D3058" t="str">
            <v>ELNO</v>
          </cell>
          <cell r="E3058" t="str">
            <v>Talara</v>
          </cell>
          <cell r="F3058" t="str">
            <v/>
          </cell>
          <cell r="G3058">
            <v>0</v>
          </cell>
          <cell r="H3058">
            <v>0</v>
          </cell>
          <cell r="I3058" t="str">
            <v>232</v>
          </cell>
          <cell r="J3058">
            <v>10</v>
          </cell>
          <cell r="K3058">
            <v>0</v>
          </cell>
          <cell r="L3058">
            <v>0</v>
          </cell>
          <cell r="M3058">
            <v>57.363999999999997</v>
          </cell>
          <cell r="N3058">
            <v>0.54500000000000004</v>
          </cell>
          <cell r="O3058">
            <v>26117.18</v>
          </cell>
          <cell r="P3058">
            <v>45.53</v>
          </cell>
          <cell r="Q3058">
            <v>4701.09</v>
          </cell>
          <cell r="R3058">
            <v>35.94</v>
          </cell>
        </row>
        <row r="3059">
          <cell r="A3059" t="str">
            <v>0308Talara231</v>
          </cell>
          <cell r="B3059" t="str">
            <v>03</v>
          </cell>
          <cell r="C3059" t="str">
            <v>08</v>
          </cell>
          <cell r="D3059" t="str">
            <v>ELNO</v>
          </cell>
          <cell r="E3059" t="str">
            <v>Talara</v>
          </cell>
          <cell r="F3059" t="str">
            <v/>
          </cell>
          <cell r="G3059">
            <v>0</v>
          </cell>
          <cell r="H3059">
            <v>0</v>
          </cell>
          <cell r="I3059" t="str">
            <v>231</v>
          </cell>
          <cell r="J3059">
            <v>9</v>
          </cell>
          <cell r="K3059">
            <v>0</v>
          </cell>
          <cell r="L3059">
            <v>0</v>
          </cell>
          <cell r="M3059">
            <v>26.111000000000001</v>
          </cell>
          <cell r="N3059">
            <v>0.159</v>
          </cell>
          <cell r="O3059">
            <v>10157.209999999999</v>
          </cell>
          <cell r="P3059">
            <v>38.9</v>
          </cell>
          <cell r="Q3059">
            <v>1828.3</v>
          </cell>
          <cell r="R3059">
            <v>22.29</v>
          </cell>
        </row>
        <row r="3060">
          <cell r="A3060" t="str">
            <v>0308Talara270</v>
          </cell>
          <cell r="B3060" t="str">
            <v>03</v>
          </cell>
          <cell r="C3060" t="str">
            <v>08</v>
          </cell>
          <cell r="D3060" t="str">
            <v>ELNO</v>
          </cell>
          <cell r="E3060" t="str">
            <v>Talara</v>
          </cell>
          <cell r="F3060" t="str">
            <v/>
          </cell>
          <cell r="G3060">
            <v>0</v>
          </cell>
          <cell r="H3060">
            <v>0</v>
          </cell>
          <cell r="I3060" t="str">
            <v>270</v>
          </cell>
          <cell r="J3060">
            <v>1341</v>
          </cell>
          <cell r="K3060">
            <v>0</v>
          </cell>
          <cell r="L3060">
            <v>0</v>
          </cell>
          <cell r="M3060">
            <v>308.44099999999997</v>
          </cell>
          <cell r="N3060">
            <v>0</v>
          </cell>
          <cell r="O3060">
            <v>113445.74</v>
          </cell>
          <cell r="P3060">
            <v>36.78</v>
          </cell>
          <cell r="Q3060">
            <v>20420.23</v>
          </cell>
          <cell r="R3060">
            <v>823.72</v>
          </cell>
        </row>
        <row r="3061">
          <cell r="A3061" t="str">
            <v>0308Talara261</v>
          </cell>
          <cell r="B3061" t="str">
            <v>03</v>
          </cell>
          <cell r="C3061" t="str">
            <v>08</v>
          </cell>
          <cell r="D3061" t="str">
            <v>ELNO</v>
          </cell>
          <cell r="E3061" t="str">
            <v>Talara</v>
          </cell>
          <cell r="F3061" t="str">
            <v/>
          </cell>
          <cell r="G3061">
            <v>0</v>
          </cell>
          <cell r="H3061">
            <v>0</v>
          </cell>
          <cell r="I3061" t="str">
            <v>261</v>
          </cell>
          <cell r="J3061">
            <v>5622</v>
          </cell>
          <cell r="K3061">
            <v>0</v>
          </cell>
          <cell r="L3061">
            <v>0</v>
          </cell>
          <cell r="M3061">
            <v>95.847999999999999</v>
          </cell>
          <cell r="N3061">
            <v>0</v>
          </cell>
          <cell r="O3061">
            <v>35710.519999999997</v>
          </cell>
          <cell r="P3061">
            <v>37.26</v>
          </cell>
          <cell r="Q3061">
            <v>6427.89</v>
          </cell>
          <cell r="R3061">
            <v>3317.94</v>
          </cell>
        </row>
        <row r="3062">
          <cell r="A3062" t="str">
            <v>0308Talara262</v>
          </cell>
          <cell r="B3062" t="str">
            <v>03</v>
          </cell>
          <cell r="C3062" t="str">
            <v>08</v>
          </cell>
          <cell r="D3062" t="str">
            <v>ELNO</v>
          </cell>
          <cell r="E3062" t="str">
            <v>Talara</v>
          </cell>
          <cell r="F3062" t="str">
            <v/>
          </cell>
          <cell r="G3062">
            <v>0</v>
          </cell>
          <cell r="H3062">
            <v>0</v>
          </cell>
          <cell r="I3062" t="str">
            <v>262</v>
          </cell>
          <cell r="J3062">
            <v>8498</v>
          </cell>
          <cell r="K3062">
            <v>0</v>
          </cell>
          <cell r="L3062">
            <v>0</v>
          </cell>
          <cell r="M3062">
            <v>493.649</v>
          </cell>
          <cell r="N3062">
            <v>0</v>
          </cell>
          <cell r="O3062">
            <v>168491.72</v>
          </cell>
          <cell r="P3062">
            <v>34.130000000000003</v>
          </cell>
          <cell r="Q3062">
            <v>30328.51</v>
          </cell>
          <cell r="R3062">
            <v>5015.5</v>
          </cell>
        </row>
        <row r="3063">
          <cell r="A3063" t="str">
            <v>0308Talara263</v>
          </cell>
          <cell r="B3063" t="str">
            <v>03</v>
          </cell>
          <cell r="C3063" t="str">
            <v>08</v>
          </cell>
          <cell r="D3063" t="str">
            <v>ELNO</v>
          </cell>
          <cell r="E3063" t="str">
            <v>Talara</v>
          </cell>
          <cell r="F3063" t="str">
            <v/>
          </cell>
          <cell r="G3063">
            <v>0</v>
          </cell>
          <cell r="H3063">
            <v>0</v>
          </cell>
          <cell r="I3063" t="str">
            <v>263</v>
          </cell>
          <cell r="J3063">
            <v>1895</v>
          </cell>
          <cell r="K3063">
            <v>0</v>
          </cell>
          <cell r="L3063">
            <v>0</v>
          </cell>
          <cell r="M3063">
            <v>230.404</v>
          </cell>
          <cell r="N3063">
            <v>0</v>
          </cell>
          <cell r="O3063">
            <v>87860.9</v>
          </cell>
          <cell r="P3063">
            <v>38.130000000000003</v>
          </cell>
          <cell r="Q3063">
            <v>15814.96</v>
          </cell>
          <cell r="R3063">
            <v>1118.77</v>
          </cell>
        </row>
        <row r="3064">
          <cell r="A3064" t="str">
            <v>0308Talara264</v>
          </cell>
          <cell r="B3064" t="str">
            <v>03</v>
          </cell>
          <cell r="C3064" t="str">
            <v>08</v>
          </cell>
          <cell r="D3064" t="str">
            <v>ELNO</v>
          </cell>
          <cell r="E3064" t="str">
            <v>Talara</v>
          </cell>
          <cell r="F3064" t="str">
            <v/>
          </cell>
          <cell r="G3064">
            <v>0</v>
          </cell>
          <cell r="H3064">
            <v>0</v>
          </cell>
          <cell r="I3064" t="str">
            <v>264</v>
          </cell>
          <cell r="J3064">
            <v>1019</v>
          </cell>
          <cell r="K3064">
            <v>0</v>
          </cell>
          <cell r="L3064">
            <v>0</v>
          </cell>
          <cell r="M3064">
            <v>203.125</v>
          </cell>
          <cell r="N3064">
            <v>0</v>
          </cell>
          <cell r="O3064">
            <v>76259.45</v>
          </cell>
          <cell r="P3064">
            <v>37.54</v>
          </cell>
          <cell r="Q3064">
            <v>13726.7</v>
          </cell>
          <cell r="R3064">
            <v>601.77</v>
          </cell>
        </row>
        <row r="3065">
          <cell r="A3065" t="str">
            <v>0308Talara265</v>
          </cell>
          <cell r="B3065" t="str">
            <v>03</v>
          </cell>
          <cell r="C3065" t="str">
            <v>08</v>
          </cell>
          <cell r="D3065" t="str">
            <v>ELNO</v>
          </cell>
          <cell r="E3065" t="str">
            <v>Talara</v>
          </cell>
          <cell r="F3065" t="str">
            <v/>
          </cell>
          <cell r="G3065">
            <v>0</v>
          </cell>
          <cell r="H3065">
            <v>0</v>
          </cell>
          <cell r="I3065" t="str">
            <v>265</v>
          </cell>
          <cell r="J3065">
            <v>155</v>
          </cell>
          <cell r="K3065">
            <v>0</v>
          </cell>
          <cell r="L3065">
            <v>0</v>
          </cell>
          <cell r="M3065">
            <v>57.703000000000003</v>
          </cell>
          <cell r="N3065">
            <v>0</v>
          </cell>
          <cell r="O3065">
            <v>21399.39</v>
          </cell>
          <cell r="P3065">
            <v>37.090000000000003</v>
          </cell>
          <cell r="Q3065">
            <v>3851.89</v>
          </cell>
          <cell r="R3065">
            <v>91.81</v>
          </cell>
        </row>
        <row r="3066">
          <cell r="A3066" t="str">
            <v>0308Talara266</v>
          </cell>
          <cell r="B3066" t="str">
            <v>03</v>
          </cell>
          <cell r="C3066" t="str">
            <v>08</v>
          </cell>
          <cell r="D3066" t="str">
            <v>ELNO</v>
          </cell>
          <cell r="E3066" t="str">
            <v>Talara</v>
          </cell>
          <cell r="F3066" t="str">
            <v/>
          </cell>
          <cell r="G3066">
            <v>0</v>
          </cell>
          <cell r="H3066">
            <v>0</v>
          </cell>
          <cell r="I3066" t="str">
            <v>266</v>
          </cell>
          <cell r="J3066">
            <v>36</v>
          </cell>
          <cell r="K3066">
            <v>0</v>
          </cell>
          <cell r="L3066">
            <v>0</v>
          </cell>
          <cell r="M3066">
            <v>21.414999999999999</v>
          </cell>
          <cell r="N3066">
            <v>0</v>
          </cell>
          <cell r="O3066">
            <v>7869.45</v>
          </cell>
          <cell r="P3066">
            <v>36.75</v>
          </cell>
          <cell r="Q3066">
            <v>1416.5</v>
          </cell>
          <cell r="R3066">
            <v>21.6</v>
          </cell>
        </row>
        <row r="3067">
          <cell r="A3067" t="str">
            <v>0308Talara267</v>
          </cell>
          <cell r="B3067" t="str">
            <v>03</v>
          </cell>
          <cell r="C3067" t="str">
            <v>08</v>
          </cell>
          <cell r="D3067" t="str">
            <v>ELNO</v>
          </cell>
          <cell r="E3067" t="str">
            <v>Talara</v>
          </cell>
          <cell r="F3067" t="str">
            <v/>
          </cell>
          <cell r="G3067">
            <v>0</v>
          </cell>
          <cell r="H3067">
            <v>0</v>
          </cell>
          <cell r="I3067" t="str">
            <v>267</v>
          </cell>
          <cell r="J3067">
            <v>7</v>
          </cell>
          <cell r="K3067">
            <v>0</v>
          </cell>
          <cell r="L3067">
            <v>0</v>
          </cell>
          <cell r="M3067">
            <v>6.0389999999999997</v>
          </cell>
          <cell r="N3067">
            <v>0</v>
          </cell>
          <cell r="O3067">
            <v>2224.37</v>
          </cell>
          <cell r="P3067">
            <v>36.83</v>
          </cell>
          <cell r="Q3067">
            <v>400.39</v>
          </cell>
          <cell r="R3067">
            <v>4.13</v>
          </cell>
        </row>
        <row r="3068">
          <cell r="A3068" t="str">
            <v>0308Talara268</v>
          </cell>
          <cell r="B3068" t="str">
            <v>03</v>
          </cell>
          <cell r="C3068" t="str">
            <v>08</v>
          </cell>
          <cell r="D3068" t="str">
            <v>ELNO</v>
          </cell>
          <cell r="E3068" t="str">
            <v>Talara</v>
          </cell>
          <cell r="F3068" t="str">
            <v/>
          </cell>
          <cell r="G3068">
            <v>0</v>
          </cell>
          <cell r="H3068">
            <v>0</v>
          </cell>
          <cell r="I3068" t="str">
            <v>268</v>
          </cell>
          <cell r="J3068">
            <v>7</v>
          </cell>
          <cell r="K3068">
            <v>0</v>
          </cell>
          <cell r="L3068">
            <v>0</v>
          </cell>
          <cell r="M3068">
            <v>9.0329999999999995</v>
          </cell>
          <cell r="N3068">
            <v>0</v>
          </cell>
          <cell r="O3068">
            <v>3267.12</v>
          </cell>
          <cell r="P3068">
            <v>36.17</v>
          </cell>
          <cell r="Q3068">
            <v>588.08000000000004</v>
          </cell>
          <cell r="R3068">
            <v>4.13</v>
          </cell>
        </row>
        <row r="3069">
          <cell r="A3069" t="str">
            <v>0308Talara282</v>
          </cell>
          <cell r="B3069" t="str">
            <v>03</v>
          </cell>
          <cell r="C3069" t="str">
            <v>08</v>
          </cell>
          <cell r="D3069" t="str">
            <v>ELNO</v>
          </cell>
          <cell r="E3069" t="str">
            <v>Talara</v>
          </cell>
          <cell r="F3069" t="str">
            <v/>
          </cell>
          <cell r="G3069">
            <v>0</v>
          </cell>
          <cell r="H3069">
            <v>0</v>
          </cell>
          <cell r="I3069" t="str">
            <v>282</v>
          </cell>
          <cell r="J3069">
            <v>21</v>
          </cell>
          <cell r="K3069">
            <v>0</v>
          </cell>
          <cell r="L3069">
            <v>0</v>
          </cell>
          <cell r="M3069">
            <v>1.98</v>
          </cell>
          <cell r="N3069">
            <v>6</v>
          </cell>
          <cell r="O3069">
            <v>764.08</v>
          </cell>
          <cell r="P3069">
            <v>38.590000000000003</v>
          </cell>
          <cell r="Q3069">
            <v>137.53</v>
          </cell>
          <cell r="R3069">
            <v>12.39</v>
          </cell>
        </row>
        <row r="3070">
          <cell r="A3070" t="str">
            <v>0308Talara122</v>
          </cell>
          <cell r="B3070" t="str">
            <v>03</v>
          </cell>
          <cell r="C3070" t="str">
            <v>08</v>
          </cell>
          <cell r="D3070" t="str">
            <v>ELNO</v>
          </cell>
          <cell r="E3070" t="str">
            <v>Talara</v>
          </cell>
          <cell r="F3070" t="str">
            <v/>
          </cell>
          <cell r="G3070">
            <v>0</v>
          </cell>
          <cell r="H3070">
            <v>0</v>
          </cell>
          <cell r="I3070" t="str">
            <v>122</v>
          </cell>
          <cell r="J3070">
            <v>15</v>
          </cell>
          <cell r="K3070">
            <v>33.201000000000001</v>
          </cell>
          <cell r="L3070">
            <v>173.53299999999999</v>
          </cell>
          <cell r="M3070">
            <v>206.73400000000001</v>
          </cell>
          <cell r="N3070">
            <v>1.1599999999999999</v>
          </cell>
          <cell r="O3070">
            <v>50462.66</v>
          </cell>
          <cell r="P3070">
            <v>24.41</v>
          </cell>
          <cell r="Q3070">
            <v>9083.2800000000007</v>
          </cell>
          <cell r="R3070">
            <v>238.5</v>
          </cell>
        </row>
        <row r="3071">
          <cell r="A3071" t="str">
            <v>0308Talara121</v>
          </cell>
          <cell r="B3071" t="str">
            <v>03</v>
          </cell>
          <cell r="C3071" t="str">
            <v>08</v>
          </cell>
          <cell r="D3071" t="str">
            <v>ELNO</v>
          </cell>
          <cell r="E3071" t="str">
            <v>Talara</v>
          </cell>
          <cell r="F3071" t="str">
            <v/>
          </cell>
          <cell r="G3071">
            <v>0</v>
          </cell>
          <cell r="H3071">
            <v>0</v>
          </cell>
          <cell r="I3071" t="str">
            <v>121</v>
          </cell>
          <cell r="J3071">
            <v>4</v>
          </cell>
          <cell r="K3071">
            <v>7.9340000000000002</v>
          </cell>
          <cell r="L3071">
            <v>27.562999999999999</v>
          </cell>
          <cell r="M3071">
            <v>35.497</v>
          </cell>
          <cell r="N3071">
            <v>0.14299999999999999</v>
          </cell>
          <cell r="O3071">
            <v>6583.59</v>
          </cell>
          <cell r="P3071">
            <v>18.55</v>
          </cell>
          <cell r="Q3071">
            <v>1185.05</v>
          </cell>
          <cell r="R3071">
            <v>63.6</v>
          </cell>
        </row>
        <row r="3072">
          <cell r="A3072" t="str">
            <v>0308Talara132</v>
          </cell>
          <cell r="B3072" t="str">
            <v>03</v>
          </cell>
          <cell r="C3072" t="str">
            <v>08</v>
          </cell>
          <cell r="D3072" t="str">
            <v>ELNO</v>
          </cell>
          <cell r="E3072" t="str">
            <v>Talara</v>
          </cell>
          <cell r="F3072" t="str">
            <v/>
          </cell>
          <cell r="G3072">
            <v>0</v>
          </cell>
          <cell r="H3072">
            <v>0</v>
          </cell>
          <cell r="I3072" t="str">
            <v>132</v>
          </cell>
          <cell r="J3072">
            <v>10</v>
          </cell>
          <cell r="K3072">
            <v>0</v>
          </cell>
          <cell r="L3072">
            <v>0</v>
          </cell>
          <cell r="M3072">
            <v>55.137999999999998</v>
          </cell>
          <cell r="N3072">
            <v>0.48199999999999998</v>
          </cell>
          <cell r="O3072">
            <v>17094.68</v>
          </cell>
          <cell r="P3072">
            <v>31</v>
          </cell>
          <cell r="Q3072">
            <v>3077.04</v>
          </cell>
          <cell r="R3072">
            <v>150.66</v>
          </cell>
        </row>
        <row r="3073">
          <cell r="A3073" t="str">
            <v>0308Talara131</v>
          </cell>
          <cell r="B3073" t="str">
            <v>03</v>
          </cell>
          <cell r="C3073" t="str">
            <v>08</v>
          </cell>
          <cell r="D3073" t="str">
            <v>ELNO</v>
          </cell>
          <cell r="E3073" t="str">
            <v>Talara</v>
          </cell>
          <cell r="F3073" t="str">
            <v/>
          </cell>
          <cell r="G3073">
            <v>0</v>
          </cell>
          <cell r="H3073">
            <v>0</v>
          </cell>
          <cell r="I3073" t="str">
            <v>131</v>
          </cell>
          <cell r="J3073">
            <v>9</v>
          </cell>
          <cell r="K3073">
            <v>0</v>
          </cell>
          <cell r="L3073">
            <v>0</v>
          </cell>
          <cell r="M3073">
            <v>155.32300000000001</v>
          </cell>
          <cell r="N3073">
            <v>0.67600000000000005</v>
          </cell>
          <cell r="O3073">
            <v>34685.19</v>
          </cell>
          <cell r="P3073">
            <v>22.33</v>
          </cell>
          <cell r="Q3073">
            <v>6243.33</v>
          </cell>
          <cell r="R3073">
            <v>133.83000000000001</v>
          </cell>
        </row>
        <row r="3074">
          <cell r="A3074" t="str">
            <v>0308Talara240</v>
          </cell>
          <cell r="B3074" t="str">
            <v>03</v>
          </cell>
          <cell r="C3074" t="str">
            <v>08</v>
          </cell>
          <cell r="D3074" t="str">
            <v>ELNO</v>
          </cell>
          <cell r="E3074" t="str">
            <v>Talara</v>
          </cell>
          <cell r="F3074" t="str">
            <v/>
          </cell>
          <cell r="G3074">
            <v>0</v>
          </cell>
          <cell r="H3074">
            <v>0</v>
          </cell>
          <cell r="I3074" t="str">
            <v>240</v>
          </cell>
          <cell r="J3074">
            <v>0</v>
          </cell>
          <cell r="K3074">
            <v>0</v>
          </cell>
          <cell r="L3074">
            <v>0</v>
          </cell>
          <cell r="M3074">
            <v>235.74100000000001</v>
          </cell>
          <cell r="N3074">
            <v>0</v>
          </cell>
          <cell r="O3074">
            <v>73134.12</v>
          </cell>
          <cell r="P3074">
            <v>31.02</v>
          </cell>
          <cell r="Q3074">
            <v>0</v>
          </cell>
          <cell r="R3074">
            <v>0</v>
          </cell>
        </row>
        <row r="3075">
          <cell r="A3075" t="str">
            <v>0308Bajo Piura210</v>
          </cell>
          <cell r="B3075" t="str">
            <v>03</v>
          </cell>
          <cell r="C3075" t="str">
            <v>08</v>
          </cell>
          <cell r="D3075" t="str">
            <v>ELNO</v>
          </cell>
          <cell r="E3075" t="str">
            <v>Bajo Piura</v>
          </cell>
          <cell r="F3075" t="str">
            <v/>
          </cell>
          <cell r="G3075">
            <v>0</v>
          </cell>
          <cell r="H3075">
            <v>60</v>
          </cell>
          <cell r="I3075" t="str">
            <v>210</v>
          </cell>
          <cell r="J3075">
            <v>1</v>
          </cell>
          <cell r="K3075">
            <v>1.6E-2</v>
          </cell>
          <cell r="L3075">
            <v>9.86</v>
          </cell>
          <cell r="M3075">
            <v>9.8759999999999994</v>
          </cell>
          <cell r="N3075">
            <v>7.0000000000000007E-2</v>
          </cell>
          <cell r="O3075">
            <v>2298</v>
          </cell>
          <cell r="P3075">
            <v>23.27</v>
          </cell>
          <cell r="Q3075">
            <v>413.64</v>
          </cell>
          <cell r="R3075">
            <v>3.18</v>
          </cell>
        </row>
        <row r="3076">
          <cell r="A3076" t="str">
            <v>0308Bajo Piura222</v>
          </cell>
          <cell r="B3076" t="str">
            <v>03</v>
          </cell>
          <cell r="C3076" t="str">
            <v>08</v>
          </cell>
          <cell r="D3076" t="str">
            <v>ELNO</v>
          </cell>
          <cell r="E3076" t="str">
            <v>Bajo Piura</v>
          </cell>
          <cell r="F3076" t="str">
            <v/>
          </cell>
          <cell r="G3076">
            <v>0</v>
          </cell>
          <cell r="H3076">
            <v>60</v>
          </cell>
          <cell r="I3076" t="str">
            <v>222</v>
          </cell>
          <cell r="J3076">
            <v>1</v>
          </cell>
          <cell r="K3076">
            <v>5.3999999999999999E-2</v>
          </cell>
          <cell r="L3076">
            <v>0.09</v>
          </cell>
          <cell r="M3076">
            <v>0.14399999999999999</v>
          </cell>
          <cell r="N3076">
            <v>0.03</v>
          </cell>
          <cell r="O3076">
            <v>137.28</v>
          </cell>
          <cell r="P3076">
            <v>95.33</v>
          </cell>
          <cell r="Q3076">
            <v>24.71</v>
          </cell>
          <cell r="R3076">
            <v>3.18</v>
          </cell>
        </row>
        <row r="3077">
          <cell r="A3077" t="str">
            <v>0308Bajo Piura231</v>
          </cell>
          <cell r="B3077" t="str">
            <v>03</v>
          </cell>
          <cell r="C3077" t="str">
            <v>08</v>
          </cell>
          <cell r="D3077" t="str">
            <v>ELNO</v>
          </cell>
          <cell r="E3077" t="str">
            <v>Bajo Piura</v>
          </cell>
          <cell r="F3077" t="str">
            <v/>
          </cell>
          <cell r="G3077">
            <v>0</v>
          </cell>
          <cell r="H3077">
            <v>60</v>
          </cell>
          <cell r="I3077" t="str">
            <v>231</v>
          </cell>
          <cell r="J3077">
            <v>1</v>
          </cell>
          <cell r="K3077">
            <v>0</v>
          </cell>
          <cell r="L3077">
            <v>0</v>
          </cell>
          <cell r="M3077">
            <v>0.57599999999999996</v>
          </cell>
          <cell r="N3077">
            <v>3.0000000000000001E-3</v>
          </cell>
          <cell r="O3077">
            <v>324.41000000000003</v>
          </cell>
          <cell r="P3077">
            <v>56.32</v>
          </cell>
          <cell r="Q3077">
            <v>58.39</v>
          </cell>
          <cell r="R3077">
            <v>2.1</v>
          </cell>
        </row>
        <row r="3078">
          <cell r="A3078" t="str">
            <v>0308Bajo Piura270</v>
          </cell>
          <cell r="B3078" t="str">
            <v>03</v>
          </cell>
          <cell r="C3078" t="str">
            <v>08</v>
          </cell>
          <cell r="D3078" t="str">
            <v>ELNO</v>
          </cell>
          <cell r="E3078" t="str">
            <v>Bajo Piura</v>
          </cell>
          <cell r="F3078" t="str">
            <v/>
          </cell>
          <cell r="G3078">
            <v>0</v>
          </cell>
          <cell r="H3078">
            <v>60</v>
          </cell>
          <cell r="I3078" t="str">
            <v>270</v>
          </cell>
          <cell r="J3078">
            <v>433</v>
          </cell>
          <cell r="K3078">
            <v>0</v>
          </cell>
          <cell r="L3078">
            <v>0</v>
          </cell>
          <cell r="M3078">
            <v>67.042000000000002</v>
          </cell>
          <cell r="N3078">
            <v>0</v>
          </cell>
          <cell r="O3078">
            <v>27343.27</v>
          </cell>
          <cell r="P3078">
            <v>40.79</v>
          </cell>
          <cell r="Q3078">
            <v>4921.79</v>
          </cell>
          <cell r="R3078">
            <v>270.27</v>
          </cell>
        </row>
        <row r="3079">
          <cell r="A3079" t="str">
            <v>0308Bajo Piura261</v>
          </cell>
          <cell r="B3079" t="str">
            <v>03</v>
          </cell>
          <cell r="C3079" t="str">
            <v>08</v>
          </cell>
          <cell r="D3079" t="str">
            <v>ELNO</v>
          </cell>
          <cell r="E3079" t="str">
            <v>Bajo Piura</v>
          </cell>
          <cell r="F3079" t="str">
            <v/>
          </cell>
          <cell r="G3079">
            <v>0</v>
          </cell>
          <cell r="H3079">
            <v>60</v>
          </cell>
          <cell r="I3079" t="str">
            <v>261</v>
          </cell>
          <cell r="J3079">
            <v>7039</v>
          </cell>
          <cell r="K3079">
            <v>0</v>
          </cell>
          <cell r="L3079">
            <v>0</v>
          </cell>
          <cell r="M3079">
            <v>104.18300000000001</v>
          </cell>
          <cell r="N3079">
            <v>0</v>
          </cell>
          <cell r="O3079">
            <v>46348.72</v>
          </cell>
          <cell r="P3079">
            <v>44.49</v>
          </cell>
          <cell r="Q3079">
            <v>8342.77</v>
          </cell>
          <cell r="R3079">
            <v>4156.79</v>
          </cell>
        </row>
        <row r="3080">
          <cell r="A3080" t="str">
            <v>0308Bajo Piura262</v>
          </cell>
          <cell r="B3080" t="str">
            <v>03</v>
          </cell>
          <cell r="C3080" t="str">
            <v>08</v>
          </cell>
          <cell r="D3080" t="str">
            <v>ELNO</v>
          </cell>
          <cell r="E3080" t="str">
            <v>Bajo Piura</v>
          </cell>
          <cell r="F3080" t="str">
            <v/>
          </cell>
          <cell r="G3080">
            <v>0</v>
          </cell>
          <cell r="H3080">
            <v>60</v>
          </cell>
          <cell r="I3080" t="str">
            <v>262</v>
          </cell>
          <cell r="J3080">
            <v>3984</v>
          </cell>
          <cell r="K3080">
            <v>0</v>
          </cell>
          <cell r="L3080">
            <v>0</v>
          </cell>
          <cell r="M3080">
            <v>210.238</v>
          </cell>
          <cell r="N3080">
            <v>0</v>
          </cell>
          <cell r="O3080">
            <v>78350.75</v>
          </cell>
          <cell r="P3080">
            <v>37.270000000000003</v>
          </cell>
          <cell r="Q3080">
            <v>14103.14</v>
          </cell>
          <cell r="R3080">
            <v>2353.44</v>
          </cell>
        </row>
        <row r="3081">
          <cell r="A3081" t="str">
            <v>0308Bajo Piura263</v>
          </cell>
          <cell r="B3081" t="str">
            <v>03</v>
          </cell>
          <cell r="C3081" t="str">
            <v>08</v>
          </cell>
          <cell r="D3081" t="str">
            <v>ELNO</v>
          </cell>
          <cell r="E3081" t="str">
            <v>Bajo Piura</v>
          </cell>
          <cell r="F3081" t="str">
            <v/>
          </cell>
          <cell r="G3081">
            <v>0</v>
          </cell>
          <cell r="H3081">
            <v>60</v>
          </cell>
          <cell r="I3081" t="str">
            <v>263</v>
          </cell>
          <cell r="J3081">
            <v>364</v>
          </cell>
          <cell r="K3081">
            <v>0</v>
          </cell>
          <cell r="L3081">
            <v>0</v>
          </cell>
          <cell r="M3081">
            <v>43.598999999999997</v>
          </cell>
          <cell r="N3081">
            <v>0</v>
          </cell>
          <cell r="O3081">
            <v>17999.919999999998</v>
          </cell>
          <cell r="P3081">
            <v>41.29</v>
          </cell>
          <cell r="Q3081">
            <v>3239.99</v>
          </cell>
          <cell r="R3081">
            <v>216.22</v>
          </cell>
        </row>
        <row r="3082">
          <cell r="A3082" t="str">
            <v>0308Bajo Piura264</v>
          </cell>
          <cell r="B3082" t="str">
            <v>03</v>
          </cell>
          <cell r="C3082" t="str">
            <v>08</v>
          </cell>
          <cell r="D3082" t="str">
            <v>ELNO</v>
          </cell>
          <cell r="E3082" t="str">
            <v>Bajo Piura</v>
          </cell>
          <cell r="F3082" t="str">
            <v/>
          </cell>
          <cell r="G3082">
            <v>0</v>
          </cell>
          <cell r="H3082">
            <v>60</v>
          </cell>
          <cell r="I3082" t="str">
            <v>264</v>
          </cell>
          <cell r="J3082">
            <v>191</v>
          </cell>
          <cell r="K3082">
            <v>0</v>
          </cell>
          <cell r="L3082">
            <v>0</v>
          </cell>
          <cell r="M3082">
            <v>38.484000000000002</v>
          </cell>
          <cell r="N3082">
            <v>0</v>
          </cell>
          <cell r="O3082">
            <v>15608.8</v>
          </cell>
          <cell r="P3082">
            <v>40.56</v>
          </cell>
          <cell r="Q3082">
            <v>2809.58</v>
          </cell>
          <cell r="R3082">
            <v>115.75</v>
          </cell>
        </row>
        <row r="3083">
          <cell r="A3083" t="str">
            <v>0308Bajo Piura265</v>
          </cell>
          <cell r="B3083" t="str">
            <v>03</v>
          </cell>
          <cell r="C3083" t="str">
            <v>08</v>
          </cell>
          <cell r="D3083" t="str">
            <v>ELNO</v>
          </cell>
          <cell r="E3083" t="str">
            <v>Bajo Piura</v>
          </cell>
          <cell r="F3083" t="str">
            <v/>
          </cell>
          <cell r="G3083">
            <v>0</v>
          </cell>
          <cell r="H3083">
            <v>60</v>
          </cell>
          <cell r="I3083" t="str">
            <v>265</v>
          </cell>
          <cell r="J3083">
            <v>26</v>
          </cell>
          <cell r="K3083">
            <v>0</v>
          </cell>
          <cell r="L3083">
            <v>0</v>
          </cell>
          <cell r="M3083">
            <v>9.6129999999999995</v>
          </cell>
          <cell r="N3083">
            <v>0</v>
          </cell>
          <cell r="O3083">
            <v>3862.77</v>
          </cell>
          <cell r="P3083">
            <v>40.18</v>
          </cell>
          <cell r="Q3083">
            <v>695.3</v>
          </cell>
          <cell r="R3083">
            <v>17.14</v>
          </cell>
        </row>
        <row r="3084">
          <cell r="A3084" t="str">
            <v>0308Bajo Piura266</v>
          </cell>
          <cell r="B3084" t="str">
            <v>03</v>
          </cell>
          <cell r="C3084" t="str">
            <v>08</v>
          </cell>
          <cell r="D3084" t="str">
            <v>ELNO</v>
          </cell>
          <cell r="E3084" t="str">
            <v>Bajo Piura</v>
          </cell>
          <cell r="F3084" t="str">
            <v/>
          </cell>
          <cell r="G3084">
            <v>0</v>
          </cell>
          <cell r="H3084">
            <v>60</v>
          </cell>
          <cell r="I3084" t="str">
            <v>266</v>
          </cell>
          <cell r="J3084">
            <v>12</v>
          </cell>
          <cell r="K3084">
            <v>0</v>
          </cell>
          <cell r="L3084">
            <v>0</v>
          </cell>
          <cell r="M3084">
            <v>6.8819999999999997</v>
          </cell>
          <cell r="N3084">
            <v>0</v>
          </cell>
          <cell r="O3084">
            <v>2746.24</v>
          </cell>
          <cell r="P3084">
            <v>39.9</v>
          </cell>
          <cell r="Q3084">
            <v>494.32</v>
          </cell>
          <cell r="R3084">
            <v>7.98</v>
          </cell>
        </row>
        <row r="3085">
          <cell r="A3085" t="str">
            <v>0308Bajo Piura267</v>
          </cell>
          <cell r="B3085" t="str">
            <v>03</v>
          </cell>
          <cell r="C3085" t="str">
            <v>08</v>
          </cell>
          <cell r="D3085" t="str">
            <v>ELNO</v>
          </cell>
          <cell r="E3085" t="str">
            <v>Bajo Piura</v>
          </cell>
          <cell r="F3085" t="str">
            <v/>
          </cell>
          <cell r="G3085">
            <v>0</v>
          </cell>
          <cell r="H3085">
            <v>60</v>
          </cell>
          <cell r="I3085" t="str">
            <v>267</v>
          </cell>
          <cell r="J3085">
            <v>6</v>
          </cell>
          <cell r="K3085">
            <v>0</v>
          </cell>
          <cell r="L3085">
            <v>0</v>
          </cell>
          <cell r="M3085">
            <v>5.3849999999999998</v>
          </cell>
          <cell r="N3085">
            <v>0</v>
          </cell>
          <cell r="O3085">
            <v>2042.44</v>
          </cell>
          <cell r="P3085">
            <v>37.93</v>
          </cell>
          <cell r="Q3085">
            <v>367.64</v>
          </cell>
          <cell r="R3085">
            <v>4.26</v>
          </cell>
        </row>
        <row r="3086">
          <cell r="A3086" t="str">
            <v>0308Bajo Piura268</v>
          </cell>
          <cell r="B3086" t="str">
            <v>03</v>
          </cell>
          <cell r="C3086" t="str">
            <v>08</v>
          </cell>
          <cell r="D3086" t="str">
            <v>ELNO</v>
          </cell>
          <cell r="E3086" t="str">
            <v>Bajo Piura</v>
          </cell>
          <cell r="F3086" t="str">
            <v/>
          </cell>
          <cell r="G3086">
            <v>0</v>
          </cell>
          <cell r="H3086">
            <v>60</v>
          </cell>
          <cell r="I3086" t="str">
            <v>268</v>
          </cell>
          <cell r="J3086">
            <v>11</v>
          </cell>
          <cell r="K3086">
            <v>0</v>
          </cell>
          <cell r="L3086">
            <v>0</v>
          </cell>
          <cell r="M3086">
            <v>22.67</v>
          </cell>
          <cell r="N3086">
            <v>0</v>
          </cell>
          <cell r="O3086">
            <v>8995.5499999999993</v>
          </cell>
          <cell r="P3086">
            <v>39.68</v>
          </cell>
          <cell r="Q3086">
            <v>1619.2</v>
          </cell>
          <cell r="R3086">
            <v>7.39</v>
          </cell>
        </row>
        <row r="3087">
          <cell r="A3087" t="str">
            <v>0308Bajo Piura282</v>
          </cell>
          <cell r="B3087" t="str">
            <v>03</v>
          </cell>
          <cell r="C3087" t="str">
            <v>08</v>
          </cell>
          <cell r="D3087" t="str">
            <v>ELNO</v>
          </cell>
          <cell r="E3087" t="str">
            <v>Bajo Piura</v>
          </cell>
          <cell r="F3087" t="str">
            <v/>
          </cell>
          <cell r="G3087">
            <v>0</v>
          </cell>
          <cell r="H3087">
            <v>60</v>
          </cell>
          <cell r="I3087" t="str">
            <v>282</v>
          </cell>
          <cell r="J3087">
            <v>2</v>
          </cell>
          <cell r="K3087">
            <v>0</v>
          </cell>
          <cell r="L3087">
            <v>0</v>
          </cell>
          <cell r="M3087">
            <v>6.6000000000000003E-2</v>
          </cell>
          <cell r="N3087">
            <v>0.2</v>
          </cell>
          <cell r="O3087">
            <v>27.58</v>
          </cell>
          <cell r="P3087">
            <v>41.79</v>
          </cell>
          <cell r="Q3087">
            <v>4.96</v>
          </cell>
          <cell r="R3087">
            <v>1.18</v>
          </cell>
        </row>
        <row r="3088">
          <cell r="A3088" t="str">
            <v>0308Bajo Piura100</v>
          </cell>
          <cell r="B3088" t="str">
            <v>03</v>
          </cell>
          <cell r="C3088" t="str">
            <v>08</v>
          </cell>
          <cell r="D3088" t="str">
            <v>ELNO</v>
          </cell>
          <cell r="E3088" t="str">
            <v>Bajo Piura</v>
          </cell>
          <cell r="F3088" t="str">
            <v/>
          </cell>
          <cell r="G3088">
            <v>0</v>
          </cell>
          <cell r="H3088">
            <v>60</v>
          </cell>
          <cell r="I3088" t="str">
            <v>100</v>
          </cell>
          <cell r="J3088">
            <v>24</v>
          </cell>
          <cell r="K3088">
            <v>7.7279999999999998</v>
          </cell>
          <cell r="L3088">
            <v>308.37299999999999</v>
          </cell>
          <cell r="M3088">
            <v>316.101</v>
          </cell>
          <cell r="N3088">
            <v>2.79</v>
          </cell>
          <cell r="O3088">
            <v>67128.490000000005</v>
          </cell>
          <cell r="P3088">
            <v>21.24</v>
          </cell>
          <cell r="Q3088">
            <v>12083.13</v>
          </cell>
          <cell r="R3088">
            <v>381.6</v>
          </cell>
        </row>
        <row r="3089">
          <cell r="A3089" t="str">
            <v>0308Bajo Piura122</v>
          </cell>
          <cell r="B3089" t="str">
            <v>03</v>
          </cell>
          <cell r="C3089" t="str">
            <v>08</v>
          </cell>
          <cell r="D3089" t="str">
            <v>ELNO</v>
          </cell>
          <cell r="E3089" t="str">
            <v>Bajo Piura</v>
          </cell>
          <cell r="F3089" t="str">
            <v/>
          </cell>
          <cell r="G3089">
            <v>0</v>
          </cell>
          <cell r="H3089">
            <v>60</v>
          </cell>
          <cell r="I3089" t="str">
            <v>122</v>
          </cell>
          <cell r="J3089">
            <v>11</v>
          </cell>
          <cell r="K3089">
            <v>23.914000000000001</v>
          </cell>
          <cell r="L3089">
            <v>105.94199999999999</v>
          </cell>
          <cell r="M3089">
            <v>129.85599999999999</v>
          </cell>
          <cell r="N3089">
            <v>1.421</v>
          </cell>
          <cell r="O3089">
            <v>53343.7</v>
          </cell>
          <cell r="P3089">
            <v>41.08</v>
          </cell>
          <cell r="Q3089">
            <v>9601.8700000000008</v>
          </cell>
          <cell r="R3089">
            <v>174.9</v>
          </cell>
        </row>
        <row r="3090">
          <cell r="A3090" t="str">
            <v>0308Bajo Piura121</v>
          </cell>
          <cell r="B3090" t="str">
            <v>03</v>
          </cell>
          <cell r="C3090" t="str">
            <v>08</v>
          </cell>
          <cell r="D3090" t="str">
            <v>ELNO</v>
          </cell>
          <cell r="E3090" t="str">
            <v>Bajo Piura</v>
          </cell>
          <cell r="F3090" t="str">
            <v/>
          </cell>
          <cell r="G3090">
            <v>0</v>
          </cell>
          <cell r="H3090">
            <v>60</v>
          </cell>
          <cell r="I3090" t="str">
            <v>121</v>
          </cell>
          <cell r="J3090">
            <v>3</v>
          </cell>
          <cell r="K3090">
            <v>5.8140000000000001</v>
          </cell>
          <cell r="L3090">
            <v>21.382999999999999</v>
          </cell>
          <cell r="M3090">
            <v>27.196999999999999</v>
          </cell>
          <cell r="N3090">
            <v>0.11</v>
          </cell>
          <cell r="O3090">
            <v>4828.8900000000003</v>
          </cell>
          <cell r="P3090">
            <v>17.760000000000002</v>
          </cell>
          <cell r="Q3090">
            <v>869.2</v>
          </cell>
          <cell r="R3090">
            <v>47.7</v>
          </cell>
        </row>
        <row r="3091">
          <cell r="A3091" t="str">
            <v>0308Bajo Piura132</v>
          </cell>
          <cell r="B3091" t="str">
            <v>03</v>
          </cell>
          <cell r="C3091" t="str">
            <v>08</v>
          </cell>
          <cell r="D3091" t="str">
            <v>ELNO</v>
          </cell>
          <cell r="E3091" t="str">
            <v>Bajo Piura</v>
          </cell>
          <cell r="F3091" t="str">
            <v/>
          </cell>
          <cell r="G3091">
            <v>0</v>
          </cell>
          <cell r="H3091">
            <v>60</v>
          </cell>
          <cell r="I3091" t="str">
            <v>132</v>
          </cell>
          <cell r="J3091">
            <v>4</v>
          </cell>
          <cell r="K3091">
            <v>0</v>
          </cell>
          <cell r="L3091">
            <v>0</v>
          </cell>
          <cell r="M3091">
            <v>3.51</v>
          </cell>
          <cell r="N3091">
            <v>7.8E-2</v>
          </cell>
          <cell r="O3091">
            <v>1272.72</v>
          </cell>
          <cell r="P3091">
            <v>36.26</v>
          </cell>
          <cell r="Q3091">
            <v>229.09</v>
          </cell>
          <cell r="R3091">
            <v>61.44</v>
          </cell>
        </row>
        <row r="3092">
          <cell r="A3092" t="str">
            <v>0308Bajo Piura131</v>
          </cell>
          <cell r="B3092" t="str">
            <v>03</v>
          </cell>
          <cell r="C3092" t="str">
            <v>08</v>
          </cell>
          <cell r="D3092" t="str">
            <v>ELNO</v>
          </cell>
          <cell r="E3092" t="str">
            <v>Bajo Piura</v>
          </cell>
          <cell r="F3092" t="str">
            <v/>
          </cell>
          <cell r="G3092">
            <v>0</v>
          </cell>
          <cell r="H3092">
            <v>60</v>
          </cell>
          <cell r="I3092" t="str">
            <v>131</v>
          </cell>
          <cell r="J3092">
            <v>13</v>
          </cell>
          <cell r="K3092">
            <v>0</v>
          </cell>
          <cell r="L3092">
            <v>0</v>
          </cell>
          <cell r="M3092">
            <v>27.869</v>
          </cell>
          <cell r="N3092">
            <v>0.111</v>
          </cell>
          <cell r="O3092">
            <v>7726.4</v>
          </cell>
          <cell r="P3092">
            <v>27.72</v>
          </cell>
          <cell r="Q3092">
            <v>1390.75</v>
          </cell>
          <cell r="R3092">
            <v>193.31</v>
          </cell>
        </row>
        <row r="3093">
          <cell r="A3093" t="str">
            <v>0308Bajo Piura240</v>
          </cell>
          <cell r="B3093" t="str">
            <v>03</v>
          </cell>
          <cell r="C3093" t="str">
            <v>08</v>
          </cell>
          <cell r="D3093" t="str">
            <v>ELNO</v>
          </cell>
          <cell r="E3093" t="str">
            <v>Bajo Piura</v>
          </cell>
          <cell r="F3093" t="str">
            <v/>
          </cell>
          <cell r="G3093">
            <v>0</v>
          </cell>
          <cell r="H3093">
            <v>60</v>
          </cell>
          <cell r="I3093" t="str">
            <v>240</v>
          </cell>
          <cell r="J3093">
            <v>0</v>
          </cell>
          <cell r="K3093">
            <v>0</v>
          </cell>
          <cell r="L3093">
            <v>0</v>
          </cell>
          <cell r="M3093">
            <v>119.489</v>
          </cell>
          <cell r="N3093">
            <v>0</v>
          </cell>
          <cell r="O3093">
            <v>32015.82</v>
          </cell>
          <cell r="P3093">
            <v>26.79</v>
          </cell>
          <cell r="Q3093">
            <v>0</v>
          </cell>
          <cell r="R3093">
            <v>0</v>
          </cell>
        </row>
        <row r="3094">
          <cell r="A3094" t="str">
            <v>0308Tumbes232</v>
          </cell>
          <cell r="B3094" t="str">
            <v>03</v>
          </cell>
          <cell r="C3094" t="str">
            <v>08</v>
          </cell>
          <cell r="D3094" t="str">
            <v>ELNO</v>
          </cell>
          <cell r="E3094" t="str">
            <v>Tumbes</v>
          </cell>
          <cell r="F3094" t="str">
            <v/>
          </cell>
          <cell r="G3094">
            <v>0</v>
          </cell>
          <cell r="H3094">
            <v>0</v>
          </cell>
          <cell r="I3094" t="str">
            <v>232</v>
          </cell>
          <cell r="J3094">
            <v>1</v>
          </cell>
          <cell r="K3094">
            <v>0</v>
          </cell>
          <cell r="L3094">
            <v>0</v>
          </cell>
          <cell r="M3094">
            <v>3.17</v>
          </cell>
          <cell r="N3094">
            <v>0.03</v>
          </cell>
          <cell r="O3094">
            <v>1702.54</v>
          </cell>
          <cell r="P3094">
            <v>53.71</v>
          </cell>
          <cell r="Q3094">
            <v>306.45999999999998</v>
          </cell>
          <cell r="R3094">
            <v>2.39</v>
          </cell>
        </row>
        <row r="3095">
          <cell r="A3095" t="str">
            <v>0308Tumbes231</v>
          </cell>
          <cell r="B3095" t="str">
            <v>03</v>
          </cell>
          <cell r="C3095" t="str">
            <v>08</v>
          </cell>
          <cell r="D3095" t="str">
            <v>ELNO</v>
          </cell>
          <cell r="E3095" t="str">
            <v>Tumbes</v>
          </cell>
          <cell r="F3095" t="str">
            <v/>
          </cell>
          <cell r="G3095">
            <v>0</v>
          </cell>
          <cell r="H3095">
            <v>0</v>
          </cell>
          <cell r="I3095" t="str">
            <v>231</v>
          </cell>
          <cell r="J3095">
            <v>6</v>
          </cell>
          <cell r="K3095">
            <v>0</v>
          </cell>
          <cell r="L3095">
            <v>0</v>
          </cell>
          <cell r="M3095">
            <v>8.3320000000000007</v>
          </cell>
          <cell r="N3095">
            <v>4.3999999999999997E-2</v>
          </cell>
          <cell r="O3095">
            <v>3487.81</v>
          </cell>
          <cell r="P3095">
            <v>41.86</v>
          </cell>
          <cell r="Q3095">
            <v>627.80999999999995</v>
          </cell>
          <cell r="R3095">
            <v>13.38</v>
          </cell>
        </row>
        <row r="3096">
          <cell r="A3096" t="str">
            <v>0308Tumbes270</v>
          </cell>
          <cell r="B3096" t="str">
            <v>03</v>
          </cell>
          <cell r="C3096" t="str">
            <v>08</v>
          </cell>
          <cell r="D3096" t="str">
            <v>ELNO</v>
          </cell>
          <cell r="E3096" t="str">
            <v>Tumbes</v>
          </cell>
          <cell r="F3096" t="str">
            <v/>
          </cell>
          <cell r="G3096">
            <v>0</v>
          </cell>
          <cell r="H3096">
            <v>0</v>
          </cell>
          <cell r="I3096" t="str">
            <v>270</v>
          </cell>
          <cell r="J3096">
            <v>2220</v>
          </cell>
          <cell r="K3096">
            <v>0</v>
          </cell>
          <cell r="L3096">
            <v>0</v>
          </cell>
          <cell r="M3096">
            <v>519.78300000000002</v>
          </cell>
          <cell r="N3096">
            <v>0</v>
          </cell>
          <cell r="O3096">
            <v>196620.82</v>
          </cell>
          <cell r="P3096">
            <v>37.83</v>
          </cell>
          <cell r="Q3096">
            <v>35391.75</v>
          </cell>
          <cell r="R3096">
            <v>1342.33</v>
          </cell>
        </row>
        <row r="3097">
          <cell r="A3097" t="str">
            <v>0308Tumbes261</v>
          </cell>
          <cell r="B3097" t="str">
            <v>03</v>
          </cell>
          <cell r="C3097" t="str">
            <v>08</v>
          </cell>
          <cell r="D3097" t="str">
            <v>ELNO</v>
          </cell>
          <cell r="E3097" t="str">
            <v>Tumbes</v>
          </cell>
          <cell r="F3097" t="str">
            <v/>
          </cell>
          <cell r="G3097">
            <v>0</v>
          </cell>
          <cell r="H3097">
            <v>0</v>
          </cell>
          <cell r="I3097" t="str">
            <v>261</v>
          </cell>
          <cell r="J3097">
            <v>12271</v>
          </cell>
          <cell r="K3097">
            <v>0</v>
          </cell>
          <cell r="L3097">
            <v>0</v>
          </cell>
          <cell r="M3097">
            <v>198.42500000000001</v>
          </cell>
          <cell r="N3097">
            <v>0</v>
          </cell>
          <cell r="O3097">
            <v>79680.19</v>
          </cell>
          <cell r="P3097">
            <v>40.159999999999997</v>
          </cell>
          <cell r="Q3097">
            <v>14342.43</v>
          </cell>
          <cell r="R3097">
            <v>7247.73</v>
          </cell>
        </row>
        <row r="3098">
          <cell r="A3098" t="str">
            <v>0308Tumbes262</v>
          </cell>
          <cell r="B3098" t="str">
            <v>03</v>
          </cell>
          <cell r="C3098" t="str">
            <v>08</v>
          </cell>
          <cell r="D3098" t="str">
            <v>ELNO</v>
          </cell>
          <cell r="E3098" t="str">
            <v>Tumbes</v>
          </cell>
          <cell r="F3098" t="str">
            <v/>
          </cell>
          <cell r="G3098">
            <v>0</v>
          </cell>
          <cell r="H3098">
            <v>0</v>
          </cell>
          <cell r="I3098" t="str">
            <v>262</v>
          </cell>
          <cell r="J3098">
            <v>13473</v>
          </cell>
          <cell r="K3098">
            <v>0</v>
          </cell>
          <cell r="L3098">
            <v>0</v>
          </cell>
          <cell r="M3098">
            <v>778.71600000000001</v>
          </cell>
          <cell r="N3098">
            <v>0</v>
          </cell>
          <cell r="O3098">
            <v>273342.07</v>
          </cell>
          <cell r="P3098">
            <v>35.1</v>
          </cell>
          <cell r="Q3098">
            <v>49201.57</v>
          </cell>
          <cell r="R3098">
            <v>7962.05</v>
          </cell>
        </row>
        <row r="3099">
          <cell r="A3099" t="str">
            <v>0308Tumbes263</v>
          </cell>
          <cell r="B3099" t="str">
            <v>03</v>
          </cell>
          <cell r="C3099" t="str">
            <v>08</v>
          </cell>
          <cell r="D3099" t="str">
            <v>ELNO</v>
          </cell>
          <cell r="E3099" t="str">
            <v>Tumbes</v>
          </cell>
          <cell r="F3099" t="str">
            <v/>
          </cell>
          <cell r="G3099">
            <v>0</v>
          </cell>
          <cell r="H3099">
            <v>0</v>
          </cell>
          <cell r="I3099" t="str">
            <v>263</v>
          </cell>
          <cell r="J3099">
            <v>2482</v>
          </cell>
          <cell r="K3099">
            <v>0</v>
          </cell>
          <cell r="L3099">
            <v>0</v>
          </cell>
          <cell r="M3099">
            <v>298.959</v>
          </cell>
          <cell r="N3099">
            <v>0</v>
          </cell>
          <cell r="O3099">
            <v>116768.28</v>
          </cell>
          <cell r="P3099">
            <v>39.06</v>
          </cell>
          <cell r="Q3099">
            <v>21018.29</v>
          </cell>
          <cell r="R3099">
            <v>1467.94</v>
          </cell>
        </row>
        <row r="3100">
          <cell r="A3100" t="str">
            <v>0308Tumbes264</v>
          </cell>
          <cell r="B3100" t="str">
            <v>03</v>
          </cell>
          <cell r="C3100" t="str">
            <v>08</v>
          </cell>
          <cell r="D3100" t="str">
            <v>ELNO</v>
          </cell>
          <cell r="E3100" t="str">
            <v>Tumbes</v>
          </cell>
          <cell r="F3100" t="str">
            <v/>
          </cell>
          <cell r="G3100">
            <v>0</v>
          </cell>
          <cell r="H3100">
            <v>0</v>
          </cell>
          <cell r="I3100" t="str">
            <v>264</v>
          </cell>
          <cell r="J3100">
            <v>1247</v>
          </cell>
          <cell r="K3100">
            <v>0</v>
          </cell>
          <cell r="L3100">
            <v>0</v>
          </cell>
          <cell r="M3100">
            <v>247.35300000000001</v>
          </cell>
          <cell r="N3100">
            <v>0</v>
          </cell>
          <cell r="O3100">
            <v>94545.81</v>
          </cell>
          <cell r="P3100">
            <v>38.22</v>
          </cell>
          <cell r="Q3100">
            <v>17018.25</v>
          </cell>
          <cell r="R3100">
            <v>738.77</v>
          </cell>
        </row>
        <row r="3101">
          <cell r="A3101" t="str">
            <v>0308Tumbes265</v>
          </cell>
          <cell r="B3101" t="str">
            <v>03</v>
          </cell>
          <cell r="C3101" t="str">
            <v>08</v>
          </cell>
          <cell r="D3101" t="str">
            <v>ELNO</v>
          </cell>
          <cell r="E3101" t="str">
            <v>Tumbes</v>
          </cell>
          <cell r="F3101" t="str">
            <v/>
          </cell>
          <cell r="G3101">
            <v>0</v>
          </cell>
          <cell r="H3101">
            <v>0</v>
          </cell>
          <cell r="I3101" t="str">
            <v>265</v>
          </cell>
          <cell r="J3101">
            <v>209</v>
          </cell>
          <cell r="K3101">
            <v>0</v>
          </cell>
          <cell r="L3101">
            <v>0</v>
          </cell>
          <cell r="M3101">
            <v>78.834000000000003</v>
          </cell>
          <cell r="N3101">
            <v>0</v>
          </cell>
          <cell r="O3101">
            <v>29404.06</v>
          </cell>
          <cell r="P3101">
            <v>37.299999999999997</v>
          </cell>
          <cell r="Q3101">
            <v>5292.73</v>
          </cell>
          <cell r="R3101">
            <v>124.97</v>
          </cell>
        </row>
        <row r="3102">
          <cell r="A3102" t="str">
            <v>0308Tumbes266</v>
          </cell>
          <cell r="B3102" t="str">
            <v>03</v>
          </cell>
          <cell r="C3102" t="str">
            <v>08</v>
          </cell>
          <cell r="D3102" t="str">
            <v>ELNO</v>
          </cell>
          <cell r="E3102" t="str">
            <v>Tumbes</v>
          </cell>
          <cell r="F3102" t="str">
            <v/>
          </cell>
          <cell r="G3102">
            <v>0</v>
          </cell>
          <cell r="H3102">
            <v>0</v>
          </cell>
          <cell r="I3102" t="str">
            <v>266</v>
          </cell>
          <cell r="J3102">
            <v>68</v>
          </cell>
          <cell r="K3102">
            <v>0</v>
          </cell>
          <cell r="L3102">
            <v>0</v>
          </cell>
          <cell r="M3102">
            <v>40.691000000000003</v>
          </cell>
          <cell r="N3102">
            <v>0</v>
          </cell>
          <cell r="O3102">
            <v>14998.54</v>
          </cell>
          <cell r="P3102">
            <v>36.86</v>
          </cell>
          <cell r="Q3102">
            <v>2699.74</v>
          </cell>
          <cell r="R3102">
            <v>41.24</v>
          </cell>
        </row>
        <row r="3103">
          <cell r="A3103" t="str">
            <v>0308Tumbes267</v>
          </cell>
          <cell r="B3103" t="str">
            <v>03</v>
          </cell>
          <cell r="C3103" t="str">
            <v>08</v>
          </cell>
          <cell r="D3103" t="str">
            <v>ELNO</v>
          </cell>
          <cell r="E3103" t="str">
            <v>Tumbes</v>
          </cell>
          <cell r="F3103" t="str">
            <v/>
          </cell>
          <cell r="G3103">
            <v>0</v>
          </cell>
          <cell r="H3103">
            <v>0</v>
          </cell>
          <cell r="I3103" t="str">
            <v>267</v>
          </cell>
          <cell r="J3103">
            <v>15</v>
          </cell>
          <cell r="K3103">
            <v>0</v>
          </cell>
          <cell r="L3103">
            <v>0</v>
          </cell>
          <cell r="M3103">
            <v>12.984</v>
          </cell>
          <cell r="N3103">
            <v>0</v>
          </cell>
          <cell r="O3103">
            <v>4651.66</v>
          </cell>
          <cell r="P3103">
            <v>35.83</v>
          </cell>
          <cell r="Q3103">
            <v>837.3</v>
          </cell>
          <cell r="R3103">
            <v>9.57</v>
          </cell>
        </row>
        <row r="3104">
          <cell r="A3104" t="str">
            <v>0308Tumbes268</v>
          </cell>
          <cell r="B3104" t="str">
            <v>03</v>
          </cell>
          <cell r="C3104" t="str">
            <v>08</v>
          </cell>
          <cell r="D3104" t="str">
            <v>ELNO</v>
          </cell>
          <cell r="E3104" t="str">
            <v>Tumbes</v>
          </cell>
          <cell r="F3104" t="str">
            <v/>
          </cell>
          <cell r="G3104">
            <v>0</v>
          </cell>
          <cell r="H3104">
            <v>0</v>
          </cell>
          <cell r="I3104" t="str">
            <v>268</v>
          </cell>
          <cell r="J3104">
            <v>27</v>
          </cell>
          <cell r="K3104">
            <v>0</v>
          </cell>
          <cell r="L3104">
            <v>0</v>
          </cell>
          <cell r="M3104">
            <v>43.18</v>
          </cell>
          <cell r="N3104">
            <v>0</v>
          </cell>
          <cell r="O3104">
            <v>15453.69</v>
          </cell>
          <cell r="P3104">
            <v>35.79</v>
          </cell>
          <cell r="Q3104">
            <v>2781.66</v>
          </cell>
          <cell r="R3104">
            <v>17.010000000000002</v>
          </cell>
        </row>
        <row r="3105">
          <cell r="A3105" t="str">
            <v>0308Tumbes282</v>
          </cell>
          <cell r="B3105" t="str">
            <v>03</v>
          </cell>
          <cell r="C3105" t="str">
            <v>08</v>
          </cell>
          <cell r="D3105" t="str">
            <v>ELNO</v>
          </cell>
          <cell r="E3105" t="str">
            <v>Tumbes</v>
          </cell>
          <cell r="F3105" t="str">
            <v/>
          </cell>
          <cell r="G3105">
            <v>0</v>
          </cell>
          <cell r="H3105">
            <v>0</v>
          </cell>
          <cell r="I3105" t="str">
            <v>282</v>
          </cell>
          <cell r="J3105">
            <v>53</v>
          </cell>
          <cell r="K3105">
            <v>0</v>
          </cell>
          <cell r="L3105">
            <v>0</v>
          </cell>
          <cell r="M3105">
            <v>4.0060000000000002</v>
          </cell>
          <cell r="N3105">
            <v>11.34</v>
          </cell>
          <cell r="O3105">
            <v>1518.18</v>
          </cell>
          <cell r="P3105">
            <v>37.9</v>
          </cell>
          <cell r="Q3105">
            <v>273.27</v>
          </cell>
          <cell r="R3105">
            <v>31.33</v>
          </cell>
        </row>
        <row r="3106">
          <cell r="A3106" t="str">
            <v>0308Tumbes281</v>
          </cell>
          <cell r="B3106" t="str">
            <v>03</v>
          </cell>
          <cell r="C3106" t="str">
            <v>08</v>
          </cell>
          <cell r="D3106" t="str">
            <v>ELNO</v>
          </cell>
          <cell r="E3106" t="str">
            <v>Tumbes</v>
          </cell>
          <cell r="F3106" t="str">
            <v/>
          </cell>
          <cell r="G3106">
            <v>0</v>
          </cell>
          <cell r="H3106">
            <v>0</v>
          </cell>
          <cell r="I3106" t="str">
            <v>281</v>
          </cell>
          <cell r="J3106">
            <v>2</v>
          </cell>
          <cell r="K3106">
            <v>0</v>
          </cell>
          <cell r="L3106">
            <v>0</v>
          </cell>
          <cell r="M3106">
            <v>0.19800000000000001</v>
          </cell>
          <cell r="N3106">
            <v>0.6</v>
          </cell>
          <cell r="O3106">
            <v>77.900000000000006</v>
          </cell>
          <cell r="P3106">
            <v>39.340000000000003</v>
          </cell>
          <cell r="Q3106">
            <v>14.02</v>
          </cell>
          <cell r="R3106">
            <v>1.18</v>
          </cell>
        </row>
        <row r="3107">
          <cell r="A3107" t="str">
            <v>0308Tumbes100</v>
          </cell>
          <cell r="B3107" t="str">
            <v>03</v>
          </cell>
          <cell r="C3107" t="str">
            <v>08</v>
          </cell>
          <cell r="D3107" t="str">
            <v>ELNO</v>
          </cell>
          <cell r="E3107" t="str">
            <v>Tumbes</v>
          </cell>
          <cell r="F3107" t="str">
            <v/>
          </cell>
          <cell r="G3107">
            <v>0</v>
          </cell>
          <cell r="H3107">
            <v>0</v>
          </cell>
          <cell r="I3107" t="str">
            <v>100</v>
          </cell>
          <cell r="J3107">
            <v>22</v>
          </cell>
          <cell r="K3107">
            <v>13.398</v>
          </cell>
          <cell r="L3107">
            <v>632.25099999999998</v>
          </cell>
          <cell r="M3107">
            <v>645.649</v>
          </cell>
          <cell r="N3107">
            <v>2.1349999999999998</v>
          </cell>
          <cell r="O3107">
            <v>67707.88</v>
          </cell>
          <cell r="P3107">
            <v>10.49</v>
          </cell>
          <cell r="Q3107">
            <v>12187.42</v>
          </cell>
          <cell r="R3107">
            <v>333.9</v>
          </cell>
        </row>
        <row r="3108">
          <cell r="A3108" t="str">
            <v>0308Tumbes122</v>
          </cell>
          <cell r="B3108" t="str">
            <v>03</v>
          </cell>
          <cell r="C3108" t="str">
            <v>08</v>
          </cell>
          <cell r="D3108" t="str">
            <v>ELNO</v>
          </cell>
          <cell r="E3108" t="str">
            <v>Tumbes</v>
          </cell>
          <cell r="F3108" t="str">
            <v/>
          </cell>
          <cell r="G3108">
            <v>0</v>
          </cell>
          <cell r="H3108">
            <v>0</v>
          </cell>
          <cell r="I3108" t="str">
            <v>122</v>
          </cell>
          <cell r="J3108">
            <v>26</v>
          </cell>
          <cell r="K3108">
            <v>131.62700000000001</v>
          </cell>
          <cell r="L3108">
            <v>673.74099999999999</v>
          </cell>
          <cell r="M3108">
            <v>805.36800000000005</v>
          </cell>
          <cell r="N3108">
            <v>4.5910000000000002</v>
          </cell>
          <cell r="O3108">
            <v>174006.79</v>
          </cell>
          <cell r="P3108">
            <v>21.61</v>
          </cell>
          <cell r="Q3108">
            <v>31321.22</v>
          </cell>
          <cell r="R3108">
            <v>413.4</v>
          </cell>
        </row>
        <row r="3109">
          <cell r="A3109" t="str">
            <v>0308Tumbes121</v>
          </cell>
          <cell r="B3109" t="str">
            <v>03</v>
          </cell>
          <cell r="C3109" t="str">
            <v>08</v>
          </cell>
          <cell r="D3109" t="str">
            <v>ELNO</v>
          </cell>
          <cell r="E3109" t="str">
            <v>Tumbes</v>
          </cell>
          <cell r="F3109" t="str">
            <v/>
          </cell>
          <cell r="G3109">
            <v>0</v>
          </cell>
          <cell r="H3109">
            <v>0</v>
          </cell>
          <cell r="I3109" t="str">
            <v>121</v>
          </cell>
          <cell r="J3109">
            <v>15</v>
          </cell>
          <cell r="K3109">
            <v>97.263000000000005</v>
          </cell>
          <cell r="L3109">
            <v>378.54</v>
          </cell>
          <cell r="M3109">
            <v>475.803</v>
          </cell>
          <cell r="N3109">
            <v>2.1080000000000001</v>
          </cell>
          <cell r="O3109">
            <v>103272.63</v>
          </cell>
          <cell r="P3109">
            <v>21.7</v>
          </cell>
          <cell r="Q3109">
            <v>18589.07</v>
          </cell>
          <cell r="R3109">
            <v>238.5</v>
          </cell>
        </row>
        <row r="3110">
          <cell r="A3110" t="str">
            <v>0308Tumbes132</v>
          </cell>
          <cell r="B3110" t="str">
            <v>03</v>
          </cell>
          <cell r="C3110" t="str">
            <v>08</v>
          </cell>
          <cell r="D3110" t="str">
            <v>ELNO</v>
          </cell>
          <cell r="E3110" t="str">
            <v>Tumbes</v>
          </cell>
          <cell r="F3110" t="str">
            <v/>
          </cell>
          <cell r="G3110">
            <v>0</v>
          </cell>
          <cell r="H3110">
            <v>0</v>
          </cell>
          <cell r="I3110" t="str">
            <v>132</v>
          </cell>
          <cell r="J3110">
            <v>25</v>
          </cell>
          <cell r="K3110">
            <v>0</v>
          </cell>
          <cell r="L3110">
            <v>0</v>
          </cell>
          <cell r="M3110">
            <v>154.70599999999999</v>
          </cell>
          <cell r="N3110">
            <v>0.68600000000000005</v>
          </cell>
          <cell r="O3110">
            <v>35560.800000000003</v>
          </cell>
          <cell r="P3110">
            <v>22.99</v>
          </cell>
          <cell r="Q3110">
            <v>6400.94</v>
          </cell>
          <cell r="R3110">
            <v>371.75</v>
          </cell>
        </row>
        <row r="3111">
          <cell r="A3111" t="str">
            <v>0308Tumbes131</v>
          </cell>
          <cell r="B3111" t="str">
            <v>03</v>
          </cell>
          <cell r="C3111" t="str">
            <v>08</v>
          </cell>
          <cell r="D3111" t="str">
            <v>ELNO</v>
          </cell>
          <cell r="E3111" t="str">
            <v>Tumbes</v>
          </cell>
          <cell r="F3111" t="str">
            <v/>
          </cell>
          <cell r="G3111">
            <v>0</v>
          </cell>
          <cell r="H3111">
            <v>0</v>
          </cell>
          <cell r="I3111" t="str">
            <v>131</v>
          </cell>
          <cell r="J3111">
            <v>22</v>
          </cell>
          <cell r="K3111">
            <v>0</v>
          </cell>
          <cell r="L3111">
            <v>0</v>
          </cell>
          <cell r="M3111">
            <v>129.65700000000001</v>
          </cell>
          <cell r="N3111">
            <v>0.81699999999999995</v>
          </cell>
          <cell r="O3111">
            <v>31545.61</v>
          </cell>
          <cell r="P3111">
            <v>24.33</v>
          </cell>
          <cell r="Q3111">
            <v>5678.21</v>
          </cell>
          <cell r="R3111">
            <v>327.14</v>
          </cell>
        </row>
        <row r="3112">
          <cell r="A3112" t="str">
            <v>0308Tumbes240</v>
          </cell>
          <cell r="B3112" t="str">
            <v>03</v>
          </cell>
          <cell r="C3112" t="str">
            <v>08</v>
          </cell>
          <cell r="D3112" t="str">
            <v>ELNO</v>
          </cell>
          <cell r="E3112" t="str">
            <v>Tumbes</v>
          </cell>
          <cell r="F3112" t="str">
            <v/>
          </cell>
          <cell r="G3112">
            <v>0</v>
          </cell>
          <cell r="H3112">
            <v>0</v>
          </cell>
          <cell r="I3112" t="str">
            <v>240</v>
          </cell>
          <cell r="J3112">
            <v>0</v>
          </cell>
          <cell r="K3112">
            <v>0</v>
          </cell>
          <cell r="L3112">
            <v>0</v>
          </cell>
          <cell r="M3112">
            <v>325.50599999999997</v>
          </cell>
          <cell r="N3112">
            <v>0</v>
          </cell>
          <cell r="O3112">
            <v>116858.81</v>
          </cell>
          <cell r="P3112">
            <v>35.9</v>
          </cell>
          <cell r="Q3112">
            <v>0</v>
          </cell>
          <cell r="R3112">
            <v>0</v>
          </cell>
        </row>
        <row r="3113">
          <cell r="A3113" t="str">
            <v>0308Canchaque231</v>
          </cell>
          <cell r="B3113" t="str">
            <v>03</v>
          </cell>
          <cell r="C3113" t="str">
            <v>08</v>
          </cell>
          <cell r="D3113" t="str">
            <v>ELNO</v>
          </cell>
          <cell r="E3113" t="str">
            <v>Canchaque</v>
          </cell>
          <cell r="F3113" t="str">
            <v/>
          </cell>
          <cell r="G3113">
            <v>0</v>
          </cell>
          <cell r="H3113">
            <v>0</v>
          </cell>
          <cell r="I3113" t="str">
            <v>231</v>
          </cell>
          <cell r="J3113">
            <v>2</v>
          </cell>
          <cell r="K3113">
            <v>0</v>
          </cell>
          <cell r="L3113">
            <v>0</v>
          </cell>
          <cell r="M3113">
            <v>0.24199999999999999</v>
          </cell>
          <cell r="N3113">
            <v>2E-3</v>
          </cell>
          <cell r="O3113">
            <v>241.94</v>
          </cell>
          <cell r="P3113">
            <v>99.98</v>
          </cell>
          <cell r="Q3113">
            <v>43.55</v>
          </cell>
          <cell r="R3113">
            <v>4.2</v>
          </cell>
        </row>
        <row r="3114">
          <cell r="A3114" t="str">
            <v>0308Canchaque270</v>
          </cell>
          <cell r="B3114" t="str">
            <v>03</v>
          </cell>
          <cell r="C3114" t="str">
            <v>08</v>
          </cell>
          <cell r="D3114" t="str">
            <v>ELNO</v>
          </cell>
          <cell r="E3114" t="str">
            <v>Canchaque</v>
          </cell>
          <cell r="F3114" t="str">
            <v/>
          </cell>
          <cell r="G3114">
            <v>0</v>
          </cell>
          <cell r="H3114">
            <v>0</v>
          </cell>
          <cell r="I3114" t="str">
            <v>270</v>
          </cell>
          <cell r="J3114">
            <v>26</v>
          </cell>
          <cell r="K3114">
            <v>0</v>
          </cell>
          <cell r="L3114">
            <v>0</v>
          </cell>
          <cell r="M3114">
            <v>1.843</v>
          </cell>
          <cell r="N3114">
            <v>0</v>
          </cell>
          <cell r="O3114">
            <v>1123.07</v>
          </cell>
          <cell r="P3114">
            <v>60.94</v>
          </cell>
          <cell r="Q3114">
            <v>202.15</v>
          </cell>
          <cell r="R3114">
            <v>14.93</v>
          </cell>
        </row>
        <row r="3115">
          <cell r="A3115" t="str">
            <v>0308Canchaque261</v>
          </cell>
          <cell r="B3115" t="str">
            <v>03</v>
          </cell>
          <cell r="C3115" t="str">
            <v>08</v>
          </cell>
          <cell r="D3115" t="str">
            <v>ELNO</v>
          </cell>
          <cell r="E3115" t="str">
            <v>Canchaque</v>
          </cell>
          <cell r="F3115" t="str">
            <v/>
          </cell>
          <cell r="G3115">
            <v>0</v>
          </cell>
          <cell r="H3115">
            <v>0</v>
          </cell>
          <cell r="I3115" t="str">
            <v>261</v>
          </cell>
          <cell r="J3115">
            <v>441</v>
          </cell>
          <cell r="K3115">
            <v>0</v>
          </cell>
          <cell r="L3115">
            <v>0</v>
          </cell>
          <cell r="M3115">
            <v>5.3369999999999997</v>
          </cell>
          <cell r="N3115">
            <v>0</v>
          </cell>
          <cell r="O3115">
            <v>2462.87</v>
          </cell>
          <cell r="P3115">
            <v>46.15</v>
          </cell>
          <cell r="Q3115">
            <v>443.32</v>
          </cell>
          <cell r="R3115">
            <v>260.91000000000003</v>
          </cell>
        </row>
        <row r="3116">
          <cell r="A3116" t="str">
            <v>0308Canchaque262</v>
          </cell>
          <cell r="B3116" t="str">
            <v>03</v>
          </cell>
          <cell r="C3116" t="str">
            <v>08</v>
          </cell>
          <cell r="D3116" t="str">
            <v>ELNO</v>
          </cell>
          <cell r="E3116" t="str">
            <v>Canchaque</v>
          </cell>
          <cell r="F3116" t="str">
            <v/>
          </cell>
          <cell r="G3116">
            <v>0</v>
          </cell>
          <cell r="H3116">
            <v>0</v>
          </cell>
          <cell r="I3116" t="str">
            <v>262</v>
          </cell>
          <cell r="J3116">
            <v>120</v>
          </cell>
          <cell r="K3116">
            <v>0</v>
          </cell>
          <cell r="L3116">
            <v>0</v>
          </cell>
          <cell r="M3116">
            <v>5.5789999999999997</v>
          </cell>
          <cell r="N3116">
            <v>0</v>
          </cell>
          <cell r="O3116">
            <v>2544.62</v>
          </cell>
          <cell r="P3116">
            <v>45.61</v>
          </cell>
          <cell r="Q3116">
            <v>458.03</v>
          </cell>
          <cell r="R3116">
            <v>71.16</v>
          </cell>
        </row>
        <row r="3117">
          <cell r="A3117" t="str">
            <v>0308Canchaque263</v>
          </cell>
          <cell r="B3117" t="str">
            <v>03</v>
          </cell>
          <cell r="C3117" t="str">
            <v>08</v>
          </cell>
          <cell r="D3117" t="str">
            <v>ELNO</v>
          </cell>
          <cell r="E3117" t="str">
            <v>Canchaque</v>
          </cell>
          <cell r="F3117" t="str">
            <v/>
          </cell>
          <cell r="G3117">
            <v>0</v>
          </cell>
          <cell r="H3117">
            <v>0</v>
          </cell>
          <cell r="I3117" t="str">
            <v>263</v>
          </cell>
          <cell r="J3117">
            <v>5</v>
          </cell>
          <cell r="K3117">
            <v>0</v>
          </cell>
          <cell r="L3117">
            <v>0</v>
          </cell>
          <cell r="M3117">
            <v>0.56799999999999995</v>
          </cell>
          <cell r="N3117">
            <v>0</v>
          </cell>
          <cell r="O3117">
            <v>358.1</v>
          </cell>
          <cell r="P3117">
            <v>63.05</v>
          </cell>
          <cell r="Q3117">
            <v>64.459999999999994</v>
          </cell>
          <cell r="R3117">
            <v>2.95</v>
          </cell>
        </row>
        <row r="3118">
          <cell r="A3118" t="str">
            <v>0308Canchaque264</v>
          </cell>
          <cell r="B3118" t="str">
            <v>03</v>
          </cell>
          <cell r="C3118" t="str">
            <v>08</v>
          </cell>
          <cell r="D3118" t="str">
            <v>ELNO</v>
          </cell>
          <cell r="E3118" t="str">
            <v>Canchaque</v>
          </cell>
          <cell r="F3118" t="str">
            <v/>
          </cell>
          <cell r="G3118">
            <v>0</v>
          </cell>
          <cell r="H3118">
            <v>0</v>
          </cell>
          <cell r="I3118" t="str">
            <v>264</v>
          </cell>
          <cell r="J3118">
            <v>3</v>
          </cell>
          <cell r="K3118">
            <v>0</v>
          </cell>
          <cell r="L3118">
            <v>0</v>
          </cell>
          <cell r="M3118">
            <v>0.63200000000000001</v>
          </cell>
          <cell r="N3118">
            <v>0</v>
          </cell>
          <cell r="O3118">
            <v>393.66</v>
          </cell>
          <cell r="P3118">
            <v>62.29</v>
          </cell>
          <cell r="Q3118">
            <v>70.86</v>
          </cell>
          <cell r="R3118">
            <v>1.77</v>
          </cell>
        </row>
        <row r="3119">
          <cell r="A3119" t="str">
            <v>0308Canchaque240</v>
          </cell>
          <cell r="B3119" t="str">
            <v>03</v>
          </cell>
          <cell r="C3119" t="str">
            <v>08</v>
          </cell>
          <cell r="D3119" t="str">
            <v>ELNO</v>
          </cell>
          <cell r="E3119" t="str">
            <v>Canchaque</v>
          </cell>
          <cell r="F3119" t="str">
            <v/>
          </cell>
          <cell r="G3119">
            <v>0</v>
          </cell>
          <cell r="H3119">
            <v>0</v>
          </cell>
          <cell r="I3119" t="str">
            <v>240</v>
          </cell>
          <cell r="J3119">
            <v>0</v>
          </cell>
          <cell r="K3119">
            <v>0</v>
          </cell>
          <cell r="L3119">
            <v>0</v>
          </cell>
          <cell r="M3119">
            <v>7.2850000000000001</v>
          </cell>
          <cell r="N3119">
            <v>0</v>
          </cell>
          <cell r="O3119">
            <v>906.95</v>
          </cell>
          <cell r="P3119">
            <v>12.45</v>
          </cell>
          <cell r="Q3119">
            <v>0</v>
          </cell>
          <cell r="R3119">
            <v>0</v>
          </cell>
        </row>
        <row r="3120">
          <cell r="A3120" t="str">
            <v>0308Chalaco270</v>
          </cell>
          <cell r="B3120" t="str">
            <v>03</v>
          </cell>
          <cell r="C3120" t="str">
            <v>08</v>
          </cell>
          <cell r="D3120" t="str">
            <v>ELNO</v>
          </cell>
          <cell r="E3120" t="str">
            <v>Chalaco</v>
          </cell>
          <cell r="F3120" t="str">
            <v/>
          </cell>
          <cell r="G3120">
            <v>0</v>
          </cell>
          <cell r="H3120">
            <v>0</v>
          </cell>
          <cell r="I3120" t="str">
            <v>270</v>
          </cell>
          <cell r="J3120">
            <v>142</v>
          </cell>
          <cell r="K3120">
            <v>0</v>
          </cell>
          <cell r="L3120">
            <v>0</v>
          </cell>
          <cell r="M3120">
            <v>8.3190000000000008</v>
          </cell>
          <cell r="N3120">
            <v>0</v>
          </cell>
          <cell r="O3120">
            <v>4472.33</v>
          </cell>
          <cell r="P3120">
            <v>53.76</v>
          </cell>
          <cell r="Q3120">
            <v>805.02</v>
          </cell>
          <cell r="R3120">
            <v>83.14</v>
          </cell>
        </row>
        <row r="3121">
          <cell r="A3121" t="str">
            <v>0308Chalaco261</v>
          </cell>
          <cell r="B3121" t="str">
            <v>03</v>
          </cell>
          <cell r="C3121" t="str">
            <v>08</v>
          </cell>
          <cell r="D3121" t="str">
            <v>ELNO</v>
          </cell>
          <cell r="E3121" t="str">
            <v>Chalaco</v>
          </cell>
          <cell r="F3121" t="str">
            <v/>
          </cell>
          <cell r="G3121">
            <v>0</v>
          </cell>
          <cell r="H3121">
            <v>0</v>
          </cell>
          <cell r="I3121" t="str">
            <v>261</v>
          </cell>
          <cell r="J3121">
            <v>218</v>
          </cell>
          <cell r="K3121">
            <v>0</v>
          </cell>
          <cell r="L3121">
            <v>0</v>
          </cell>
          <cell r="M3121">
            <v>2.847</v>
          </cell>
          <cell r="N3121">
            <v>0</v>
          </cell>
          <cell r="O3121">
            <v>1084.28</v>
          </cell>
          <cell r="P3121">
            <v>38.090000000000003</v>
          </cell>
          <cell r="Q3121">
            <v>195.17</v>
          </cell>
          <cell r="R3121">
            <v>128.62</v>
          </cell>
        </row>
        <row r="3122">
          <cell r="A3122" t="str">
            <v>0308Chalaco262</v>
          </cell>
          <cell r="B3122" t="str">
            <v>03</v>
          </cell>
          <cell r="C3122" t="str">
            <v>08</v>
          </cell>
          <cell r="D3122" t="str">
            <v>ELNO</v>
          </cell>
          <cell r="E3122" t="str">
            <v>Chalaco</v>
          </cell>
          <cell r="F3122" t="str">
            <v/>
          </cell>
          <cell r="G3122">
            <v>0</v>
          </cell>
          <cell r="H3122">
            <v>0</v>
          </cell>
          <cell r="I3122" t="str">
            <v>262</v>
          </cell>
          <cell r="J3122">
            <v>62</v>
          </cell>
          <cell r="K3122">
            <v>0</v>
          </cell>
          <cell r="L3122">
            <v>0</v>
          </cell>
          <cell r="M3122">
            <v>3.16</v>
          </cell>
          <cell r="N3122">
            <v>0</v>
          </cell>
          <cell r="O3122">
            <v>1175.75</v>
          </cell>
          <cell r="P3122">
            <v>37.21</v>
          </cell>
          <cell r="Q3122">
            <v>211.64</v>
          </cell>
          <cell r="R3122">
            <v>36.58</v>
          </cell>
        </row>
        <row r="3123">
          <cell r="A3123" t="str">
            <v>0308Chalaco263</v>
          </cell>
          <cell r="B3123" t="str">
            <v>03</v>
          </cell>
          <cell r="C3123" t="str">
            <v>08</v>
          </cell>
          <cell r="D3123" t="str">
            <v>ELNO</v>
          </cell>
          <cell r="E3123" t="str">
            <v>Chalaco</v>
          </cell>
          <cell r="F3123" t="str">
            <v/>
          </cell>
          <cell r="G3123">
            <v>0</v>
          </cell>
          <cell r="H3123">
            <v>0</v>
          </cell>
          <cell r="I3123" t="str">
            <v>263</v>
          </cell>
          <cell r="J3123">
            <v>4</v>
          </cell>
          <cell r="K3123">
            <v>0</v>
          </cell>
          <cell r="L3123">
            <v>0</v>
          </cell>
          <cell r="M3123">
            <v>0.42699999999999999</v>
          </cell>
          <cell r="N3123">
            <v>0</v>
          </cell>
          <cell r="O3123">
            <v>210.4</v>
          </cell>
          <cell r="P3123">
            <v>49.27</v>
          </cell>
          <cell r="Q3123">
            <v>37.869999999999997</v>
          </cell>
          <cell r="R3123">
            <v>2.36</v>
          </cell>
        </row>
        <row r="3124">
          <cell r="A3124" t="str">
            <v>0308Chalaco240</v>
          </cell>
          <cell r="B3124" t="str">
            <v>03</v>
          </cell>
          <cell r="C3124" t="str">
            <v>08</v>
          </cell>
          <cell r="D3124" t="str">
            <v>ELNO</v>
          </cell>
          <cell r="E3124" t="str">
            <v>Chalaco</v>
          </cell>
          <cell r="F3124" t="str">
            <v/>
          </cell>
          <cell r="G3124">
            <v>0</v>
          </cell>
          <cell r="H3124">
            <v>0</v>
          </cell>
          <cell r="I3124" t="str">
            <v>240</v>
          </cell>
          <cell r="J3124">
            <v>0</v>
          </cell>
          <cell r="K3124">
            <v>0</v>
          </cell>
          <cell r="L3124">
            <v>0</v>
          </cell>
          <cell r="M3124">
            <v>8.3480000000000008</v>
          </cell>
          <cell r="N3124">
            <v>0</v>
          </cell>
          <cell r="O3124">
            <v>793.46</v>
          </cell>
          <cell r="P3124">
            <v>9.5</v>
          </cell>
          <cell r="Q3124">
            <v>0</v>
          </cell>
          <cell r="R3124">
            <v>0</v>
          </cell>
        </row>
        <row r="3125">
          <cell r="A3125" t="str">
            <v>0308Huancabamba270</v>
          </cell>
          <cell r="B3125" t="str">
            <v>03</v>
          </cell>
          <cell r="C3125" t="str">
            <v>08</v>
          </cell>
          <cell r="D3125" t="str">
            <v>ELNO</v>
          </cell>
          <cell r="E3125" t="str">
            <v>Huancabamba</v>
          </cell>
          <cell r="F3125" t="str">
            <v/>
          </cell>
          <cell r="G3125">
            <v>0</v>
          </cell>
          <cell r="H3125">
            <v>0</v>
          </cell>
          <cell r="I3125" t="str">
            <v>270</v>
          </cell>
          <cell r="J3125">
            <v>95</v>
          </cell>
          <cell r="K3125">
            <v>0</v>
          </cell>
          <cell r="L3125">
            <v>0</v>
          </cell>
          <cell r="M3125">
            <v>16.986999999999998</v>
          </cell>
          <cell r="N3125">
            <v>0</v>
          </cell>
          <cell r="O3125">
            <v>9402.34</v>
          </cell>
          <cell r="P3125">
            <v>55.35</v>
          </cell>
          <cell r="Q3125">
            <v>1692.42</v>
          </cell>
          <cell r="R3125">
            <v>56.95</v>
          </cell>
        </row>
        <row r="3126">
          <cell r="A3126" t="str">
            <v>0308Huancabamba261</v>
          </cell>
          <cell r="B3126" t="str">
            <v>03</v>
          </cell>
          <cell r="C3126" t="str">
            <v>08</v>
          </cell>
          <cell r="D3126" t="str">
            <v>ELNO</v>
          </cell>
          <cell r="E3126" t="str">
            <v>Huancabamba</v>
          </cell>
          <cell r="F3126" t="str">
            <v/>
          </cell>
          <cell r="G3126">
            <v>0</v>
          </cell>
          <cell r="H3126">
            <v>0</v>
          </cell>
          <cell r="I3126" t="str">
            <v>261</v>
          </cell>
          <cell r="J3126">
            <v>808</v>
          </cell>
          <cell r="K3126">
            <v>0</v>
          </cell>
          <cell r="L3126">
            <v>0</v>
          </cell>
          <cell r="M3126">
            <v>11.737</v>
          </cell>
          <cell r="N3126">
            <v>0</v>
          </cell>
          <cell r="O3126">
            <v>5113.8599999999997</v>
          </cell>
          <cell r="P3126">
            <v>43.57</v>
          </cell>
          <cell r="Q3126">
            <v>920.49</v>
          </cell>
          <cell r="R3126">
            <v>477.74</v>
          </cell>
        </row>
        <row r="3127">
          <cell r="A3127" t="str">
            <v>0308Huancabamba262</v>
          </cell>
          <cell r="B3127" t="str">
            <v>03</v>
          </cell>
          <cell r="C3127" t="str">
            <v>08</v>
          </cell>
          <cell r="D3127" t="str">
            <v>ELNO</v>
          </cell>
          <cell r="E3127" t="str">
            <v>Huancabamba</v>
          </cell>
          <cell r="F3127" t="str">
            <v/>
          </cell>
          <cell r="G3127">
            <v>0</v>
          </cell>
          <cell r="H3127">
            <v>0</v>
          </cell>
          <cell r="I3127" t="str">
            <v>262</v>
          </cell>
          <cell r="J3127">
            <v>563</v>
          </cell>
          <cell r="K3127">
            <v>0</v>
          </cell>
          <cell r="L3127">
            <v>0</v>
          </cell>
          <cell r="M3127">
            <v>30.364000000000001</v>
          </cell>
          <cell r="N3127">
            <v>0</v>
          </cell>
          <cell r="O3127">
            <v>14511.06</v>
          </cell>
          <cell r="P3127">
            <v>47.79</v>
          </cell>
          <cell r="Q3127">
            <v>2611.9899999999998</v>
          </cell>
          <cell r="R3127">
            <v>332.57</v>
          </cell>
        </row>
        <row r="3128">
          <cell r="A3128" t="str">
            <v>0308Huancabamba263</v>
          </cell>
          <cell r="B3128" t="str">
            <v>03</v>
          </cell>
          <cell r="C3128" t="str">
            <v>08</v>
          </cell>
          <cell r="D3128" t="str">
            <v>ELNO</v>
          </cell>
          <cell r="E3128" t="str">
            <v>Huancabamba</v>
          </cell>
          <cell r="F3128" t="str">
            <v/>
          </cell>
          <cell r="G3128">
            <v>0</v>
          </cell>
          <cell r="H3128">
            <v>0</v>
          </cell>
          <cell r="I3128" t="str">
            <v>263</v>
          </cell>
          <cell r="J3128">
            <v>58</v>
          </cell>
          <cell r="K3128">
            <v>0</v>
          </cell>
          <cell r="L3128">
            <v>0</v>
          </cell>
          <cell r="M3128">
            <v>6.984</v>
          </cell>
          <cell r="N3128">
            <v>0</v>
          </cell>
          <cell r="O3128">
            <v>4396.6499999999996</v>
          </cell>
          <cell r="P3128">
            <v>62.95</v>
          </cell>
          <cell r="Q3128">
            <v>791.4</v>
          </cell>
          <cell r="R3128">
            <v>34.479999999999997</v>
          </cell>
        </row>
        <row r="3129">
          <cell r="A3129" t="str">
            <v>0308Huancabamba264</v>
          </cell>
          <cell r="B3129" t="str">
            <v>03</v>
          </cell>
          <cell r="C3129" t="str">
            <v>08</v>
          </cell>
          <cell r="D3129" t="str">
            <v>ELNO</v>
          </cell>
          <cell r="E3129" t="str">
            <v>Huancabamba</v>
          </cell>
          <cell r="F3129" t="str">
            <v/>
          </cell>
          <cell r="G3129">
            <v>0</v>
          </cell>
          <cell r="H3129">
            <v>0</v>
          </cell>
          <cell r="I3129" t="str">
            <v>264</v>
          </cell>
          <cell r="J3129">
            <v>27</v>
          </cell>
          <cell r="K3129">
            <v>0</v>
          </cell>
          <cell r="L3129">
            <v>0</v>
          </cell>
          <cell r="M3129">
            <v>5.7969999999999997</v>
          </cell>
          <cell r="N3129">
            <v>0</v>
          </cell>
          <cell r="O3129">
            <v>3609.84</v>
          </cell>
          <cell r="P3129">
            <v>62.27</v>
          </cell>
          <cell r="Q3129">
            <v>649.77</v>
          </cell>
          <cell r="R3129">
            <v>15.99</v>
          </cell>
        </row>
        <row r="3130">
          <cell r="A3130" t="str">
            <v>0308Huancabamba265</v>
          </cell>
          <cell r="B3130" t="str">
            <v>03</v>
          </cell>
          <cell r="C3130" t="str">
            <v>08</v>
          </cell>
          <cell r="D3130" t="str">
            <v>ELNO</v>
          </cell>
          <cell r="E3130" t="str">
            <v>Huancabamba</v>
          </cell>
          <cell r="F3130" t="str">
            <v/>
          </cell>
          <cell r="G3130">
            <v>0</v>
          </cell>
          <cell r="H3130">
            <v>0</v>
          </cell>
          <cell r="I3130" t="str">
            <v>265</v>
          </cell>
          <cell r="J3130">
            <v>6</v>
          </cell>
          <cell r="K3130">
            <v>0</v>
          </cell>
          <cell r="L3130">
            <v>0</v>
          </cell>
          <cell r="M3130">
            <v>2.1139999999999999</v>
          </cell>
          <cell r="N3130">
            <v>0</v>
          </cell>
          <cell r="O3130">
            <v>1309.23</v>
          </cell>
          <cell r="P3130">
            <v>61.93</v>
          </cell>
          <cell r="Q3130">
            <v>235.66</v>
          </cell>
          <cell r="R3130">
            <v>3.58</v>
          </cell>
        </row>
        <row r="3131">
          <cell r="A3131" t="str">
            <v>0308Huancabamba266</v>
          </cell>
          <cell r="B3131" t="str">
            <v>03</v>
          </cell>
          <cell r="C3131" t="str">
            <v>08</v>
          </cell>
          <cell r="D3131" t="str">
            <v>ELNO</v>
          </cell>
          <cell r="E3131" t="str">
            <v>Huancabamba</v>
          </cell>
          <cell r="F3131" t="str">
            <v/>
          </cell>
          <cell r="G3131">
            <v>0</v>
          </cell>
          <cell r="H3131">
            <v>0</v>
          </cell>
          <cell r="I3131" t="str">
            <v>266</v>
          </cell>
          <cell r="J3131">
            <v>1</v>
          </cell>
          <cell r="K3131">
            <v>0</v>
          </cell>
          <cell r="L3131">
            <v>0</v>
          </cell>
          <cell r="M3131">
            <v>0.59199999999999997</v>
          </cell>
          <cell r="N3131">
            <v>0</v>
          </cell>
          <cell r="O3131">
            <v>365.36</v>
          </cell>
          <cell r="P3131">
            <v>61.72</v>
          </cell>
          <cell r="Q3131">
            <v>65.760000000000005</v>
          </cell>
          <cell r="R3131">
            <v>0.59</v>
          </cell>
        </row>
        <row r="3132">
          <cell r="A3132" t="str">
            <v>0308Huancabamba267</v>
          </cell>
          <cell r="B3132" t="str">
            <v>03</v>
          </cell>
          <cell r="C3132" t="str">
            <v>08</v>
          </cell>
          <cell r="D3132" t="str">
            <v>ELNO</v>
          </cell>
          <cell r="E3132" t="str">
            <v>Huancabamba</v>
          </cell>
          <cell r="F3132" t="str">
            <v/>
          </cell>
          <cell r="G3132">
            <v>0</v>
          </cell>
          <cell r="H3132">
            <v>0</v>
          </cell>
          <cell r="I3132" t="str">
            <v>267</v>
          </cell>
          <cell r="J3132">
            <v>1</v>
          </cell>
          <cell r="K3132">
            <v>0</v>
          </cell>
          <cell r="L3132">
            <v>0</v>
          </cell>
          <cell r="M3132">
            <v>0.872</v>
          </cell>
          <cell r="N3132">
            <v>0</v>
          </cell>
          <cell r="O3132">
            <v>288.61</v>
          </cell>
          <cell r="P3132">
            <v>33.1</v>
          </cell>
          <cell r="Q3132">
            <v>51.95</v>
          </cell>
          <cell r="R3132">
            <v>0.77</v>
          </cell>
        </row>
        <row r="3133">
          <cell r="A3133" t="str">
            <v>0308Huancabamba100</v>
          </cell>
          <cell r="B3133" t="str">
            <v>03</v>
          </cell>
          <cell r="C3133" t="str">
            <v>08</v>
          </cell>
          <cell r="D3133" t="str">
            <v>ELNO</v>
          </cell>
          <cell r="E3133" t="str">
            <v>Huancabamba</v>
          </cell>
          <cell r="F3133" t="str">
            <v/>
          </cell>
          <cell r="G3133">
            <v>0</v>
          </cell>
          <cell r="H3133">
            <v>0</v>
          </cell>
          <cell r="I3133" t="str">
            <v>100</v>
          </cell>
          <cell r="J3133">
            <v>1</v>
          </cell>
          <cell r="K3133">
            <v>8.5999999999999993E-2</v>
          </cell>
          <cell r="L3133">
            <v>0.20499999999999999</v>
          </cell>
          <cell r="M3133">
            <v>0.29099999999999998</v>
          </cell>
          <cell r="N3133">
            <v>2.1000000000000001E-2</v>
          </cell>
          <cell r="O3133">
            <v>165.83</v>
          </cell>
          <cell r="P3133">
            <v>56.99</v>
          </cell>
          <cell r="Q3133">
            <v>29.85</v>
          </cell>
          <cell r="R3133">
            <v>15.9</v>
          </cell>
        </row>
        <row r="3134">
          <cell r="A3134" t="str">
            <v>0308Huancabamba240</v>
          </cell>
          <cell r="B3134" t="str">
            <v>03</v>
          </cell>
          <cell r="C3134" t="str">
            <v>08</v>
          </cell>
          <cell r="D3134" t="str">
            <v>ELNO</v>
          </cell>
          <cell r="E3134" t="str">
            <v>Huancabamba</v>
          </cell>
          <cell r="F3134" t="str">
            <v/>
          </cell>
          <cell r="G3134">
            <v>0</v>
          </cell>
          <cell r="H3134">
            <v>0</v>
          </cell>
          <cell r="I3134" t="str">
            <v>240</v>
          </cell>
          <cell r="J3134">
            <v>0</v>
          </cell>
          <cell r="K3134">
            <v>0</v>
          </cell>
          <cell r="L3134">
            <v>0</v>
          </cell>
          <cell r="M3134">
            <v>27.129000000000001</v>
          </cell>
          <cell r="N3134">
            <v>0</v>
          </cell>
          <cell r="O3134">
            <v>3731.59</v>
          </cell>
          <cell r="P3134">
            <v>13.75</v>
          </cell>
          <cell r="Q3134">
            <v>0</v>
          </cell>
          <cell r="R3134">
            <v>0</v>
          </cell>
        </row>
        <row r="3135">
          <cell r="A3135" t="str">
            <v>0308Santo Domingo231</v>
          </cell>
          <cell r="B3135" t="str">
            <v>03</v>
          </cell>
          <cell r="C3135" t="str">
            <v>08</v>
          </cell>
          <cell r="D3135" t="str">
            <v>ELNO</v>
          </cell>
          <cell r="E3135" t="str">
            <v>Santo Domingo</v>
          </cell>
          <cell r="F3135" t="str">
            <v/>
          </cell>
          <cell r="G3135">
            <v>0</v>
          </cell>
          <cell r="H3135">
            <v>0</v>
          </cell>
          <cell r="I3135" t="str">
            <v>231</v>
          </cell>
          <cell r="J3135">
            <v>1</v>
          </cell>
          <cell r="K3135">
            <v>0</v>
          </cell>
          <cell r="L3135">
            <v>0</v>
          </cell>
          <cell r="M3135">
            <v>0.182</v>
          </cell>
          <cell r="N3135">
            <v>2E-3</v>
          </cell>
          <cell r="O3135">
            <v>215.35</v>
          </cell>
          <cell r="P3135">
            <v>118.32</v>
          </cell>
          <cell r="Q3135">
            <v>38.76</v>
          </cell>
          <cell r="R3135">
            <v>2.1</v>
          </cell>
        </row>
        <row r="3136">
          <cell r="A3136" t="str">
            <v>0308Santo Domingo270</v>
          </cell>
          <cell r="B3136" t="str">
            <v>03</v>
          </cell>
          <cell r="C3136" t="str">
            <v>08</v>
          </cell>
          <cell r="D3136" t="str">
            <v>ELNO</v>
          </cell>
          <cell r="E3136" t="str">
            <v>Santo Domingo</v>
          </cell>
          <cell r="F3136" t="str">
            <v/>
          </cell>
          <cell r="G3136">
            <v>0</v>
          </cell>
          <cell r="H3136">
            <v>0</v>
          </cell>
          <cell r="I3136" t="str">
            <v>270</v>
          </cell>
          <cell r="J3136">
            <v>22</v>
          </cell>
          <cell r="K3136">
            <v>0</v>
          </cell>
          <cell r="L3136">
            <v>0</v>
          </cell>
          <cell r="M3136">
            <v>1.006</v>
          </cell>
          <cell r="N3136">
            <v>0</v>
          </cell>
          <cell r="O3136">
            <v>483.78</v>
          </cell>
          <cell r="P3136">
            <v>48.09</v>
          </cell>
          <cell r="Q3136">
            <v>87.08</v>
          </cell>
          <cell r="R3136">
            <v>12.57</v>
          </cell>
        </row>
        <row r="3137">
          <cell r="A3137" t="str">
            <v>0308Santo Domingo261</v>
          </cell>
          <cell r="B3137" t="str">
            <v>03</v>
          </cell>
          <cell r="C3137" t="str">
            <v>08</v>
          </cell>
          <cell r="D3137" t="str">
            <v>ELNO</v>
          </cell>
          <cell r="E3137" t="str">
            <v>Santo Domingo</v>
          </cell>
          <cell r="F3137" t="str">
            <v/>
          </cell>
          <cell r="G3137">
            <v>0</v>
          </cell>
          <cell r="H3137">
            <v>0</v>
          </cell>
          <cell r="I3137" t="str">
            <v>261</v>
          </cell>
          <cell r="J3137">
            <v>222</v>
          </cell>
          <cell r="K3137">
            <v>0</v>
          </cell>
          <cell r="L3137">
            <v>0</v>
          </cell>
          <cell r="M3137">
            <v>2.5190000000000001</v>
          </cell>
          <cell r="N3137">
            <v>0</v>
          </cell>
          <cell r="O3137">
            <v>1188.32</v>
          </cell>
          <cell r="P3137">
            <v>47.17</v>
          </cell>
          <cell r="Q3137">
            <v>213.9</v>
          </cell>
          <cell r="R3137">
            <v>130.97999999999999</v>
          </cell>
        </row>
        <row r="3138">
          <cell r="A3138" t="str">
            <v>0308Santo Domingo262</v>
          </cell>
          <cell r="B3138" t="str">
            <v>03</v>
          </cell>
          <cell r="C3138" t="str">
            <v>08</v>
          </cell>
          <cell r="D3138" t="str">
            <v>ELNO</v>
          </cell>
          <cell r="E3138" t="str">
            <v>Santo Domingo</v>
          </cell>
          <cell r="F3138" t="str">
            <v/>
          </cell>
          <cell r="G3138">
            <v>0</v>
          </cell>
          <cell r="H3138">
            <v>0</v>
          </cell>
          <cell r="I3138" t="str">
            <v>262</v>
          </cell>
          <cell r="J3138">
            <v>34</v>
          </cell>
          <cell r="K3138">
            <v>0</v>
          </cell>
          <cell r="L3138">
            <v>0</v>
          </cell>
          <cell r="M3138">
            <v>1.494</v>
          </cell>
          <cell r="N3138">
            <v>0</v>
          </cell>
          <cell r="O3138">
            <v>667.74</v>
          </cell>
          <cell r="P3138">
            <v>44.69</v>
          </cell>
          <cell r="Q3138">
            <v>120.19</v>
          </cell>
          <cell r="R3138">
            <v>20.059999999999999</v>
          </cell>
        </row>
        <row r="3139">
          <cell r="A3139" t="str">
            <v>0308Santo Domingo263</v>
          </cell>
          <cell r="B3139" t="str">
            <v>03</v>
          </cell>
          <cell r="C3139" t="str">
            <v>08</v>
          </cell>
          <cell r="D3139" t="str">
            <v>ELNO</v>
          </cell>
          <cell r="E3139" t="str">
            <v>Santo Domingo</v>
          </cell>
          <cell r="F3139" t="str">
            <v/>
          </cell>
          <cell r="G3139">
            <v>0</v>
          </cell>
          <cell r="H3139">
            <v>0</v>
          </cell>
          <cell r="I3139" t="str">
            <v>263</v>
          </cell>
          <cell r="J3139">
            <v>3</v>
          </cell>
          <cell r="K3139">
            <v>0</v>
          </cell>
          <cell r="L3139">
            <v>0</v>
          </cell>
          <cell r="M3139">
            <v>0.34399999999999997</v>
          </cell>
          <cell r="N3139">
            <v>0</v>
          </cell>
          <cell r="O3139">
            <v>216.82</v>
          </cell>
          <cell r="P3139">
            <v>63.03</v>
          </cell>
          <cell r="Q3139">
            <v>39.03</v>
          </cell>
          <cell r="R3139">
            <v>1.77</v>
          </cell>
        </row>
        <row r="3140">
          <cell r="A3140" t="str">
            <v>0308Santo Domingo240</v>
          </cell>
          <cell r="B3140" t="str">
            <v>03</v>
          </cell>
          <cell r="C3140" t="str">
            <v>08</v>
          </cell>
          <cell r="D3140" t="str">
            <v>ELNO</v>
          </cell>
          <cell r="E3140" t="str">
            <v>Santo Domingo</v>
          </cell>
          <cell r="F3140" t="str">
            <v/>
          </cell>
          <cell r="G3140">
            <v>0</v>
          </cell>
          <cell r="H3140">
            <v>0</v>
          </cell>
          <cell r="I3140" t="str">
            <v>240</v>
          </cell>
          <cell r="J3140">
            <v>0</v>
          </cell>
          <cell r="K3140">
            <v>0</v>
          </cell>
          <cell r="L3140">
            <v>0</v>
          </cell>
          <cell r="M3140">
            <v>2.4670000000000001</v>
          </cell>
          <cell r="N3140">
            <v>0</v>
          </cell>
          <cell r="O3140">
            <v>367.63</v>
          </cell>
          <cell r="P3140">
            <v>14.9</v>
          </cell>
          <cell r="Q3140">
            <v>0</v>
          </cell>
          <cell r="R3140">
            <v>0</v>
          </cell>
        </row>
        <row r="3141">
          <cell r="A3141" t="str">
            <v>0308Tumbes Rural270</v>
          </cell>
          <cell r="B3141" t="str">
            <v>03</v>
          </cell>
          <cell r="C3141" t="str">
            <v>08</v>
          </cell>
          <cell r="D3141" t="str">
            <v>ELNO</v>
          </cell>
          <cell r="E3141" t="str">
            <v>Tumbes Rural</v>
          </cell>
          <cell r="F3141" t="str">
            <v/>
          </cell>
          <cell r="G3141">
            <v>0</v>
          </cell>
          <cell r="H3141">
            <v>0</v>
          </cell>
          <cell r="I3141" t="str">
            <v>270</v>
          </cell>
          <cell r="J3141">
            <v>177</v>
          </cell>
          <cell r="K3141">
            <v>0</v>
          </cell>
          <cell r="L3141">
            <v>0</v>
          </cell>
          <cell r="M3141">
            <v>21.904</v>
          </cell>
          <cell r="N3141">
            <v>0</v>
          </cell>
          <cell r="O3141">
            <v>9180.7900000000009</v>
          </cell>
          <cell r="P3141">
            <v>41.91</v>
          </cell>
          <cell r="Q3141">
            <v>1652.54</v>
          </cell>
          <cell r="R3141">
            <v>107.39</v>
          </cell>
        </row>
        <row r="3142">
          <cell r="A3142" t="str">
            <v>0308Tumbes Rural261</v>
          </cell>
          <cell r="B3142" t="str">
            <v>03</v>
          </cell>
          <cell r="C3142" t="str">
            <v>08</v>
          </cell>
          <cell r="D3142" t="str">
            <v>ELNO</v>
          </cell>
          <cell r="E3142" t="str">
            <v>Tumbes Rural</v>
          </cell>
          <cell r="F3142" t="str">
            <v/>
          </cell>
          <cell r="G3142">
            <v>0</v>
          </cell>
          <cell r="H3142">
            <v>0</v>
          </cell>
          <cell r="I3142" t="str">
            <v>261</v>
          </cell>
          <cell r="J3142">
            <v>1168</v>
          </cell>
          <cell r="K3142">
            <v>0</v>
          </cell>
          <cell r="L3142">
            <v>0</v>
          </cell>
          <cell r="M3142">
            <v>18.077000000000002</v>
          </cell>
          <cell r="N3142">
            <v>0</v>
          </cell>
          <cell r="O3142">
            <v>7576.1</v>
          </cell>
          <cell r="P3142">
            <v>41.91</v>
          </cell>
          <cell r="Q3142">
            <v>1363.7</v>
          </cell>
          <cell r="R3142">
            <v>693.8</v>
          </cell>
        </row>
        <row r="3143">
          <cell r="A3143" t="str">
            <v>0308Tumbes Rural262</v>
          </cell>
          <cell r="B3143" t="str">
            <v>03</v>
          </cell>
          <cell r="C3143" t="str">
            <v>08</v>
          </cell>
          <cell r="D3143" t="str">
            <v>ELNO</v>
          </cell>
          <cell r="E3143" t="str">
            <v>Tumbes Rural</v>
          </cell>
          <cell r="F3143" t="str">
            <v/>
          </cell>
          <cell r="G3143">
            <v>0</v>
          </cell>
          <cell r="H3143">
            <v>0</v>
          </cell>
          <cell r="I3143" t="str">
            <v>262</v>
          </cell>
          <cell r="J3143">
            <v>1072</v>
          </cell>
          <cell r="K3143">
            <v>0</v>
          </cell>
          <cell r="L3143">
            <v>0</v>
          </cell>
          <cell r="M3143">
            <v>59.651000000000003</v>
          </cell>
          <cell r="N3143">
            <v>0</v>
          </cell>
          <cell r="O3143">
            <v>22532.37</v>
          </cell>
          <cell r="P3143">
            <v>37.770000000000003</v>
          </cell>
          <cell r="Q3143">
            <v>4055.83</v>
          </cell>
          <cell r="R3143">
            <v>637.34</v>
          </cell>
        </row>
        <row r="3144">
          <cell r="A3144" t="str">
            <v>0308Tumbes Rural263</v>
          </cell>
          <cell r="B3144" t="str">
            <v>03</v>
          </cell>
          <cell r="C3144" t="str">
            <v>08</v>
          </cell>
          <cell r="D3144" t="str">
            <v>ELNO</v>
          </cell>
          <cell r="E3144" t="str">
            <v>Tumbes Rural</v>
          </cell>
          <cell r="F3144" t="str">
            <v/>
          </cell>
          <cell r="G3144">
            <v>0</v>
          </cell>
          <cell r="H3144">
            <v>0</v>
          </cell>
          <cell r="I3144" t="str">
            <v>263</v>
          </cell>
          <cell r="J3144">
            <v>136</v>
          </cell>
          <cell r="K3144">
            <v>0</v>
          </cell>
          <cell r="L3144">
            <v>0</v>
          </cell>
          <cell r="M3144">
            <v>16.332000000000001</v>
          </cell>
          <cell r="N3144">
            <v>0</v>
          </cell>
          <cell r="O3144">
            <v>6931.1</v>
          </cell>
          <cell r="P3144">
            <v>42.44</v>
          </cell>
          <cell r="Q3144">
            <v>1247.5999999999999</v>
          </cell>
          <cell r="R3144">
            <v>80.78</v>
          </cell>
        </row>
        <row r="3145">
          <cell r="A3145" t="str">
            <v>0308Tumbes Rural264</v>
          </cell>
          <cell r="B3145" t="str">
            <v>03</v>
          </cell>
          <cell r="C3145" t="str">
            <v>08</v>
          </cell>
          <cell r="D3145" t="str">
            <v>ELNO</v>
          </cell>
          <cell r="E3145" t="str">
            <v>Tumbes Rural</v>
          </cell>
          <cell r="F3145" t="str">
            <v/>
          </cell>
          <cell r="G3145">
            <v>0</v>
          </cell>
          <cell r="H3145">
            <v>0</v>
          </cell>
          <cell r="I3145" t="str">
            <v>264</v>
          </cell>
          <cell r="J3145">
            <v>49</v>
          </cell>
          <cell r="K3145">
            <v>0</v>
          </cell>
          <cell r="L3145">
            <v>0</v>
          </cell>
          <cell r="M3145">
            <v>9.5960000000000001</v>
          </cell>
          <cell r="N3145">
            <v>0</v>
          </cell>
          <cell r="O3145">
            <v>4013.09</v>
          </cell>
          <cell r="P3145">
            <v>41.82</v>
          </cell>
          <cell r="Q3145">
            <v>722.36</v>
          </cell>
          <cell r="R3145">
            <v>29.63</v>
          </cell>
        </row>
        <row r="3146">
          <cell r="A3146" t="str">
            <v>0308Tumbes Rural265</v>
          </cell>
          <cell r="B3146" t="str">
            <v>03</v>
          </cell>
          <cell r="C3146" t="str">
            <v>08</v>
          </cell>
          <cell r="D3146" t="str">
            <v>ELNO</v>
          </cell>
          <cell r="E3146" t="str">
            <v>Tumbes Rural</v>
          </cell>
          <cell r="F3146" t="str">
            <v/>
          </cell>
          <cell r="G3146">
            <v>0</v>
          </cell>
          <cell r="H3146">
            <v>0</v>
          </cell>
          <cell r="I3146" t="str">
            <v>265</v>
          </cell>
          <cell r="J3146">
            <v>6</v>
          </cell>
          <cell r="K3146">
            <v>0</v>
          </cell>
          <cell r="L3146">
            <v>0</v>
          </cell>
          <cell r="M3146">
            <v>2.4260000000000002</v>
          </cell>
          <cell r="N3146">
            <v>0</v>
          </cell>
          <cell r="O3146">
            <v>1002.31</v>
          </cell>
          <cell r="P3146">
            <v>41.32</v>
          </cell>
          <cell r="Q3146">
            <v>180.42</v>
          </cell>
          <cell r="R3146">
            <v>3.9</v>
          </cell>
        </row>
        <row r="3147">
          <cell r="A3147" t="str">
            <v>0308Tumbes Rural266</v>
          </cell>
          <cell r="B3147" t="str">
            <v>03</v>
          </cell>
          <cell r="C3147" t="str">
            <v>08</v>
          </cell>
          <cell r="D3147" t="str">
            <v>ELNO</v>
          </cell>
          <cell r="E3147" t="str">
            <v>Tumbes Rural</v>
          </cell>
          <cell r="F3147" t="str">
            <v/>
          </cell>
          <cell r="G3147">
            <v>0</v>
          </cell>
          <cell r="H3147">
            <v>0</v>
          </cell>
          <cell r="I3147" t="str">
            <v>266</v>
          </cell>
          <cell r="J3147">
            <v>2</v>
          </cell>
          <cell r="K3147">
            <v>0</v>
          </cell>
          <cell r="L3147">
            <v>0</v>
          </cell>
          <cell r="M3147">
            <v>1.171</v>
          </cell>
          <cell r="N3147">
            <v>0</v>
          </cell>
          <cell r="O3147">
            <v>482.08</v>
          </cell>
          <cell r="P3147">
            <v>41.17</v>
          </cell>
          <cell r="Q3147">
            <v>86.77</v>
          </cell>
          <cell r="R3147">
            <v>1.18</v>
          </cell>
        </row>
        <row r="3148">
          <cell r="A3148" t="str">
            <v>0308Tumbes Rural267</v>
          </cell>
          <cell r="B3148" t="str">
            <v>03</v>
          </cell>
          <cell r="C3148" t="str">
            <v>08</v>
          </cell>
          <cell r="D3148" t="str">
            <v>ELNO</v>
          </cell>
          <cell r="E3148" t="str">
            <v>Tumbes Rural</v>
          </cell>
          <cell r="F3148" t="str">
            <v/>
          </cell>
          <cell r="G3148">
            <v>0</v>
          </cell>
          <cell r="H3148">
            <v>0</v>
          </cell>
          <cell r="I3148" t="str">
            <v>267</v>
          </cell>
          <cell r="J3148">
            <v>1</v>
          </cell>
          <cell r="K3148">
            <v>0</v>
          </cell>
          <cell r="L3148">
            <v>0</v>
          </cell>
          <cell r="M3148">
            <v>0.755</v>
          </cell>
          <cell r="N3148">
            <v>0</v>
          </cell>
          <cell r="O3148">
            <v>310.26</v>
          </cell>
          <cell r="P3148">
            <v>41.09</v>
          </cell>
          <cell r="Q3148">
            <v>55.85</v>
          </cell>
          <cell r="R3148">
            <v>0.59</v>
          </cell>
        </row>
        <row r="3149">
          <cell r="A3149" t="str">
            <v>0308Tumbes Rural268</v>
          </cell>
          <cell r="B3149" t="str">
            <v>03</v>
          </cell>
          <cell r="C3149" t="str">
            <v>08</v>
          </cell>
          <cell r="D3149" t="str">
            <v>ELNO</v>
          </cell>
          <cell r="E3149" t="str">
            <v>Tumbes Rural</v>
          </cell>
          <cell r="F3149" t="str">
            <v/>
          </cell>
          <cell r="G3149">
            <v>0</v>
          </cell>
          <cell r="H3149">
            <v>0</v>
          </cell>
          <cell r="I3149" t="str">
            <v>268</v>
          </cell>
          <cell r="J3149">
            <v>3</v>
          </cell>
          <cell r="K3149">
            <v>0</v>
          </cell>
          <cell r="L3149">
            <v>0</v>
          </cell>
          <cell r="M3149">
            <v>4.8940000000000001</v>
          </cell>
          <cell r="N3149">
            <v>0</v>
          </cell>
          <cell r="O3149">
            <v>1856.66</v>
          </cell>
          <cell r="P3149">
            <v>37.94</v>
          </cell>
          <cell r="Q3149">
            <v>334.2</v>
          </cell>
          <cell r="R3149">
            <v>2.13</v>
          </cell>
        </row>
        <row r="3150">
          <cell r="A3150" t="str">
            <v>0308Tumbes Rural282</v>
          </cell>
          <cell r="B3150" t="str">
            <v>03</v>
          </cell>
          <cell r="C3150" t="str">
            <v>08</v>
          </cell>
          <cell r="D3150" t="str">
            <v>ELNO</v>
          </cell>
          <cell r="E3150" t="str">
            <v>Tumbes Rural</v>
          </cell>
          <cell r="F3150" t="str">
            <v/>
          </cell>
          <cell r="G3150">
            <v>0</v>
          </cell>
          <cell r="H3150">
            <v>0</v>
          </cell>
          <cell r="I3150" t="str">
            <v>282</v>
          </cell>
          <cell r="J3150">
            <v>5</v>
          </cell>
          <cell r="K3150">
            <v>0</v>
          </cell>
          <cell r="L3150">
            <v>0</v>
          </cell>
          <cell r="M3150">
            <v>0.52800000000000002</v>
          </cell>
          <cell r="N3150">
            <v>1.6</v>
          </cell>
          <cell r="O3150">
            <v>205.6</v>
          </cell>
          <cell r="P3150">
            <v>38.94</v>
          </cell>
          <cell r="Q3150">
            <v>37.01</v>
          </cell>
          <cell r="R3150">
            <v>2.95</v>
          </cell>
        </row>
        <row r="3151">
          <cell r="A3151" t="str">
            <v>0308Tumbes Rural100</v>
          </cell>
          <cell r="B3151" t="str">
            <v>03</v>
          </cell>
          <cell r="C3151" t="str">
            <v>08</v>
          </cell>
          <cell r="D3151" t="str">
            <v>ELNO</v>
          </cell>
          <cell r="E3151" t="str">
            <v>Tumbes Rural</v>
          </cell>
          <cell r="F3151" t="str">
            <v/>
          </cell>
          <cell r="G3151">
            <v>0</v>
          </cell>
          <cell r="H3151">
            <v>0</v>
          </cell>
          <cell r="I3151" t="str">
            <v>100</v>
          </cell>
          <cell r="J3151">
            <v>2</v>
          </cell>
          <cell r="K3151">
            <v>3.512</v>
          </cell>
          <cell r="L3151">
            <v>20.312000000000001</v>
          </cell>
          <cell r="M3151">
            <v>23.824000000000002</v>
          </cell>
          <cell r="N3151">
            <v>0.57999999999999996</v>
          </cell>
          <cell r="O3151">
            <v>5982.01</v>
          </cell>
          <cell r="P3151">
            <v>25.11</v>
          </cell>
          <cell r="Q3151">
            <v>1076.76</v>
          </cell>
          <cell r="R3151">
            <v>31.8</v>
          </cell>
        </row>
        <row r="3152">
          <cell r="A3152" t="str">
            <v>0308Tumbes Rural122</v>
          </cell>
          <cell r="B3152" t="str">
            <v>03</v>
          </cell>
          <cell r="C3152" t="str">
            <v>08</v>
          </cell>
          <cell r="D3152" t="str">
            <v>ELNO</v>
          </cell>
          <cell r="E3152" t="str">
            <v>Tumbes Rural</v>
          </cell>
          <cell r="F3152" t="str">
            <v/>
          </cell>
          <cell r="G3152">
            <v>0</v>
          </cell>
          <cell r="H3152">
            <v>0</v>
          </cell>
          <cell r="I3152" t="str">
            <v>122</v>
          </cell>
          <cell r="J3152">
            <v>2</v>
          </cell>
          <cell r="K3152">
            <v>3.3210000000000002</v>
          </cell>
          <cell r="L3152">
            <v>38.17</v>
          </cell>
          <cell r="M3152">
            <v>41.491</v>
          </cell>
          <cell r="N3152">
            <v>0.4</v>
          </cell>
          <cell r="O3152">
            <v>12830.27</v>
          </cell>
          <cell r="P3152">
            <v>30.92</v>
          </cell>
          <cell r="Q3152">
            <v>2309.4499999999998</v>
          </cell>
          <cell r="R3152">
            <v>31.8</v>
          </cell>
        </row>
        <row r="3153">
          <cell r="A3153" t="str">
            <v>0308Tumbes Rural121</v>
          </cell>
          <cell r="B3153" t="str">
            <v>03</v>
          </cell>
          <cell r="C3153" t="str">
            <v>08</v>
          </cell>
          <cell r="D3153" t="str">
            <v>ELNO</v>
          </cell>
          <cell r="E3153" t="str">
            <v>Tumbes Rural</v>
          </cell>
          <cell r="F3153" t="str">
            <v/>
          </cell>
          <cell r="G3153">
            <v>0</v>
          </cell>
          <cell r="H3153">
            <v>0</v>
          </cell>
          <cell r="I3153" t="str">
            <v>121</v>
          </cell>
          <cell r="J3153">
            <v>3</v>
          </cell>
          <cell r="K3153">
            <v>5.6680000000000001</v>
          </cell>
          <cell r="L3153">
            <v>14.833</v>
          </cell>
          <cell r="M3153">
            <v>20.501000000000001</v>
          </cell>
          <cell r="N3153">
            <v>0.14000000000000001</v>
          </cell>
          <cell r="O3153">
            <v>4487.1400000000003</v>
          </cell>
          <cell r="P3153">
            <v>21.89</v>
          </cell>
          <cell r="Q3153">
            <v>807.69</v>
          </cell>
          <cell r="R3153">
            <v>47.7</v>
          </cell>
        </row>
        <row r="3154">
          <cell r="A3154" t="str">
            <v>0308Tumbes Rural132</v>
          </cell>
          <cell r="B3154" t="str">
            <v>03</v>
          </cell>
          <cell r="C3154" t="str">
            <v>08</v>
          </cell>
          <cell r="D3154" t="str">
            <v>ELNO</v>
          </cell>
          <cell r="E3154" t="str">
            <v>Tumbes Rural</v>
          </cell>
          <cell r="F3154" t="str">
            <v/>
          </cell>
          <cell r="G3154">
            <v>0</v>
          </cell>
          <cell r="H3154">
            <v>0</v>
          </cell>
          <cell r="I3154" t="str">
            <v>132</v>
          </cell>
          <cell r="J3154">
            <v>6</v>
          </cell>
          <cell r="K3154">
            <v>0</v>
          </cell>
          <cell r="L3154">
            <v>0</v>
          </cell>
          <cell r="M3154">
            <v>16.245999999999999</v>
          </cell>
          <cell r="N3154">
            <v>0.153</v>
          </cell>
          <cell r="O3154">
            <v>4242.0200000000004</v>
          </cell>
          <cell r="P3154">
            <v>26.11</v>
          </cell>
          <cell r="Q3154">
            <v>763.56</v>
          </cell>
          <cell r="R3154">
            <v>89.22</v>
          </cell>
        </row>
        <row r="3155">
          <cell r="A3155" t="str">
            <v>0308Tumbes Rural131</v>
          </cell>
          <cell r="B3155" t="str">
            <v>03</v>
          </cell>
          <cell r="C3155" t="str">
            <v>08</v>
          </cell>
          <cell r="D3155" t="str">
            <v>ELNO</v>
          </cell>
          <cell r="E3155" t="str">
            <v>Tumbes Rural</v>
          </cell>
          <cell r="F3155" t="str">
            <v/>
          </cell>
          <cell r="G3155">
            <v>0</v>
          </cell>
          <cell r="H3155">
            <v>0</v>
          </cell>
          <cell r="I3155" t="str">
            <v>131</v>
          </cell>
          <cell r="J3155">
            <v>4</v>
          </cell>
          <cell r="K3155">
            <v>0</v>
          </cell>
          <cell r="L3155">
            <v>0</v>
          </cell>
          <cell r="M3155">
            <v>7.141</v>
          </cell>
          <cell r="N3155">
            <v>2.3E-2</v>
          </cell>
          <cell r="O3155">
            <v>1612.37</v>
          </cell>
          <cell r="P3155">
            <v>22.58</v>
          </cell>
          <cell r="Q3155">
            <v>290.23</v>
          </cell>
          <cell r="R3155">
            <v>59.48</v>
          </cell>
        </row>
        <row r="3156">
          <cell r="A3156" t="str">
            <v>0308Tumbes Rural240</v>
          </cell>
          <cell r="B3156" t="str">
            <v>03</v>
          </cell>
          <cell r="C3156" t="str">
            <v>08</v>
          </cell>
          <cell r="D3156" t="str">
            <v>ELNO</v>
          </cell>
          <cell r="E3156" t="str">
            <v>Tumbes Rural</v>
          </cell>
          <cell r="F3156" t="str">
            <v/>
          </cell>
          <cell r="G3156">
            <v>0</v>
          </cell>
          <cell r="H3156">
            <v>0</v>
          </cell>
          <cell r="I3156" t="str">
            <v>240</v>
          </cell>
          <cell r="J3156">
            <v>0</v>
          </cell>
          <cell r="K3156">
            <v>0</v>
          </cell>
          <cell r="L3156">
            <v>0</v>
          </cell>
          <cell r="M3156">
            <v>23.940999999999999</v>
          </cell>
          <cell r="N3156">
            <v>0</v>
          </cell>
          <cell r="O3156">
            <v>8224.6299999999992</v>
          </cell>
          <cell r="P3156">
            <v>34.35</v>
          </cell>
          <cell r="Q3156">
            <v>0</v>
          </cell>
          <cell r="R3156">
            <v>0</v>
          </cell>
        </row>
        <row r="3157">
          <cell r="A3157" t="str">
            <v>0309Piura210</v>
          </cell>
          <cell r="B3157" t="str">
            <v>03</v>
          </cell>
          <cell r="C3157" t="str">
            <v>09</v>
          </cell>
          <cell r="D3157" t="str">
            <v>ELNO</v>
          </cell>
          <cell r="E3157" t="str">
            <v>Piura</v>
          </cell>
          <cell r="F3157" t="str">
            <v/>
          </cell>
          <cell r="G3157">
            <v>7</v>
          </cell>
          <cell r="H3157">
            <v>60</v>
          </cell>
          <cell r="I3157" t="str">
            <v>210</v>
          </cell>
          <cell r="J3157">
            <v>1</v>
          </cell>
          <cell r="K3157">
            <v>1.7999999999999999E-2</v>
          </cell>
          <cell r="L3157">
            <v>0.61</v>
          </cell>
          <cell r="M3157">
            <v>0.628</v>
          </cell>
          <cell r="N3157">
            <v>0.03</v>
          </cell>
          <cell r="O3157">
            <v>616.12</v>
          </cell>
          <cell r="P3157">
            <v>98.11</v>
          </cell>
          <cell r="Q3157">
            <v>110.9</v>
          </cell>
          <cell r="R3157">
            <v>2.79</v>
          </cell>
        </row>
        <row r="3158">
          <cell r="A3158" t="str">
            <v>0309Piura222</v>
          </cell>
          <cell r="B3158" t="str">
            <v>03</v>
          </cell>
          <cell r="C3158" t="str">
            <v>09</v>
          </cell>
          <cell r="D3158" t="str">
            <v>ELNO</v>
          </cell>
          <cell r="E3158" t="str">
            <v>Piura</v>
          </cell>
          <cell r="F3158" t="str">
            <v/>
          </cell>
          <cell r="G3158">
            <v>7</v>
          </cell>
          <cell r="H3158">
            <v>60</v>
          </cell>
          <cell r="I3158" t="str">
            <v>222</v>
          </cell>
          <cell r="J3158">
            <v>7</v>
          </cell>
          <cell r="K3158">
            <v>8.4719999999999995</v>
          </cell>
          <cell r="L3158">
            <v>30.887</v>
          </cell>
          <cell r="M3158">
            <v>39.359000000000002</v>
          </cell>
          <cell r="N3158">
            <v>0.32600000000000001</v>
          </cell>
          <cell r="O3158">
            <v>17352.5</v>
          </cell>
          <cell r="P3158">
            <v>44.09</v>
          </cell>
          <cell r="Q3158">
            <v>3123.45</v>
          </cell>
          <cell r="R3158">
            <v>19.57</v>
          </cell>
        </row>
        <row r="3159">
          <cell r="A3159" t="str">
            <v>0309Piura221</v>
          </cell>
          <cell r="B3159" t="str">
            <v>03</v>
          </cell>
          <cell r="C3159" t="str">
            <v>09</v>
          </cell>
          <cell r="D3159" t="str">
            <v>ELNO</v>
          </cell>
          <cell r="E3159" t="str">
            <v>Piura</v>
          </cell>
          <cell r="F3159" t="str">
            <v/>
          </cell>
          <cell r="G3159">
            <v>7</v>
          </cell>
          <cell r="H3159">
            <v>60</v>
          </cell>
          <cell r="I3159" t="str">
            <v>221</v>
          </cell>
          <cell r="J3159">
            <v>7</v>
          </cell>
          <cell r="K3159">
            <v>25.396000000000001</v>
          </cell>
          <cell r="L3159">
            <v>67.89</v>
          </cell>
          <cell r="M3159">
            <v>93.286000000000001</v>
          </cell>
          <cell r="N3159">
            <v>0.46200000000000002</v>
          </cell>
          <cell r="O3159">
            <v>28572.26</v>
          </cell>
          <cell r="P3159">
            <v>30.63</v>
          </cell>
          <cell r="Q3159">
            <v>5143.01</v>
          </cell>
          <cell r="R3159">
            <v>20.149999999999999</v>
          </cell>
        </row>
        <row r="3160">
          <cell r="A3160" t="str">
            <v>0309Piura232</v>
          </cell>
          <cell r="B3160" t="str">
            <v>03</v>
          </cell>
          <cell r="C3160" t="str">
            <v>09</v>
          </cell>
          <cell r="D3160" t="str">
            <v>ELNO</v>
          </cell>
          <cell r="E3160" t="str">
            <v>Piura</v>
          </cell>
          <cell r="F3160" t="str">
            <v/>
          </cell>
          <cell r="G3160">
            <v>7</v>
          </cell>
          <cell r="H3160">
            <v>60</v>
          </cell>
          <cell r="I3160" t="str">
            <v>232</v>
          </cell>
          <cell r="J3160">
            <v>7</v>
          </cell>
          <cell r="K3160">
            <v>0</v>
          </cell>
          <cell r="L3160">
            <v>0</v>
          </cell>
          <cell r="M3160">
            <v>22.138000000000002</v>
          </cell>
          <cell r="N3160">
            <v>0.25</v>
          </cell>
          <cell r="O3160">
            <v>10396.15</v>
          </cell>
          <cell r="P3160">
            <v>46.96</v>
          </cell>
          <cell r="Q3160">
            <v>1871.31</v>
          </cell>
          <cell r="R3160">
            <v>16.86</v>
          </cell>
        </row>
        <row r="3161">
          <cell r="A3161" t="str">
            <v>0309Piura231</v>
          </cell>
          <cell r="B3161" t="str">
            <v>03</v>
          </cell>
          <cell r="C3161" t="str">
            <v>09</v>
          </cell>
          <cell r="D3161" t="str">
            <v>ELNO</v>
          </cell>
          <cell r="E3161" t="str">
            <v>Piura</v>
          </cell>
          <cell r="F3161" t="str">
            <v/>
          </cell>
          <cell r="G3161">
            <v>7</v>
          </cell>
          <cell r="H3161">
            <v>60</v>
          </cell>
          <cell r="I3161" t="str">
            <v>231</v>
          </cell>
          <cell r="J3161">
            <v>17</v>
          </cell>
          <cell r="K3161">
            <v>0</v>
          </cell>
          <cell r="L3161">
            <v>0</v>
          </cell>
          <cell r="M3161">
            <v>82.677000000000007</v>
          </cell>
          <cell r="N3161">
            <v>0.32500000000000001</v>
          </cell>
          <cell r="O3161">
            <v>24455.49</v>
          </cell>
          <cell r="P3161">
            <v>29.58</v>
          </cell>
          <cell r="Q3161">
            <v>4401.99</v>
          </cell>
          <cell r="R3161">
            <v>31.17</v>
          </cell>
        </row>
        <row r="3162">
          <cell r="A3162" t="str">
            <v>0309Piura270</v>
          </cell>
          <cell r="B3162" t="str">
            <v>03</v>
          </cell>
          <cell r="C3162" t="str">
            <v>09</v>
          </cell>
          <cell r="D3162" t="str">
            <v>ELNO</v>
          </cell>
          <cell r="E3162" t="str">
            <v>Piura</v>
          </cell>
          <cell r="F3162" t="str">
            <v/>
          </cell>
          <cell r="G3162">
            <v>7</v>
          </cell>
          <cell r="H3162">
            <v>60</v>
          </cell>
          <cell r="I3162" t="str">
            <v>270</v>
          </cell>
          <cell r="J3162">
            <v>3232</v>
          </cell>
          <cell r="K3162">
            <v>0</v>
          </cell>
          <cell r="L3162">
            <v>0</v>
          </cell>
          <cell r="M3162">
            <v>1134.9110000000001</v>
          </cell>
          <cell r="N3162">
            <v>0</v>
          </cell>
          <cell r="O3162">
            <v>393610.81</v>
          </cell>
          <cell r="P3162">
            <v>34.68</v>
          </cell>
          <cell r="Q3162">
            <v>70849.95</v>
          </cell>
          <cell r="R3162">
            <v>2083.89</v>
          </cell>
        </row>
        <row r="3163">
          <cell r="A3163" t="str">
            <v>0309Piura261</v>
          </cell>
          <cell r="B3163" t="str">
            <v>03</v>
          </cell>
          <cell r="C3163" t="str">
            <v>09</v>
          </cell>
          <cell r="D3163" t="str">
            <v>ELNO</v>
          </cell>
          <cell r="E3163" t="str">
            <v>Piura</v>
          </cell>
          <cell r="F3163" t="str">
            <v/>
          </cell>
          <cell r="G3163">
            <v>7</v>
          </cell>
          <cell r="H3163">
            <v>60</v>
          </cell>
          <cell r="I3163" t="str">
            <v>261</v>
          </cell>
          <cell r="J3163">
            <v>24760</v>
          </cell>
          <cell r="K3163">
            <v>0</v>
          </cell>
          <cell r="L3163">
            <v>0</v>
          </cell>
          <cell r="M3163">
            <v>395.04700000000003</v>
          </cell>
          <cell r="N3163">
            <v>0</v>
          </cell>
          <cell r="O3163">
            <v>144903.4</v>
          </cell>
          <cell r="P3163">
            <v>36.68</v>
          </cell>
          <cell r="Q3163">
            <v>26082.61</v>
          </cell>
          <cell r="R3163">
            <v>14881.53</v>
          </cell>
        </row>
        <row r="3164">
          <cell r="A3164" t="str">
            <v>0309Piura262</v>
          </cell>
          <cell r="B3164" t="str">
            <v>03</v>
          </cell>
          <cell r="C3164" t="str">
            <v>09</v>
          </cell>
          <cell r="D3164" t="str">
            <v>ELNO</v>
          </cell>
          <cell r="E3164" t="str">
            <v>Piura</v>
          </cell>
          <cell r="F3164" t="str">
            <v/>
          </cell>
          <cell r="G3164">
            <v>7</v>
          </cell>
          <cell r="H3164">
            <v>60</v>
          </cell>
          <cell r="I3164" t="str">
            <v>262</v>
          </cell>
          <cell r="J3164">
            <v>30080</v>
          </cell>
          <cell r="K3164">
            <v>0</v>
          </cell>
          <cell r="L3164">
            <v>0</v>
          </cell>
          <cell r="M3164">
            <v>1785.752</v>
          </cell>
          <cell r="N3164">
            <v>0</v>
          </cell>
          <cell r="O3164">
            <v>583444.9</v>
          </cell>
          <cell r="P3164">
            <v>32.67</v>
          </cell>
          <cell r="Q3164">
            <v>105020.08</v>
          </cell>
          <cell r="R3164">
            <v>18126.18</v>
          </cell>
        </row>
        <row r="3165">
          <cell r="A3165" t="str">
            <v>0309Piura263</v>
          </cell>
          <cell r="B3165" t="str">
            <v>03</v>
          </cell>
          <cell r="C3165" t="str">
            <v>09</v>
          </cell>
          <cell r="D3165" t="str">
            <v>ELNO</v>
          </cell>
          <cell r="E3165" t="str">
            <v>Piura</v>
          </cell>
          <cell r="F3165" t="str">
            <v/>
          </cell>
          <cell r="G3165">
            <v>7</v>
          </cell>
          <cell r="H3165">
            <v>60</v>
          </cell>
          <cell r="I3165" t="str">
            <v>263</v>
          </cell>
          <cell r="J3165">
            <v>7758</v>
          </cell>
          <cell r="K3165">
            <v>0</v>
          </cell>
          <cell r="L3165">
            <v>0</v>
          </cell>
          <cell r="M3165">
            <v>944.54899999999998</v>
          </cell>
          <cell r="N3165">
            <v>0</v>
          </cell>
          <cell r="O3165">
            <v>343525.32</v>
          </cell>
          <cell r="P3165">
            <v>36.369999999999997</v>
          </cell>
          <cell r="Q3165">
            <v>61834.559999999998</v>
          </cell>
          <cell r="R3165">
            <v>4706.32</v>
          </cell>
        </row>
        <row r="3166">
          <cell r="A3166" t="str">
            <v>0309Piura264</v>
          </cell>
          <cell r="B3166" t="str">
            <v>03</v>
          </cell>
          <cell r="C3166" t="str">
            <v>09</v>
          </cell>
          <cell r="D3166" t="str">
            <v>ELNO</v>
          </cell>
          <cell r="E3166" t="str">
            <v>Piura</v>
          </cell>
          <cell r="F3166" t="str">
            <v/>
          </cell>
          <cell r="G3166">
            <v>7</v>
          </cell>
          <cell r="H3166">
            <v>60</v>
          </cell>
          <cell r="I3166" t="str">
            <v>264</v>
          </cell>
          <cell r="J3166">
            <v>5467</v>
          </cell>
          <cell r="K3166">
            <v>0</v>
          </cell>
          <cell r="L3166">
            <v>0</v>
          </cell>
          <cell r="M3166">
            <v>1103.7840000000001</v>
          </cell>
          <cell r="N3166">
            <v>0</v>
          </cell>
          <cell r="O3166">
            <v>394575.78</v>
          </cell>
          <cell r="P3166">
            <v>35.75</v>
          </cell>
          <cell r="Q3166">
            <v>71023.64</v>
          </cell>
          <cell r="R3166">
            <v>3341.45</v>
          </cell>
        </row>
        <row r="3167">
          <cell r="A3167" t="str">
            <v>0309Piura265</v>
          </cell>
          <cell r="B3167" t="str">
            <v>03</v>
          </cell>
          <cell r="C3167" t="str">
            <v>09</v>
          </cell>
          <cell r="D3167" t="str">
            <v>ELNO</v>
          </cell>
          <cell r="E3167" t="str">
            <v>Piura</v>
          </cell>
          <cell r="F3167" t="str">
            <v/>
          </cell>
          <cell r="G3167">
            <v>7</v>
          </cell>
          <cell r="H3167">
            <v>60</v>
          </cell>
          <cell r="I3167" t="str">
            <v>265</v>
          </cell>
          <cell r="J3167">
            <v>1120</v>
          </cell>
          <cell r="K3167">
            <v>0</v>
          </cell>
          <cell r="L3167">
            <v>0</v>
          </cell>
          <cell r="M3167">
            <v>418.435</v>
          </cell>
          <cell r="N3167">
            <v>0</v>
          </cell>
          <cell r="O3167">
            <v>147402.25</v>
          </cell>
          <cell r="P3167">
            <v>35.229999999999997</v>
          </cell>
          <cell r="Q3167">
            <v>26532.41</v>
          </cell>
          <cell r="R3167">
            <v>702.22</v>
          </cell>
        </row>
        <row r="3168">
          <cell r="A3168" t="str">
            <v>0309Piura266</v>
          </cell>
          <cell r="B3168" t="str">
            <v>03</v>
          </cell>
          <cell r="C3168" t="str">
            <v>09</v>
          </cell>
          <cell r="D3168" t="str">
            <v>ELNO</v>
          </cell>
          <cell r="E3168" t="str">
            <v>Piura</v>
          </cell>
          <cell r="F3168" t="str">
            <v/>
          </cell>
          <cell r="G3168">
            <v>7</v>
          </cell>
          <cell r="H3168">
            <v>60</v>
          </cell>
          <cell r="I3168" t="str">
            <v>266</v>
          </cell>
          <cell r="J3168">
            <v>271</v>
          </cell>
          <cell r="K3168">
            <v>0</v>
          </cell>
          <cell r="L3168">
            <v>0</v>
          </cell>
          <cell r="M3168">
            <v>163.13</v>
          </cell>
          <cell r="N3168">
            <v>0</v>
          </cell>
          <cell r="O3168">
            <v>57083.44</v>
          </cell>
          <cell r="P3168">
            <v>34.99</v>
          </cell>
          <cell r="Q3168">
            <v>10275.02</v>
          </cell>
          <cell r="R3168">
            <v>176.25</v>
          </cell>
        </row>
        <row r="3169">
          <cell r="A3169" t="str">
            <v>0309Piura267</v>
          </cell>
          <cell r="B3169" t="str">
            <v>03</v>
          </cell>
          <cell r="C3169" t="str">
            <v>09</v>
          </cell>
          <cell r="D3169" t="str">
            <v>ELNO</v>
          </cell>
          <cell r="E3169" t="str">
            <v>Piura</v>
          </cell>
          <cell r="F3169" t="str">
            <v/>
          </cell>
          <cell r="G3169">
            <v>7</v>
          </cell>
          <cell r="H3169">
            <v>60</v>
          </cell>
          <cell r="I3169" t="str">
            <v>267</v>
          </cell>
          <cell r="J3169">
            <v>81</v>
          </cell>
          <cell r="K3169">
            <v>0</v>
          </cell>
          <cell r="L3169">
            <v>0</v>
          </cell>
          <cell r="M3169">
            <v>70.316999999999993</v>
          </cell>
          <cell r="N3169">
            <v>0</v>
          </cell>
          <cell r="O3169">
            <v>24356.37</v>
          </cell>
          <cell r="P3169">
            <v>34.64</v>
          </cell>
          <cell r="Q3169">
            <v>4384.1499999999996</v>
          </cell>
          <cell r="R3169">
            <v>53.48</v>
          </cell>
        </row>
        <row r="3170">
          <cell r="A3170" t="str">
            <v>0309Piura268</v>
          </cell>
          <cell r="B3170" t="str">
            <v>03</v>
          </cell>
          <cell r="C3170" t="str">
            <v>09</v>
          </cell>
          <cell r="D3170" t="str">
            <v>ELNO</v>
          </cell>
          <cell r="E3170" t="str">
            <v>Piura</v>
          </cell>
          <cell r="F3170" t="str">
            <v/>
          </cell>
          <cell r="G3170">
            <v>7</v>
          </cell>
          <cell r="H3170">
            <v>60</v>
          </cell>
          <cell r="I3170" t="str">
            <v>268</v>
          </cell>
          <cell r="J3170">
            <v>75</v>
          </cell>
          <cell r="K3170">
            <v>0</v>
          </cell>
          <cell r="L3170">
            <v>0</v>
          </cell>
          <cell r="M3170">
            <v>118.651</v>
          </cell>
          <cell r="N3170">
            <v>0</v>
          </cell>
          <cell r="O3170">
            <v>40385.449999999997</v>
          </cell>
          <cell r="P3170">
            <v>34.04</v>
          </cell>
          <cell r="Q3170">
            <v>7269.38</v>
          </cell>
          <cell r="R3170">
            <v>52.65</v>
          </cell>
        </row>
        <row r="3171">
          <cell r="A3171" t="str">
            <v>0309Piura282</v>
          </cell>
          <cell r="B3171" t="str">
            <v>03</v>
          </cell>
          <cell r="C3171" t="str">
            <v>09</v>
          </cell>
          <cell r="D3171" t="str">
            <v>ELNO</v>
          </cell>
          <cell r="E3171" t="str">
            <v>Piura</v>
          </cell>
          <cell r="F3171" t="str">
            <v/>
          </cell>
          <cell r="G3171">
            <v>7</v>
          </cell>
          <cell r="H3171">
            <v>60</v>
          </cell>
          <cell r="I3171" t="str">
            <v>282</v>
          </cell>
          <cell r="J3171">
            <v>94</v>
          </cell>
          <cell r="K3171">
            <v>0</v>
          </cell>
          <cell r="L3171">
            <v>0</v>
          </cell>
          <cell r="M3171">
            <v>27.821999999999999</v>
          </cell>
          <cell r="N3171">
            <v>70.915999999999997</v>
          </cell>
          <cell r="O3171">
            <v>8328.2999999999993</v>
          </cell>
          <cell r="P3171">
            <v>29.93</v>
          </cell>
          <cell r="Q3171">
            <v>1499.09</v>
          </cell>
          <cell r="R3171">
            <v>4.18</v>
          </cell>
        </row>
        <row r="3172">
          <cell r="A3172" t="str">
            <v>0309Piura100</v>
          </cell>
          <cell r="B3172" t="str">
            <v>03</v>
          </cell>
          <cell r="C3172" t="str">
            <v>09</v>
          </cell>
          <cell r="D3172" t="str">
            <v>ELNO</v>
          </cell>
          <cell r="E3172" t="str">
            <v>Piura</v>
          </cell>
          <cell r="F3172" t="str">
            <v/>
          </cell>
          <cell r="G3172">
            <v>7</v>
          </cell>
          <cell r="H3172">
            <v>60</v>
          </cell>
          <cell r="I3172" t="str">
            <v>100</v>
          </cell>
          <cell r="J3172">
            <v>37</v>
          </cell>
          <cell r="K3172">
            <v>23.702000000000002</v>
          </cell>
          <cell r="L3172">
            <v>856.64400000000001</v>
          </cell>
          <cell r="M3172">
            <v>880.346</v>
          </cell>
          <cell r="N3172">
            <v>5.1440000000000001</v>
          </cell>
          <cell r="O3172">
            <v>138403.45000000001</v>
          </cell>
          <cell r="P3172">
            <v>15.72</v>
          </cell>
          <cell r="Q3172">
            <v>24912.62</v>
          </cell>
          <cell r="R3172">
            <v>444.58</v>
          </cell>
        </row>
        <row r="3173">
          <cell r="A3173" t="str">
            <v>0309Piura122</v>
          </cell>
          <cell r="B3173" t="str">
            <v>03</v>
          </cell>
          <cell r="C3173" t="str">
            <v>09</v>
          </cell>
          <cell r="D3173" t="str">
            <v>ELNO</v>
          </cell>
          <cell r="E3173" t="str">
            <v>Piura</v>
          </cell>
          <cell r="F3173" t="str">
            <v/>
          </cell>
          <cell r="G3173">
            <v>7</v>
          </cell>
          <cell r="H3173">
            <v>60</v>
          </cell>
          <cell r="I3173" t="str">
            <v>122</v>
          </cell>
          <cell r="J3173">
            <v>65</v>
          </cell>
          <cell r="K3173">
            <v>152.655</v>
          </cell>
          <cell r="L3173">
            <v>1045.8489999999999</v>
          </cell>
          <cell r="M3173">
            <v>1198.5039999999999</v>
          </cell>
          <cell r="N3173">
            <v>5.7210000000000001</v>
          </cell>
          <cell r="O3173">
            <v>251944.37</v>
          </cell>
          <cell r="P3173">
            <v>21.02</v>
          </cell>
          <cell r="Q3173">
            <v>45349.99</v>
          </cell>
          <cell r="R3173">
            <v>801.56</v>
          </cell>
        </row>
        <row r="3174">
          <cell r="A3174" t="str">
            <v>0309Piura121</v>
          </cell>
          <cell r="B3174" t="str">
            <v>03</v>
          </cell>
          <cell r="C3174" t="str">
            <v>09</v>
          </cell>
          <cell r="D3174" t="str">
            <v>ELNO</v>
          </cell>
          <cell r="E3174" t="str">
            <v>Piura</v>
          </cell>
          <cell r="F3174" t="str">
            <v/>
          </cell>
          <cell r="G3174">
            <v>7</v>
          </cell>
          <cell r="H3174">
            <v>60</v>
          </cell>
          <cell r="I3174" t="str">
            <v>121</v>
          </cell>
          <cell r="J3174">
            <v>36</v>
          </cell>
          <cell r="K3174">
            <v>161.57</v>
          </cell>
          <cell r="L3174">
            <v>585.44000000000005</v>
          </cell>
          <cell r="M3174">
            <v>747.01</v>
          </cell>
          <cell r="N3174">
            <v>2.4689999999999999</v>
          </cell>
          <cell r="O3174">
            <v>147750.64000000001</v>
          </cell>
          <cell r="P3174">
            <v>19.78</v>
          </cell>
          <cell r="Q3174">
            <v>26595.119999999999</v>
          </cell>
          <cell r="R3174">
            <v>446.14</v>
          </cell>
        </row>
        <row r="3175">
          <cell r="A3175" t="str">
            <v>0309Piura132</v>
          </cell>
          <cell r="B3175" t="str">
            <v>03</v>
          </cell>
          <cell r="C3175" t="str">
            <v>09</v>
          </cell>
          <cell r="D3175" t="str">
            <v>ELNO</v>
          </cell>
          <cell r="E3175" t="str">
            <v>Piura</v>
          </cell>
          <cell r="F3175" t="str">
            <v/>
          </cell>
          <cell r="G3175">
            <v>7</v>
          </cell>
          <cell r="H3175">
            <v>60</v>
          </cell>
          <cell r="I3175" t="str">
            <v>132</v>
          </cell>
          <cell r="J3175">
            <v>29</v>
          </cell>
          <cell r="K3175">
            <v>0</v>
          </cell>
          <cell r="L3175">
            <v>0</v>
          </cell>
          <cell r="M3175">
            <v>358.803</v>
          </cell>
          <cell r="N3175">
            <v>1.823</v>
          </cell>
          <cell r="O3175">
            <v>83235.39</v>
          </cell>
          <cell r="P3175">
            <v>23.2</v>
          </cell>
          <cell r="Q3175">
            <v>14982.37</v>
          </cell>
          <cell r="R3175">
            <v>348.28</v>
          </cell>
        </row>
        <row r="3176">
          <cell r="A3176" t="str">
            <v>0309Piura131</v>
          </cell>
          <cell r="B3176" t="str">
            <v>03</v>
          </cell>
          <cell r="C3176" t="str">
            <v>09</v>
          </cell>
          <cell r="D3176" t="str">
            <v>ELNO</v>
          </cell>
          <cell r="E3176" t="str">
            <v>Piura</v>
          </cell>
          <cell r="F3176" t="str">
            <v/>
          </cell>
          <cell r="G3176">
            <v>7</v>
          </cell>
          <cell r="H3176">
            <v>60</v>
          </cell>
          <cell r="I3176" t="str">
            <v>131</v>
          </cell>
          <cell r="J3176">
            <v>39</v>
          </cell>
          <cell r="K3176">
            <v>0</v>
          </cell>
          <cell r="L3176">
            <v>0</v>
          </cell>
          <cell r="M3176">
            <v>242.774</v>
          </cell>
          <cell r="N3176">
            <v>1.2629999999999999</v>
          </cell>
          <cell r="O3176">
            <v>55898.69</v>
          </cell>
          <cell r="P3176">
            <v>23.02</v>
          </cell>
          <cell r="Q3176">
            <v>10061.76</v>
          </cell>
          <cell r="R3176">
            <v>471.01</v>
          </cell>
        </row>
        <row r="3177">
          <cell r="A3177" t="str">
            <v>0309Piura240</v>
          </cell>
          <cell r="B3177" t="str">
            <v>03</v>
          </cell>
          <cell r="C3177" t="str">
            <v>09</v>
          </cell>
          <cell r="D3177" t="str">
            <v>ELNO</v>
          </cell>
          <cell r="E3177" t="str">
            <v>Piura</v>
          </cell>
          <cell r="F3177" t="str">
            <v/>
          </cell>
          <cell r="G3177">
            <v>7</v>
          </cell>
          <cell r="H3177">
            <v>60</v>
          </cell>
          <cell r="I3177" t="str">
            <v>240</v>
          </cell>
          <cell r="J3177">
            <v>0</v>
          </cell>
          <cell r="K3177">
            <v>0</v>
          </cell>
          <cell r="L3177">
            <v>0</v>
          </cell>
          <cell r="M3177">
            <v>893.01</v>
          </cell>
          <cell r="N3177">
            <v>0</v>
          </cell>
          <cell r="O3177">
            <v>294811.86</v>
          </cell>
          <cell r="P3177">
            <v>33.01</v>
          </cell>
          <cell r="Q3177">
            <v>0</v>
          </cell>
          <cell r="R3177">
            <v>0</v>
          </cell>
        </row>
        <row r="3178">
          <cell r="A3178" t="str">
            <v>0309Sullana-Paita222</v>
          </cell>
          <cell r="B3178" t="str">
            <v>03</v>
          </cell>
          <cell r="C3178" t="str">
            <v>09</v>
          </cell>
          <cell r="D3178" t="str">
            <v>ELNO</v>
          </cell>
          <cell r="E3178" t="str">
            <v>Sullana-Paita</v>
          </cell>
          <cell r="F3178" t="str">
            <v/>
          </cell>
          <cell r="G3178">
            <v>76.44</v>
          </cell>
          <cell r="H3178">
            <v>60</v>
          </cell>
          <cell r="I3178" t="str">
            <v>222</v>
          </cell>
          <cell r="J3178">
            <v>2</v>
          </cell>
          <cell r="K3178">
            <v>1.6060000000000001</v>
          </cell>
          <cell r="L3178">
            <v>5.56</v>
          </cell>
          <cell r="M3178">
            <v>7.1660000000000004</v>
          </cell>
          <cell r="N3178">
            <v>4.5999999999999999E-2</v>
          </cell>
          <cell r="O3178">
            <v>3002.13</v>
          </cell>
          <cell r="P3178">
            <v>41.89</v>
          </cell>
          <cell r="Q3178">
            <v>540.38</v>
          </cell>
          <cell r="R3178">
            <v>4.93</v>
          </cell>
        </row>
        <row r="3179">
          <cell r="A3179" t="str">
            <v>0309Sullana-Paita221</v>
          </cell>
          <cell r="B3179" t="str">
            <v>03</v>
          </cell>
          <cell r="C3179" t="str">
            <v>09</v>
          </cell>
          <cell r="D3179" t="str">
            <v>ELNO</v>
          </cell>
          <cell r="E3179" t="str">
            <v>Sullana-Paita</v>
          </cell>
          <cell r="F3179" t="str">
            <v/>
          </cell>
          <cell r="G3179">
            <v>76.44</v>
          </cell>
          <cell r="H3179">
            <v>60</v>
          </cell>
          <cell r="I3179" t="str">
            <v>221</v>
          </cell>
          <cell r="J3179">
            <v>1</v>
          </cell>
          <cell r="K3179">
            <v>0.91100000000000003</v>
          </cell>
          <cell r="L3179">
            <v>3.1269999999999998</v>
          </cell>
          <cell r="M3179">
            <v>4.0380000000000003</v>
          </cell>
          <cell r="N3179">
            <v>8.0000000000000002E-3</v>
          </cell>
          <cell r="O3179">
            <v>989.43</v>
          </cell>
          <cell r="P3179">
            <v>24.5</v>
          </cell>
          <cell r="Q3179">
            <v>178.1</v>
          </cell>
          <cell r="R3179">
            <v>2.12</v>
          </cell>
        </row>
        <row r="3180">
          <cell r="A3180" t="str">
            <v>0309Sullana-Paita232</v>
          </cell>
          <cell r="B3180" t="str">
            <v>03</v>
          </cell>
          <cell r="C3180" t="str">
            <v>09</v>
          </cell>
          <cell r="D3180" t="str">
            <v>ELNO</v>
          </cell>
          <cell r="E3180" t="str">
            <v>Sullana-Paita</v>
          </cell>
          <cell r="F3180" t="str">
            <v/>
          </cell>
          <cell r="G3180">
            <v>76.44</v>
          </cell>
          <cell r="H3180">
            <v>60</v>
          </cell>
          <cell r="I3180" t="str">
            <v>232</v>
          </cell>
          <cell r="J3180">
            <v>1</v>
          </cell>
          <cell r="K3180">
            <v>0</v>
          </cell>
          <cell r="L3180">
            <v>0</v>
          </cell>
          <cell r="M3180">
            <v>0.59199999999999997</v>
          </cell>
          <cell r="N3180">
            <v>3.5000000000000003E-2</v>
          </cell>
          <cell r="O3180">
            <v>317.58999999999997</v>
          </cell>
          <cell r="P3180">
            <v>53.65</v>
          </cell>
          <cell r="Q3180">
            <v>57.17</v>
          </cell>
          <cell r="R3180">
            <v>2.57</v>
          </cell>
        </row>
        <row r="3181">
          <cell r="A3181" t="str">
            <v>0309Sullana-Paita231</v>
          </cell>
          <cell r="B3181" t="str">
            <v>03</v>
          </cell>
          <cell r="C3181" t="str">
            <v>09</v>
          </cell>
          <cell r="D3181" t="str">
            <v>ELNO</v>
          </cell>
          <cell r="E3181" t="str">
            <v>Sullana-Paita</v>
          </cell>
          <cell r="F3181" t="str">
            <v/>
          </cell>
          <cell r="G3181">
            <v>76.44</v>
          </cell>
          <cell r="H3181">
            <v>60</v>
          </cell>
          <cell r="I3181" t="str">
            <v>231</v>
          </cell>
          <cell r="J3181">
            <v>7</v>
          </cell>
          <cell r="K3181">
            <v>0</v>
          </cell>
          <cell r="L3181">
            <v>0</v>
          </cell>
          <cell r="M3181">
            <v>19.212</v>
          </cell>
          <cell r="N3181">
            <v>0.09</v>
          </cell>
          <cell r="O3181">
            <v>6024.23</v>
          </cell>
          <cell r="P3181">
            <v>31.36</v>
          </cell>
          <cell r="Q3181">
            <v>1084.3599999999999</v>
          </cell>
          <cell r="R3181">
            <v>11.23</v>
          </cell>
        </row>
        <row r="3182">
          <cell r="A3182" t="str">
            <v>0309Sullana-Paita270</v>
          </cell>
          <cell r="B3182" t="str">
            <v>03</v>
          </cell>
          <cell r="C3182" t="str">
            <v>09</v>
          </cell>
          <cell r="D3182" t="str">
            <v>ELNO</v>
          </cell>
          <cell r="E3182" t="str">
            <v>Sullana-Paita</v>
          </cell>
          <cell r="F3182" t="str">
            <v/>
          </cell>
          <cell r="G3182">
            <v>76.44</v>
          </cell>
          <cell r="H3182">
            <v>60</v>
          </cell>
          <cell r="I3182" t="str">
            <v>270</v>
          </cell>
          <cell r="J3182">
            <v>2093</v>
          </cell>
          <cell r="K3182">
            <v>0</v>
          </cell>
          <cell r="L3182">
            <v>0</v>
          </cell>
          <cell r="M3182">
            <v>512.83299999999997</v>
          </cell>
          <cell r="N3182">
            <v>0</v>
          </cell>
          <cell r="O3182">
            <v>175465.67</v>
          </cell>
          <cell r="P3182">
            <v>34.21</v>
          </cell>
          <cell r="Q3182">
            <v>31583.82</v>
          </cell>
          <cell r="R3182">
            <v>1302.33</v>
          </cell>
        </row>
        <row r="3183">
          <cell r="A3183" t="str">
            <v>0309Sullana-Paita261</v>
          </cell>
          <cell r="B3183" t="str">
            <v>03</v>
          </cell>
          <cell r="C3183" t="str">
            <v>09</v>
          </cell>
          <cell r="D3183" t="str">
            <v>ELNO</v>
          </cell>
          <cell r="E3183" t="str">
            <v>Sullana-Paita</v>
          </cell>
          <cell r="F3183" t="str">
            <v/>
          </cell>
          <cell r="G3183">
            <v>76.44</v>
          </cell>
          <cell r="H3183">
            <v>60</v>
          </cell>
          <cell r="I3183" t="str">
            <v>261</v>
          </cell>
          <cell r="J3183">
            <v>24055</v>
          </cell>
          <cell r="K3183">
            <v>0</v>
          </cell>
          <cell r="L3183">
            <v>0</v>
          </cell>
          <cell r="M3183">
            <v>389.79500000000002</v>
          </cell>
          <cell r="N3183">
            <v>0</v>
          </cell>
          <cell r="O3183">
            <v>142338.93</v>
          </cell>
          <cell r="P3183">
            <v>36.520000000000003</v>
          </cell>
          <cell r="Q3183">
            <v>25621.01</v>
          </cell>
          <cell r="R3183">
            <v>14433.25</v>
          </cell>
        </row>
        <row r="3184">
          <cell r="A3184" t="str">
            <v>0309Sullana-Paita262</v>
          </cell>
          <cell r="B3184" t="str">
            <v>03</v>
          </cell>
          <cell r="C3184" t="str">
            <v>09</v>
          </cell>
          <cell r="D3184" t="str">
            <v>ELNO</v>
          </cell>
          <cell r="E3184" t="str">
            <v>Sullana-Paita</v>
          </cell>
          <cell r="F3184" t="str">
            <v/>
          </cell>
          <cell r="G3184">
            <v>76.44</v>
          </cell>
          <cell r="H3184">
            <v>60</v>
          </cell>
          <cell r="I3184" t="str">
            <v>262</v>
          </cell>
          <cell r="J3184">
            <v>21194</v>
          </cell>
          <cell r="K3184">
            <v>0</v>
          </cell>
          <cell r="L3184">
            <v>0</v>
          </cell>
          <cell r="M3184">
            <v>1192.239</v>
          </cell>
          <cell r="N3184">
            <v>0</v>
          </cell>
          <cell r="O3184">
            <v>388724.56</v>
          </cell>
          <cell r="P3184">
            <v>32.6</v>
          </cell>
          <cell r="Q3184">
            <v>69970.42</v>
          </cell>
          <cell r="R3184">
            <v>12728.62</v>
          </cell>
        </row>
        <row r="3185">
          <cell r="A3185" t="str">
            <v>0309Sullana-Paita263</v>
          </cell>
          <cell r="B3185" t="str">
            <v>03</v>
          </cell>
          <cell r="C3185" t="str">
            <v>09</v>
          </cell>
          <cell r="D3185" t="str">
            <v>ELNO</v>
          </cell>
          <cell r="E3185" t="str">
            <v>Sullana-Paita</v>
          </cell>
          <cell r="F3185" t="str">
            <v/>
          </cell>
          <cell r="G3185">
            <v>76.44</v>
          </cell>
          <cell r="H3185">
            <v>60</v>
          </cell>
          <cell r="I3185" t="str">
            <v>263</v>
          </cell>
          <cell r="J3185">
            <v>3282</v>
          </cell>
          <cell r="K3185">
            <v>0</v>
          </cell>
          <cell r="L3185">
            <v>0</v>
          </cell>
          <cell r="M3185">
            <v>395.85399999999998</v>
          </cell>
          <cell r="N3185">
            <v>0</v>
          </cell>
          <cell r="O3185">
            <v>144023.23000000001</v>
          </cell>
          <cell r="P3185">
            <v>36.380000000000003</v>
          </cell>
          <cell r="Q3185">
            <v>25924.18</v>
          </cell>
          <cell r="R3185">
            <v>1975.2</v>
          </cell>
        </row>
        <row r="3186">
          <cell r="A3186" t="str">
            <v>0309Sullana-Paita264</v>
          </cell>
          <cell r="B3186" t="str">
            <v>03</v>
          </cell>
          <cell r="C3186" t="str">
            <v>09</v>
          </cell>
          <cell r="D3186" t="str">
            <v>ELNO</v>
          </cell>
          <cell r="E3186" t="str">
            <v>Sullana-Paita</v>
          </cell>
          <cell r="F3186" t="str">
            <v/>
          </cell>
          <cell r="G3186">
            <v>76.44</v>
          </cell>
          <cell r="H3186">
            <v>60</v>
          </cell>
          <cell r="I3186" t="str">
            <v>264</v>
          </cell>
          <cell r="J3186">
            <v>1521</v>
          </cell>
          <cell r="K3186">
            <v>0</v>
          </cell>
          <cell r="L3186">
            <v>0</v>
          </cell>
          <cell r="M3186">
            <v>299.08800000000002</v>
          </cell>
          <cell r="N3186">
            <v>0</v>
          </cell>
          <cell r="O3186">
            <v>106933.14</v>
          </cell>
          <cell r="P3186">
            <v>35.75</v>
          </cell>
          <cell r="Q3186">
            <v>19247.97</v>
          </cell>
          <cell r="R3186">
            <v>918.5</v>
          </cell>
        </row>
        <row r="3187">
          <cell r="A3187" t="str">
            <v>0309Sullana-Paita265</v>
          </cell>
          <cell r="B3187" t="str">
            <v>03</v>
          </cell>
          <cell r="C3187" t="str">
            <v>09</v>
          </cell>
          <cell r="D3187" t="str">
            <v>ELNO</v>
          </cell>
          <cell r="E3187" t="str">
            <v>Sullana-Paita</v>
          </cell>
          <cell r="F3187" t="str">
            <v/>
          </cell>
          <cell r="G3187">
            <v>76.44</v>
          </cell>
          <cell r="H3187">
            <v>60</v>
          </cell>
          <cell r="I3187" t="str">
            <v>265</v>
          </cell>
          <cell r="J3187">
            <v>198</v>
          </cell>
          <cell r="K3187">
            <v>0</v>
          </cell>
          <cell r="L3187">
            <v>0</v>
          </cell>
          <cell r="M3187">
            <v>73.584999999999994</v>
          </cell>
          <cell r="N3187">
            <v>0</v>
          </cell>
          <cell r="O3187">
            <v>25801.360000000001</v>
          </cell>
          <cell r="P3187">
            <v>35.06</v>
          </cell>
          <cell r="Q3187">
            <v>4644.24</v>
          </cell>
          <cell r="R3187">
            <v>120.54</v>
          </cell>
        </row>
        <row r="3188">
          <cell r="A3188" t="str">
            <v>0309Sullana-Paita266</v>
          </cell>
          <cell r="B3188" t="str">
            <v>03</v>
          </cell>
          <cell r="C3188" t="str">
            <v>09</v>
          </cell>
          <cell r="D3188" t="str">
            <v>ELNO</v>
          </cell>
          <cell r="E3188" t="str">
            <v>Sullana-Paita</v>
          </cell>
          <cell r="F3188" t="str">
            <v/>
          </cell>
          <cell r="G3188">
            <v>76.44</v>
          </cell>
          <cell r="H3188">
            <v>60</v>
          </cell>
          <cell r="I3188" t="str">
            <v>266</v>
          </cell>
          <cell r="J3188">
            <v>60</v>
          </cell>
          <cell r="K3188">
            <v>0</v>
          </cell>
          <cell r="L3188">
            <v>0</v>
          </cell>
          <cell r="M3188">
            <v>36.648000000000003</v>
          </cell>
          <cell r="N3188">
            <v>0</v>
          </cell>
          <cell r="O3188">
            <v>12464.41</v>
          </cell>
          <cell r="P3188">
            <v>34.01</v>
          </cell>
          <cell r="Q3188">
            <v>2243.59</v>
          </cell>
          <cell r="R3188">
            <v>37.78</v>
          </cell>
        </row>
        <row r="3189">
          <cell r="A3189" t="str">
            <v>0309Sullana-Paita267</v>
          </cell>
          <cell r="B3189" t="str">
            <v>03</v>
          </cell>
          <cell r="C3189" t="str">
            <v>09</v>
          </cell>
          <cell r="D3189" t="str">
            <v>ELNO</v>
          </cell>
          <cell r="E3189" t="str">
            <v>Sullana-Paita</v>
          </cell>
          <cell r="F3189" t="str">
            <v/>
          </cell>
          <cell r="G3189">
            <v>76.44</v>
          </cell>
          <cell r="H3189">
            <v>60</v>
          </cell>
          <cell r="I3189" t="str">
            <v>267</v>
          </cell>
          <cell r="J3189">
            <v>29</v>
          </cell>
          <cell r="K3189">
            <v>0</v>
          </cell>
          <cell r="L3189">
            <v>0</v>
          </cell>
          <cell r="M3189">
            <v>24.454999999999998</v>
          </cell>
          <cell r="N3189">
            <v>0</v>
          </cell>
          <cell r="O3189">
            <v>8472.84</v>
          </cell>
          <cell r="P3189">
            <v>34.65</v>
          </cell>
          <cell r="Q3189">
            <v>1525.11</v>
          </cell>
          <cell r="R3189">
            <v>17.920000000000002</v>
          </cell>
        </row>
        <row r="3190">
          <cell r="A3190" t="str">
            <v>0309Sullana-Paita268</v>
          </cell>
          <cell r="B3190" t="str">
            <v>03</v>
          </cell>
          <cell r="C3190" t="str">
            <v>09</v>
          </cell>
          <cell r="D3190" t="str">
            <v>ELNO</v>
          </cell>
          <cell r="E3190" t="str">
            <v>Sullana-Paita</v>
          </cell>
          <cell r="F3190" t="str">
            <v/>
          </cell>
          <cell r="G3190">
            <v>76.44</v>
          </cell>
          <cell r="H3190">
            <v>60</v>
          </cell>
          <cell r="I3190" t="str">
            <v>268</v>
          </cell>
          <cell r="J3190">
            <v>20</v>
          </cell>
          <cell r="K3190">
            <v>0</v>
          </cell>
          <cell r="L3190">
            <v>0</v>
          </cell>
          <cell r="M3190">
            <v>36.228000000000002</v>
          </cell>
          <cell r="N3190">
            <v>0</v>
          </cell>
          <cell r="O3190">
            <v>12433.74</v>
          </cell>
          <cell r="P3190">
            <v>34.32</v>
          </cell>
          <cell r="Q3190">
            <v>2238.0700000000002</v>
          </cell>
          <cell r="R3190">
            <v>13.14</v>
          </cell>
        </row>
        <row r="3191">
          <cell r="A3191" t="str">
            <v>0309Sullana-Paita282</v>
          </cell>
          <cell r="B3191" t="str">
            <v>03</v>
          </cell>
          <cell r="C3191" t="str">
            <v>09</v>
          </cell>
          <cell r="D3191" t="str">
            <v>ELNO</v>
          </cell>
          <cell r="E3191" t="str">
            <v>Sullana-Paita</v>
          </cell>
          <cell r="F3191" t="str">
            <v/>
          </cell>
          <cell r="G3191">
            <v>76.44</v>
          </cell>
          <cell r="H3191">
            <v>60</v>
          </cell>
          <cell r="I3191" t="str">
            <v>282</v>
          </cell>
          <cell r="J3191">
            <v>19</v>
          </cell>
          <cell r="K3191">
            <v>0</v>
          </cell>
          <cell r="L3191">
            <v>0</v>
          </cell>
          <cell r="M3191">
            <v>1.4670000000000001</v>
          </cell>
          <cell r="N3191">
            <v>4.4450000000000003</v>
          </cell>
          <cell r="O3191">
            <v>546.14</v>
          </cell>
          <cell r="P3191">
            <v>37.229999999999997</v>
          </cell>
          <cell r="Q3191">
            <v>98.31</v>
          </cell>
          <cell r="R3191">
            <v>4</v>
          </cell>
        </row>
        <row r="3192">
          <cell r="A3192" t="str">
            <v>0309Sullana-Paita100</v>
          </cell>
          <cell r="B3192" t="str">
            <v>03</v>
          </cell>
          <cell r="C3192" t="str">
            <v>09</v>
          </cell>
          <cell r="D3192" t="str">
            <v>ELNO</v>
          </cell>
          <cell r="E3192" t="str">
            <v>Sullana-Paita</v>
          </cell>
          <cell r="F3192" t="str">
            <v/>
          </cell>
          <cell r="G3192">
            <v>76.44</v>
          </cell>
          <cell r="H3192">
            <v>60</v>
          </cell>
          <cell r="I3192" t="str">
            <v>100</v>
          </cell>
          <cell r="J3192">
            <v>44</v>
          </cell>
          <cell r="K3192">
            <v>8.77</v>
          </cell>
          <cell r="L3192">
            <v>483.31299999999999</v>
          </cell>
          <cell r="M3192">
            <v>492.08300000000003</v>
          </cell>
          <cell r="N3192">
            <v>5.7510000000000003</v>
          </cell>
          <cell r="O3192">
            <v>90415.039999999994</v>
          </cell>
          <cell r="P3192">
            <v>18.37</v>
          </cell>
          <cell r="Q3192">
            <v>16274.71</v>
          </cell>
          <cell r="R3192">
            <v>540.79</v>
          </cell>
        </row>
        <row r="3193">
          <cell r="A3193" t="str">
            <v>0309Sullana-Paita122</v>
          </cell>
          <cell r="B3193" t="str">
            <v>03</v>
          </cell>
          <cell r="C3193" t="str">
            <v>09</v>
          </cell>
          <cell r="D3193" t="str">
            <v>ELNO</v>
          </cell>
          <cell r="E3193" t="str">
            <v>Sullana-Paita</v>
          </cell>
          <cell r="F3193" t="str">
            <v/>
          </cell>
          <cell r="G3193">
            <v>76.44</v>
          </cell>
          <cell r="H3193">
            <v>60</v>
          </cell>
          <cell r="I3193" t="str">
            <v>122</v>
          </cell>
          <cell r="J3193">
            <v>63</v>
          </cell>
          <cell r="K3193">
            <v>566.41200000000003</v>
          </cell>
          <cell r="L3193">
            <v>2890.442</v>
          </cell>
          <cell r="M3193">
            <v>3456.8539999999998</v>
          </cell>
          <cell r="N3193">
            <v>17.481000000000002</v>
          </cell>
          <cell r="O3193">
            <v>704160.69</v>
          </cell>
          <cell r="P3193">
            <v>20.37</v>
          </cell>
          <cell r="Q3193">
            <v>126748.92</v>
          </cell>
          <cell r="R3193">
            <v>778.19</v>
          </cell>
        </row>
        <row r="3194">
          <cell r="A3194" t="str">
            <v>0309Sullana-Paita121</v>
          </cell>
          <cell r="B3194" t="str">
            <v>03</v>
          </cell>
          <cell r="C3194" t="str">
            <v>09</v>
          </cell>
          <cell r="D3194" t="str">
            <v>ELNO</v>
          </cell>
          <cell r="E3194" t="str">
            <v>Sullana-Paita</v>
          </cell>
          <cell r="F3194" t="str">
            <v/>
          </cell>
          <cell r="G3194">
            <v>76.44</v>
          </cell>
          <cell r="H3194">
            <v>60</v>
          </cell>
          <cell r="I3194" t="str">
            <v>121</v>
          </cell>
          <cell r="J3194">
            <v>28</v>
          </cell>
          <cell r="K3194">
            <v>449.81</v>
          </cell>
          <cell r="L3194">
            <v>1658.298</v>
          </cell>
          <cell r="M3194">
            <v>2108.1080000000002</v>
          </cell>
          <cell r="N3194">
            <v>9.4160000000000004</v>
          </cell>
          <cell r="O3194">
            <v>473504.43</v>
          </cell>
          <cell r="P3194">
            <v>22.46</v>
          </cell>
          <cell r="Q3194">
            <v>85230.8</v>
          </cell>
          <cell r="R3194">
            <v>348.72</v>
          </cell>
        </row>
        <row r="3195">
          <cell r="A3195" t="str">
            <v>0309Sullana-Paita132</v>
          </cell>
          <cell r="B3195" t="str">
            <v>03</v>
          </cell>
          <cell r="C3195" t="str">
            <v>09</v>
          </cell>
          <cell r="D3195" t="str">
            <v>ELNO</v>
          </cell>
          <cell r="E3195" t="str">
            <v>Sullana-Paita</v>
          </cell>
          <cell r="F3195" t="str">
            <v/>
          </cell>
          <cell r="G3195">
            <v>76.44</v>
          </cell>
          <cell r="H3195">
            <v>60</v>
          </cell>
          <cell r="I3195" t="str">
            <v>132</v>
          </cell>
          <cell r="J3195">
            <v>37</v>
          </cell>
          <cell r="K3195">
            <v>0</v>
          </cell>
          <cell r="L3195">
            <v>0</v>
          </cell>
          <cell r="M3195">
            <v>302.37299999999999</v>
          </cell>
          <cell r="N3195">
            <v>1.9119999999999999</v>
          </cell>
          <cell r="O3195">
            <v>82521.350000000006</v>
          </cell>
          <cell r="P3195">
            <v>27.29</v>
          </cell>
          <cell r="Q3195">
            <v>14853.84</v>
          </cell>
          <cell r="R3195">
            <v>445.14</v>
          </cell>
        </row>
        <row r="3196">
          <cell r="A3196" t="str">
            <v>0309Sullana-Paita131</v>
          </cell>
          <cell r="B3196" t="str">
            <v>03</v>
          </cell>
          <cell r="C3196" t="str">
            <v>09</v>
          </cell>
          <cell r="D3196" t="str">
            <v>ELNO</v>
          </cell>
          <cell r="E3196" t="str">
            <v>Sullana-Paita</v>
          </cell>
          <cell r="F3196" t="str">
            <v/>
          </cell>
          <cell r="G3196">
            <v>76.44</v>
          </cell>
          <cell r="H3196">
            <v>60</v>
          </cell>
          <cell r="I3196" t="str">
            <v>131</v>
          </cell>
          <cell r="J3196">
            <v>25</v>
          </cell>
          <cell r="K3196">
            <v>0</v>
          </cell>
          <cell r="L3196">
            <v>0</v>
          </cell>
          <cell r="M3196">
            <v>244.35</v>
          </cell>
          <cell r="N3196">
            <v>1.702</v>
          </cell>
          <cell r="O3196">
            <v>71382.77</v>
          </cell>
          <cell r="P3196">
            <v>29.21</v>
          </cell>
          <cell r="Q3196">
            <v>12848.9</v>
          </cell>
          <cell r="R3196">
            <v>301.3</v>
          </cell>
        </row>
        <row r="3197">
          <cell r="A3197" t="str">
            <v>0309Sullana-Paita240</v>
          </cell>
          <cell r="B3197" t="str">
            <v>03</v>
          </cell>
          <cell r="C3197" t="str">
            <v>09</v>
          </cell>
          <cell r="D3197" t="str">
            <v>ELNO</v>
          </cell>
          <cell r="E3197" t="str">
            <v>Sullana-Paita</v>
          </cell>
          <cell r="F3197" t="str">
            <v/>
          </cell>
          <cell r="G3197">
            <v>76.44</v>
          </cell>
          <cell r="H3197">
            <v>60</v>
          </cell>
          <cell r="I3197" t="str">
            <v>240</v>
          </cell>
          <cell r="J3197">
            <v>0</v>
          </cell>
          <cell r="K3197">
            <v>0</v>
          </cell>
          <cell r="L3197">
            <v>0</v>
          </cell>
          <cell r="M3197">
            <v>460.96499999999997</v>
          </cell>
          <cell r="N3197">
            <v>0</v>
          </cell>
          <cell r="O3197">
            <v>160016.73000000001</v>
          </cell>
          <cell r="P3197">
            <v>34.71</v>
          </cell>
          <cell r="Q3197">
            <v>0</v>
          </cell>
          <cell r="R3197">
            <v>0</v>
          </cell>
        </row>
        <row r="3198">
          <cell r="A3198" t="str">
            <v>0309Chulucanas210</v>
          </cell>
          <cell r="B3198" t="str">
            <v>03</v>
          </cell>
          <cell r="C3198" t="str">
            <v>09</v>
          </cell>
          <cell r="D3198" t="str">
            <v>ELNO</v>
          </cell>
          <cell r="E3198" t="str">
            <v>Chulucanas</v>
          </cell>
          <cell r="F3198" t="str">
            <v/>
          </cell>
          <cell r="G3198">
            <v>0</v>
          </cell>
          <cell r="H3198">
            <v>0</v>
          </cell>
          <cell r="I3198" t="str">
            <v>210</v>
          </cell>
          <cell r="J3198">
            <v>3</v>
          </cell>
          <cell r="K3198">
            <v>3.4000000000000002E-2</v>
          </cell>
          <cell r="L3198">
            <v>21.542999999999999</v>
          </cell>
          <cell r="M3198">
            <v>21.577000000000002</v>
          </cell>
          <cell r="N3198">
            <v>7.9000000000000001E-2</v>
          </cell>
          <cell r="O3198">
            <v>4310.17</v>
          </cell>
          <cell r="P3198">
            <v>19.98</v>
          </cell>
          <cell r="Q3198">
            <v>775.83</v>
          </cell>
          <cell r="R3198">
            <v>8.18</v>
          </cell>
        </row>
        <row r="3199">
          <cell r="A3199" t="str">
            <v>0309Chulucanas222</v>
          </cell>
          <cell r="B3199" t="str">
            <v>03</v>
          </cell>
          <cell r="C3199" t="str">
            <v>09</v>
          </cell>
          <cell r="D3199" t="str">
            <v>ELNO</v>
          </cell>
          <cell r="E3199" t="str">
            <v>Chulucanas</v>
          </cell>
          <cell r="F3199" t="str">
            <v/>
          </cell>
          <cell r="G3199">
            <v>0</v>
          </cell>
          <cell r="H3199">
            <v>0</v>
          </cell>
          <cell r="I3199" t="str">
            <v>222</v>
          </cell>
          <cell r="J3199">
            <v>1</v>
          </cell>
          <cell r="K3199">
            <v>0.52600000000000002</v>
          </cell>
          <cell r="L3199">
            <v>0.93100000000000005</v>
          </cell>
          <cell r="M3199">
            <v>1.4570000000000001</v>
          </cell>
          <cell r="N3199">
            <v>2.5000000000000001E-2</v>
          </cell>
          <cell r="O3199">
            <v>509.62</v>
          </cell>
          <cell r="P3199">
            <v>34.979999999999997</v>
          </cell>
          <cell r="Q3199">
            <v>91.73</v>
          </cell>
          <cell r="R3199">
            <v>2.79</v>
          </cell>
        </row>
        <row r="3200">
          <cell r="A3200" t="str">
            <v>0309Chulucanas231</v>
          </cell>
          <cell r="B3200" t="str">
            <v>03</v>
          </cell>
          <cell r="C3200" t="str">
            <v>09</v>
          </cell>
          <cell r="D3200" t="str">
            <v>ELNO</v>
          </cell>
          <cell r="E3200" t="str">
            <v>Chulucanas</v>
          </cell>
          <cell r="F3200" t="str">
            <v/>
          </cell>
          <cell r="G3200">
            <v>0</v>
          </cell>
          <cell r="H3200">
            <v>0</v>
          </cell>
          <cell r="I3200" t="str">
            <v>231</v>
          </cell>
          <cell r="J3200">
            <v>4</v>
          </cell>
          <cell r="K3200">
            <v>0</v>
          </cell>
          <cell r="L3200">
            <v>0</v>
          </cell>
          <cell r="M3200">
            <v>1.871</v>
          </cell>
          <cell r="N3200">
            <v>0.01</v>
          </cell>
          <cell r="O3200">
            <v>1047.96</v>
          </cell>
          <cell r="P3200">
            <v>56.01</v>
          </cell>
          <cell r="Q3200">
            <v>188.63</v>
          </cell>
          <cell r="R3200">
            <v>5.76</v>
          </cell>
        </row>
        <row r="3201">
          <cell r="A3201" t="str">
            <v>0309Chulucanas270</v>
          </cell>
          <cell r="B3201" t="str">
            <v>03</v>
          </cell>
          <cell r="C3201" t="str">
            <v>09</v>
          </cell>
          <cell r="D3201" t="str">
            <v>ELNO</v>
          </cell>
          <cell r="E3201" t="str">
            <v>Chulucanas</v>
          </cell>
          <cell r="F3201" t="str">
            <v/>
          </cell>
          <cell r="G3201">
            <v>0</v>
          </cell>
          <cell r="H3201">
            <v>0</v>
          </cell>
          <cell r="I3201" t="str">
            <v>270</v>
          </cell>
          <cell r="J3201">
            <v>977</v>
          </cell>
          <cell r="K3201">
            <v>0</v>
          </cell>
          <cell r="L3201">
            <v>0</v>
          </cell>
          <cell r="M3201">
            <v>160.43700000000001</v>
          </cell>
          <cell r="N3201">
            <v>0</v>
          </cell>
          <cell r="O3201">
            <v>56467.68</v>
          </cell>
          <cell r="P3201">
            <v>35.200000000000003</v>
          </cell>
          <cell r="Q3201">
            <v>10164.18</v>
          </cell>
          <cell r="R3201">
            <v>595.20000000000005</v>
          </cell>
        </row>
        <row r="3202">
          <cell r="A3202" t="str">
            <v>0309Chulucanas261</v>
          </cell>
          <cell r="B3202" t="str">
            <v>03</v>
          </cell>
          <cell r="C3202" t="str">
            <v>09</v>
          </cell>
          <cell r="D3202" t="str">
            <v>ELNO</v>
          </cell>
          <cell r="E3202" t="str">
            <v>Chulucanas</v>
          </cell>
          <cell r="F3202" t="str">
            <v/>
          </cell>
          <cell r="G3202">
            <v>0</v>
          </cell>
          <cell r="H3202">
            <v>0</v>
          </cell>
          <cell r="I3202" t="str">
            <v>261</v>
          </cell>
          <cell r="J3202">
            <v>16916</v>
          </cell>
          <cell r="K3202">
            <v>0</v>
          </cell>
          <cell r="L3202">
            <v>0</v>
          </cell>
          <cell r="M3202">
            <v>227.53800000000001</v>
          </cell>
          <cell r="N3202">
            <v>0</v>
          </cell>
          <cell r="O3202">
            <v>97389.93</v>
          </cell>
          <cell r="P3202">
            <v>42.8</v>
          </cell>
          <cell r="Q3202">
            <v>17530.189999999999</v>
          </cell>
          <cell r="R3202">
            <v>10130.11</v>
          </cell>
        </row>
        <row r="3203">
          <cell r="A3203" t="str">
            <v>0309Chulucanas262</v>
          </cell>
          <cell r="B3203" t="str">
            <v>03</v>
          </cell>
          <cell r="C3203" t="str">
            <v>09</v>
          </cell>
          <cell r="D3203" t="str">
            <v>ELNO</v>
          </cell>
          <cell r="E3203" t="str">
            <v>Chulucanas</v>
          </cell>
          <cell r="F3203" t="str">
            <v/>
          </cell>
          <cell r="G3203">
            <v>0</v>
          </cell>
          <cell r="H3203">
            <v>0</v>
          </cell>
          <cell r="I3203" t="str">
            <v>262</v>
          </cell>
          <cell r="J3203">
            <v>5867</v>
          </cell>
          <cell r="K3203">
            <v>0</v>
          </cell>
          <cell r="L3203">
            <v>0</v>
          </cell>
          <cell r="M3203">
            <v>305.26799999999997</v>
          </cell>
          <cell r="N3203">
            <v>0</v>
          </cell>
          <cell r="O3203">
            <v>111642.49</v>
          </cell>
          <cell r="P3203">
            <v>36.57</v>
          </cell>
          <cell r="Q3203">
            <v>20095.650000000001</v>
          </cell>
          <cell r="R3203">
            <v>3511.82</v>
          </cell>
        </row>
        <row r="3204">
          <cell r="A3204" t="str">
            <v>0309Chulucanas263</v>
          </cell>
          <cell r="B3204" t="str">
            <v>03</v>
          </cell>
          <cell r="C3204" t="str">
            <v>09</v>
          </cell>
          <cell r="D3204" t="str">
            <v>ELNO</v>
          </cell>
          <cell r="E3204" t="str">
            <v>Chulucanas</v>
          </cell>
          <cell r="F3204" t="str">
            <v/>
          </cell>
          <cell r="G3204">
            <v>0</v>
          </cell>
          <cell r="H3204">
            <v>0</v>
          </cell>
          <cell r="I3204" t="str">
            <v>263</v>
          </cell>
          <cell r="J3204">
            <v>496</v>
          </cell>
          <cell r="K3204">
            <v>0</v>
          </cell>
          <cell r="L3204">
            <v>0</v>
          </cell>
          <cell r="M3204">
            <v>58.924999999999997</v>
          </cell>
          <cell r="N3204">
            <v>0</v>
          </cell>
          <cell r="O3204">
            <v>24269.07</v>
          </cell>
          <cell r="P3204">
            <v>41.19</v>
          </cell>
          <cell r="Q3204">
            <v>4368.43</v>
          </cell>
          <cell r="R3204">
            <v>296.01</v>
          </cell>
        </row>
        <row r="3205">
          <cell r="A3205" t="str">
            <v>0309Chulucanas264</v>
          </cell>
          <cell r="B3205" t="str">
            <v>03</v>
          </cell>
          <cell r="C3205" t="str">
            <v>09</v>
          </cell>
          <cell r="D3205" t="str">
            <v>ELNO</v>
          </cell>
          <cell r="E3205" t="str">
            <v>Chulucanas</v>
          </cell>
          <cell r="F3205" t="str">
            <v/>
          </cell>
          <cell r="G3205">
            <v>0</v>
          </cell>
          <cell r="H3205">
            <v>0</v>
          </cell>
          <cell r="I3205" t="str">
            <v>264</v>
          </cell>
          <cell r="J3205">
            <v>176</v>
          </cell>
          <cell r="K3205">
            <v>0</v>
          </cell>
          <cell r="L3205">
            <v>0</v>
          </cell>
          <cell r="M3205">
            <v>34.841999999999999</v>
          </cell>
          <cell r="N3205">
            <v>0</v>
          </cell>
          <cell r="O3205">
            <v>14101.79</v>
          </cell>
          <cell r="P3205">
            <v>40.47</v>
          </cell>
          <cell r="Q3205">
            <v>2538.3200000000002</v>
          </cell>
          <cell r="R3205">
            <v>106.76</v>
          </cell>
        </row>
        <row r="3206">
          <cell r="A3206" t="str">
            <v>0309Chulucanas265</v>
          </cell>
          <cell r="B3206" t="str">
            <v>03</v>
          </cell>
          <cell r="C3206" t="str">
            <v>09</v>
          </cell>
          <cell r="D3206" t="str">
            <v>ELNO</v>
          </cell>
          <cell r="E3206" t="str">
            <v>Chulucanas</v>
          </cell>
          <cell r="F3206" t="str">
            <v/>
          </cell>
          <cell r="G3206">
            <v>0</v>
          </cell>
          <cell r="H3206">
            <v>0</v>
          </cell>
          <cell r="I3206" t="str">
            <v>265</v>
          </cell>
          <cell r="J3206">
            <v>36</v>
          </cell>
          <cell r="K3206">
            <v>0</v>
          </cell>
          <cell r="L3206">
            <v>0</v>
          </cell>
          <cell r="M3206">
            <v>13.929</v>
          </cell>
          <cell r="N3206">
            <v>0</v>
          </cell>
          <cell r="O3206">
            <v>5556.67</v>
          </cell>
          <cell r="P3206">
            <v>39.89</v>
          </cell>
          <cell r="Q3206">
            <v>1000.2</v>
          </cell>
          <cell r="R3206">
            <v>21.93</v>
          </cell>
        </row>
        <row r="3207">
          <cell r="A3207" t="str">
            <v>0309Chulucanas266</v>
          </cell>
          <cell r="B3207" t="str">
            <v>03</v>
          </cell>
          <cell r="C3207" t="str">
            <v>09</v>
          </cell>
          <cell r="D3207" t="str">
            <v>ELNO</v>
          </cell>
          <cell r="E3207" t="str">
            <v>Chulucanas</v>
          </cell>
          <cell r="F3207" t="str">
            <v/>
          </cell>
          <cell r="G3207">
            <v>0</v>
          </cell>
          <cell r="H3207">
            <v>0</v>
          </cell>
          <cell r="I3207" t="str">
            <v>266</v>
          </cell>
          <cell r="J3207">
            <v>11</v>
          </cell>
          <cell r="K3207">
            <v>0</v>
          </cell>
          <cell r="L3207">
            <v>0</v>
          </cell>
          <cell r="M3207">
            <v>6.5739999999999998</v>
          </cell>
          <cell r="N3207">
            <v>0</v>
          </cell>
          <cell r="O3207">
            <v>2622.45</v>
          </cell>
          <cell r="P3207">
            <v>39.89</v>
          </cell>
          <cell r="Q3207">
            <v>472.04</v>
          </cell>
          <cell r="R3207">
            <v>6.92</v>
          </cell>
        </row>
        <row r="3208">
          <cell r="A3208" t="str">
            <v>0309Chulucanas267</v>
          </cell>
          <cell r="B3208" t="str">
            <v>03</v>
          </cell>
          <cell r="C3208" t="str">
            <v>09</v>
          </cell>
          <cell r="D3208" t="str">
            <v>ELNO</v>
          </cell>
          <cell r="E3208" t="str">
            <v>Chulucanas</v>
          </cell>
          <cell r="F3208" t="str">
            <v/>
          </cell>
          <cell r="G3208">
            <v>0</v>
          </cell>
          <cell r="H3208">
            <v>0</v>
          </cell>
          <cell r="I3208" t="str">
            <v>267</v>
          </cell>
          <cell r="J3208">
            <v>5</v>
          </cell>
          <cell r="K3208">
            <v>0</v>
          </cell>
          <cell r="L3208">
            <v>0</v>
          </cell>
          <cell r="M3208">
            <v>4.37</v>
          </cell>
          <cell r="N3208">
            <v>0</v>
          </cell>
          <cell r="O3208">
            <v>1738.8</v>
          </cell>
          <cell r="P3208">
            <v>39.79</v>
          </cell>
          <cell r="Q3208">
            <v>312.98</v>
          </cell>
          <cell r="R3208">
            <v>3</v>
          </cell>
        </row>
        <row r="3209">
          <cell r="A3209" t="str">
            <v>0309Chulucanas268</v>
          </cell>
          <cell r="B3209" t="str">
            <v>03</v>
          </cell>
          <cell r="C3209" t="str">
            <v>09</v>
          </cell>
          <cell r="D3209" t="str">
            <v>ELNO</v>
          </cell>
          <cell r="E3209" t="str">
            <v>Chulucanas</v>
          </cell>
          <cell r="F3209" t="str">
            <v/>
          </cell>
          <cell r="G3209">
            <v>0</v>
          </cell>
          <cell r="H3209">
            <v>0</v>
          </cell>
          <cell r="I3209" t="str">
            <v>268</v>
          </cell>
          <cell r="J3209">
            <v>5</v>
          </cell>
          <cell r="K3209">
            <v>0</v>
          </cell>
          <cell r="L3209">
            <v>0</v>
          </cell>
          <cell r="M3209">
            <v>18.655999999999999</v>
          </cell>
          <cell r="N3209">
            <v>0</v>
          </cell>
          <cell r="O3209">
            <v>6140.79</v>
          </cell>
          <cell r="P3209">
            <v>32.92</v>
          </cell>
          <cell r="Q3209">
            <v>1105.3399999999999</v>
          </cell>
          <cell r="R3209">
            <v>2.73</v>
          </cell>
        </row>
        <row r="3210">
          <cell r="A3210" t="str">
            <v>0309Chulucanas282</v>
          </cell>
          <cell r="B3210" t="str">
            <v>03</v>
          </cell>
          <cell r="C3210" t="str">
            <v>09</v>
          </cell>
          <cell r="D3210" t="str">
            <v>ELNO</v>
          </cell>
          <cell r="E3210" t="str">
            <v>Chulucanas</v>
          </cell>
          <cell r="F3210" t="str">
            <v/>
          </cell>
          <cell r="G3210">
            <v>0</v>
          </cell>
          <cell r="H3210">
            <v>0</v>
          </cell>
          <cell r="I3210" t="str">
            <v>282</v>
          </cell>
          <cell r="J3210">
            <v>3</v>
          </cell>
          <cell r="K3210">
            <v>0</v>
          </cell>
          <cell r="L3210">
            <v>0</v>
          </cell>
          <cell r="M3210">
            <v>0.14899999999999999</v>
          </cell>
          <cell r="N3210">
            <v>0.45</v>
          </cell>
          <cell r="O3210">
            <v>59.16</v>
          </cell>
          <cell r="P3210">
            <v>39.700000000000003</v>
          </cell>
          <cell r="Q3210">
            <v>10.65</v>
          </cell>
          <cell r="R3210">
            <v>0.75</v>
          </cell>
        </row>
        <row r="3211">
          <cell r="A3211" t="str">
            <v>0309Chulucanas100</v>
          </cell>
          <cell r="B3211" t="str">
            <v>03</v>
          </cell>
          <cell r="C3211" t="str">
            <v>09</v>
          </cell>
          <cell r="D3211" t="str">
            <v>ELNO</v>
          </cell>
          <cell r="E3211" t="str">
            <v>Chulucanas</v>
          </cell>
          <cell r="F3211" t="str">
            <v/>
          </cell>
          <cell r="G3211">
            <v>0</v>
          </cell>
          <cell r="H3211">
            <v>0</v>
          </cell>
          <cell r="I3211" t="str">
            <v>100</v>
          </cell>
          <cell r="J3211">
            <v>20</v>
          </cell>
          <cell r="K3211">
            <v>2.4849999999999999</v>
          </cell>
          <cell r="L3211">
            <v>194.65600000000001</v>
          </cell>
          <cell r="M3211">
            <v>197.14099999999999</v>
          </cell>
          <cell r="N3211">
            <v>1.508</v>
          </cell>
          <cell r="O3211">
            <v>36131.43</v>
          </cell>
          <cell r="P3211">
            <v>18.329999999999998</v>
          </cell>
          <cell r="Q3211">
            <v>6503.66</v>
          </cell>
          <cell r="R3211">
            <v>277.33</v>
          </cell>
        </row>
        <row r="3212">
          <cell r="A3212" t="str">
            <v>0309Chulucanas122</v>
          </cell>
          <cell r="B3212" t="str">
            <v>03</v>
          </cell>
          <cell r="C3212" t="str">
            <v>09</v>
          </cell>
          <cell r="D3212" t="str">
            <v>ELNO</v>
          </cell>
          <cell r="E3212" t="str">
            <v>Chulucanas</v>
          </cell>
          <cell r="F3212" t="str">
            <v/>
          </cell>
          <cell r="G3212">
            <v>0</v>
          </cell>
          <cell r="H3212">
            <v>0</v>
          </cell>
          <cell r="I3212" t="str">
            <v>122</v>
          </cell>
          <cell r="J3212">
            <v>10</v>
          </cell>
          <cell r="K3212">
            <v>8.5280000000000005</v>
          </cell>
          <cell r="L3212">
            <v>46.619</v>
          </cell>
          <cell r="M3212">
            <v>55.146999999999998</v>
          </cell>
          <cell r="N3212">
            <v>0.66200000000000003</v>
          </cell>
          <cell r="O3212">
            <v>10947.69</v>
          </cell>
          <cell r="P3212">
            <v>19.850000000000001</v>
          </cell>
          <cell r="Q3212">
            <v>1970.58</v>
          </cell>
          <cell r="R3212">
            <v>133.15</v>
          </cell>
        </row>
        <row r="3213">
          <cell r="A3213" t="str">
            <v>0309Chulucanas121</v>
          </cell>
          <cell r="B3213" t="str">
            <v>03</v>
          </cell>
          <cell r="C3213" t="str">
            <v>09</v>
          </cell>
          <cell r="D3213" t="str">
            <v>ELNO</v>
          </cell>
          <cell r="E3213" t="str">
            <v>Chulucanas</v>
          </cell>
          <cell r="F3213" t="str">
            <v/>
          </cell>
          <cell r="G3213">
            <v>0</v>
          </cell>
          <cell r="H3213">
            <v>0</v>
          </cell>
          <cell r="I3213" t="str">
            <v>121</v>
          </cell>
          <cell r="J3213">
            <v>4</v>
          </cell>
          <cell r="K3213">
            <v>5.2859999999999996</v>
          </cell>
          <cell r="L3213">
            <v>16.925000000000001</v>
          </cell>
          <cell r="M3213">
            <v>22.210999999999999</v>
          </cell>
          <cell r="N3213">
            <v>0.17599999999999999</v>
          </cell>
          <cell r="O3213">
            <v>4427.24</v>
          </cell>
          <cell r="P3213">
            <v>19.93</v>
          </cell>
          <cell r="Q3213">
            <v>796.9</v>
          </cell>
          <cell r="R3213">
            <v>53.26</v>
          </cell>
        </row>
        <row r="3214">
          <cell r="A3214" t="str">
            <v>0309Chulucanas132</v>
          </cell>
          <cell r="B3214" t="str">
            <v>03</v>
          </cell>
          <cell r="C3214" t="str">
            <v>09</v>
          </cell>
          <cell r="D3214" t="str">
            <v>ELNO</v>
          </cell>
          <cell r="E3214" t="str">
            <v>Chulucanas</v>
          </cell>
          <cell r="F3214" t="str">
            <v/>
          </cell>
          <cell r="G3214">
            <v>0</v>
          </cell>
          <cell r="H3214">
            <v>0</v>
          </cell>
          <cell r="I3214" t="str">
            <v>132</v>
          </cell>
          <cell r="J3214">
            <v>10</v>
          </cell>
          <cell r="K3214">
            <v>0</v>
          </cell>
          <cell r="L3214">
            <v>0</v>
          </cell>
          <cell r="M3214">
            <v>13.611000000000001</v>
          </cell>
          <cell r="N3214">
            <v>0.14499999999999999</v>
          </cell>
          <cell r="O3214">
            <v>3450.94</v>
          </cell>
          <cell r="P3214">
            <v>25.35</v>
          </cell>
          <cell r="Q3214">
            <v>621.16999999999996</v>
          </cell>
          <cell r="R3214">
            <v>134.97</v>
          </cell>
        </row>
        <row r="3215">
          <cell r="A3215" t="str">
            <v>0309Chulucanas131</v>
          </cell>
          <cell r="B3215" t="str">
            <v>03</v>
          </cell>
          <cell r="C3215" t="str">
            <v>09</v>
          </cell>
          <cell r="D3215" t="str">
            <v>ELNO</v>
          </cell>
          <cell r="E3215" t="str">
            <v>Chulucanas</v>
          </cell>
          <cell r="F3215" t="str">
            <v/>
          </cell>
          <cell r="G3215">
            <v>0</v>
          </cell>
          <cell r="H3215">
            <v>0</v>
          </cell>
          <cell r="I3215" t="str">
            <v>131</v>
          </cell>
          <cell r="J3215">
            <v>19</v>
          </cell>
          <cell r="K3215">
            <v>0</v>
          </cell>
          <cell r="L3215">
            <v>0</v>
          </cell>
          <cell r="M3215">
            <v>53.963999999999999</v>
          </cell>
          <cell r="N3215">
            <v>0.376</v>
          </cell>
          <cell r="O3215">
            <v>14495.07</v>
          </cell>
          <cell r="P3215">
            <v>26.86</v>
          </cell>
          <cell r="Q3215">
            <v>2609.11</v>
          </cell>
          <cell r="R3215">
            <v>249.78</v>
          </cell>
        </row>
        <row r="3216">
          <cell r="A3216" t="str">
            <v>0309Chulucanas240</v>
          </cell>
          <cell r="B3216" t="str">
            <v>03</v>
          </cell>
          <cell r="C3216" t="str">
            <v>09</v>
          </cell>
          <cell r="D3216" t="str">
            <v>ELNO</v>
          </cell>
          <cell r="E3216" t="str">
            <v>Chulucanas</v>
          </cell>
          <cell r="F3216" t="str">
            <v/>
          </cell>
          <cell r="G3216">
            <v>0</v>
          </cell>
          <cell r="H3216">
            <v>0</v>
          </cell>
          <cell r="I3216" t="str">
            <v>240</v>
          </cell>
          <cell r="J3216">
            <v>0</v>
          </cell>
          <cell r="K3216">
            <v>0</v>
          </cell>
          <cell r="L3216">
            <v>0</v>
          </cell>
          <cell r="M3216">
            <v>202.75200000000001</v>
          </cell>
          <cell r="N3216">
            <v>0</v>
          </cell>
          <cell r="O3216">
            <v>45865.74</v>
          </cell>
          <cell r="P3216">
            <v>22.62</v>
          </cell>
          <cell r="Q3216">
            <v>0</v>
          </cell>
          <cell r="R3216">
            <v>0</v>
          </cell>
        </row>
        <row r="3217">
          <cell r="A3217" t="str">
            <v>0309Talara222</v>
          </cell>
          <cell r="B3217" t="str">
            <v>03</v>
          </cell>
          <cell r="C3217" t="str">
            <v>09</v>
          </cell>
          <cell r="D3217" t="str">
            <v>ELNO</v>
          </cell>
          <cell r="E3217" t="str">
            <v>Talara</v>
          </cell>
          <cell r="F3217" t="str">
            <v/>
          </cell>
          <cell r="G3217">
            <v>0</v>
          </cell>
          <cell r="H3217">
            <v>0</v>
          </cell>
          <cell r="I3217" t="str">
            <v>222</v>
          </cell>
          <cell r="J3217">
            <v>11</v>
          </cell>
          <cell r="K3217">
            <v>12.756</v>
          </cell>
          <cell r="L3217">
            <v>71.287999999999997</v>
          </cell>
          <cell r="M3217">
            <v>84.043999999999997</v>
          </cell>
          <cell r="N3217">
            <v>0.51800000000000002</v>
          </cell>
          <cell r="O3217">
            <v>36496.82</v>
          </cell>
          <cell r="P3217">
            <v>43.43</v>
          </cell>
          <cell r="Q3217">
            <v>6569.43</v>
          </cell>
          <cell r="R3217">
            <v>30.4</v>
          </cell>
        </row>
        <row r="3218">
          <cell r="A3218" t="str">
            <v>0309Talara232</v>
          </cell>
          <cell r="B3218" t="str">
            <v>03</v>
          </cell>
          <cell r="C3218" t="str">
            <v>09</v>
          </cell>
          <cell r="D3218" t="str">
            <v>ELNO</v>
          </cell>
          <cell r="E3218" t="str">
            <v>Talara</v>
          </cell>
          <cell r="F3218" t="str">
            <v/>
          </cell>
          <cell r="G3218">
            <v>0</v>
          </cell>
          <cell r="H3218">
            <v>0</v>
          </cell>
          <cell r="I3218" t="str">
            <v>232</v>
          </cell>
          <cell r="J3218">
            <v>10</v>
          </cell>
          <cell r="K3218">
            <v>0</v>
          </cell>
          <cell r="L3218">
            <v>0</v>
          </cell>
          <cell r="M3218">
            <v>46.58</v>
          </cell>
          <cell r="N3218">
            <v>0.53100000000000003</v>
          </cell>
          <cell r="O3218">
            <v>23002.58</v>
          </cell>
          <cell r="P3218">
            <v>49.38</v>
          </cell>
          <cell r="Q3218">
            <v>4140.46</v>
          </cell>
          <cell r="R3218">
            <v>23.13</v>
          </cell>
        </row>
        <row r="3219">
          <cell r="A3219" t="str">
            <v>0309Talara231</v>
          </cell>
          <cell r="B3219" t="str">
            <v>03</v>
          </cell>
          <cell r="C3219" t="str">
            <v>09</v>
          </cell>
          <cell r="D3219" t="str">
            <v>ELNO</v>
          </cell>
          <cell r="E3219" t="str">
            <v>Talara</v>
          </cell>
          <cell r="F3219" t="str">
            <v/>
          </cell>
          <cell r="G3219">
            <v>0</v>
          </cell>
          <cell r="H3219">
            <v>0</v>
          </cell>
          <cell r="I3219" t="str">
            <v>231</v>
          </cell>
          <cell r="J3219">
            <v>9</v>
          </cell>
          <cell r="K3219">
            <v>0</v>
          </cell>
          <cell r="L3219">
            <v>0</v>
          </cell>
          <cell r="M3219">
            <v>36.329000000000001</v>
          </cell>
          <cell r="N3219">
            <v>0.17299999999999999</v>
          </cell>
          <cell r="O3219">
            <v>13463.27</v>
          </cell>
          <cell r="P3219">
            <v>37.06</v>
          </cell>
          <cell r="Q3219">
            <v>2423.39</v>
          </cell>
          <cell r="R3219">
            <v>16.36</v>
          </cell>
        </row>
        <row r="3220">
          <cell r="A3220" t="str">
            <v>0309Talara270</v>
          </cell>
          <cell r="B3220" t="str">
            <v>03</v>
          </cell>
          <cell r="C3220" t="str">
            <v>09</v>
          </cell>
          <cell r="D3220" t="str">
            <v>ELNO</v>
          </cell>
          <cell r="E3220" t="str">
            <v>Talara</v>
          </cell>
          <cell r="F3220" t="str">
            <v/>
          </cell>
          <cell r="G3220">
            <v>0</v>
          </cell>
          <cell r="H3220">
            <v>0</v>
          </cell>
          <cell r="I3220" t="str">
            <v>270</v>
          </cell>
          <cell r="J3220">
            <v>1343</v>
          </cell>
          <cell r="K3220">
            <v>0</v>
          </cell>
          <cell r="L3220">
            <v>0</v>
          </cell>
          <cell r="M3220">
            <v>298.99700000000001</v>
          </cell>
          <cell r="N3220">
            <v>0</v>
          </cell>
          <cell r="O3220">
            <v>110160.72</v>
          </cell>
          <cell r="P3220">
            <v>36.840000000000003</v>
          </cell>
          <cell r="Q3220">
            <v>19828.93</v>
          </cell>
          <cell r="R3220">
            <v>833.49</v>
          </cell>
        </row>
        <row r="3221">
          <cell r="A3221" t="str">
            <v>0309Talara261</v>
          </cell>
          <cell r="B3221" t="str">
            <v>03</v>
          </cell>
          <cell r="C3221" t="str">
            <v>09</v>
          </cell>
          <cell r="D3221" t="str">
            <v>ELNO</v>
          </cell>
          <cell r="E3221" t="str">
            <v>Talara</v>
          </cell>
          <cell r="F3221" t="str">
            <v/>
          </cell>
          <cell r="G3221">
            <v>0</v>
          </cell>
          <cell r="H3221">
            <v>0</v>
          </cell>
          <cell r="I3221" t="str">
            <v>261</v>
          </cell>
          <cell r="J3221">
            <v>5770</v>
          </cell>
          <cell r="K3221">
            <v>0</v>
          </cell>
          <cell r="L3221">
            <v>0</v>
          </cell>
          <cell r="M3221">
            <v>98.884</v>
          </cell>
          <cell r="N3221">
            <v>0</v>
          </cell>
          <cell r="O3221">
            <v>36787.43</v>
          </cell>
          <cell r="P3221">
            <v>37.200000000000003</v>
          </cell>
          <cell r="Q3221">
            <v>6621.74</v>
          </cell>
          <cell r="R3221">
            <v>3458.88</v>
          </cell>
        </row>
        <row r="3222">
          <cell r="A3222" t="str">
            <v>0309Talara262</v>
          </cell>
          <cell r="B3222" t="str">
            <v>03</v>
          </cell>
          <cell r="C3222" t="str">
            <v>09</v>
          </cell>
          <cell r="D3222" t="str">
            <v>ELNO</v>
          </cell>
          <cell r="E3222" t="str">
            <v>Talara</v>
          </cell>
          <cell r="F3222" t="str">
            <v/>
          </cell>
          <cell r="G3222">
            <v>0</v>
          </cell>
          <cell r="H3222">
            <v>0</v>
          </cell>
          <cell r="I3222" t="str">
            <v>262</v>
          </cell>
          <cell r="J3222">
            <v>8550</v>
          </cell>
          <cell r="K3222">
            <v>0</v>
          </cell>
          <cell r="L3222">
            <v>0</v>
          </cell>
          <cell r="M3222">
            <v>496.82600000000002</v>
          </cell>
          <cell r="N3222">
            <v>0</v>
          </cell>
          <cell r="O3222">
            <v>169576.9</v>
          </cell>
          <cell r="P3222">
            <v>34.130000000000003</v>
          </cell>
          <cell r="Q3222">
            <v>30523.84</v>
          </cell>
          <cell r="R3222">
            <v>5129.47</v>
          </cell>
        </row>
        <row r="3223">
          <cell r="A3223" t="str">
            <v>0309Talara263</v>
          </cell>
          <cell r="B3223" t="str">
            <v>03</v>
          </cell>
          <cell r="C3223" t="str">
            <v>09</v>
          </cell>
          <cell r="D3223" t="str">
            <v>ELNO</v>
          </cell>
          <cell r="E3223" t="str">
            <v>Talara</v>
          </cell>
          <cell r="F3223" t="str">
            <v/>
          </cell>
          <cell r="G3223">
            <v>0</v>
          </cell>
          <cell r="H3223">
            <v>0</v>
          </cell>
          <cell r="I3223" t="str">
            <v>263</v>
          </cell>
          <cell r="J3223">
            <v>1790</v>
          </cell>
          <cell r="K3223">
            <v>0</v>
          </cell>
          <cell r="L3223">
            <v>0</v>
          </cell>
          <cell r="M3223">
            <v>216.898</v>
          </cell>
          <cell r="N3223">
            <v>0</v>
          </cell>
          <cell r="O3223">
            <v>82721.759999999995</v>
          </cell>
          <cell r="P3223">
            <v>38.14</v>
          </cell>
          <cell r="Q3223">
            <v>14889.92</v>
          </cell>
          <cell r="R3223">
            <v>1074.06</v>
          </cell>
        </row>
        <row r="3224">
          <cell r="A3224" t="str">
            <v>0309Talara264</v>
          </cell>
          <cell r="B3224" t="str">
            <v>03</v>
          </cell>
          <cell r="C3224" t="str">
            <v>09</v>
          </cell>
          <cell r="D3224" t="str">
            <v>ELNO</v>
          </cell>
          <cell r="E3224" t="str">
            <v>Talara</v>
          </cell>
          <cell r="F3224" t="str">
            <v/>
          </cell>
          <cell r="G3224">
            <v>0</v>
          </cell>
          <cell r="H3224">
            <v>0</v>
          </cell>
          <cell r="I3224" t="str">
            <v>264</v>
          </cell>
          <cell r="J3224">
            <v>938</v>
          </cell>
          <cell r="K3224">
            <v>0</v>
          </cell>
          <cell r="L3224">
            <v>0</v>
          </cell>
          <cell r="M3224">
            <v>187.18299999999999</v>
          </cell>
          <cell r="N3224">
            <v>0</v>
          </cell>
          <cell r="O3224">
            <v>70272.320000000007</v>
          </cell>
          <cell r="P3224">
            <v>37.54</v>
          </cell>
          <cell r="Q3224">
            <v>12649.02</v>
          </cell>
          <cell r="R3224">
            <v>563.09</v>
          </cell>
        </row>
        <row r="3225">
          <cell r="A3225" t="str">
            <v>0309Talara265</v>
          </cell>
          <cell r="B3225" t="str">
            <v>03</v>
          </cell>
          <cell r="C3225" t="str">
            <v>09</v>
          </cell>
          <cell r="D3225" t="str">
            <v>ELNO</v>
          </cell>
          <cell r="E3225" t="str">
            <v>Talara</v>
          </cell>
          <cell r="F3225" t="str">
            <v/>
          </cell>
          <cell r="G3225">
            <v>0</v>
          </cell>
          <cell r="H3225">
            <v>0</v>
          </cell>
          <cell r="I3225" t="str">
            <v>265</v>
          </cell>
          <cell r="J3225">
            <v>146</v>
          </cell>
          <cell r="K3225">
            <v>0</v>
          </cell>
          <cell r="L3225">
            <v>0</v>
          </cell>
          <cell r="M3225">
            <v>54.238</v>
          </cell>
          <cell r="N3225">
            <v>0</v>
          </cell>
          <cell r="O3225">
            <v>20114</v>
          </cell>
          <cell r="P3225">
            <v>37.08</v>
          </cell>
          <cell r="Q3225">
            <v>3620.52</v>
          </cell>
          <cell r="R3225">
            <v>87.92</v>
          </cell>
        </row>
        <row r="3226">
          <cell r="A3226" t="str">
            <v>0309Talara266</v>
          </cell>
          <cell r="B3226" t="str">
            <v>03</v>
          </cell>
          <cell r="C3226" t="str">
            <v>09</v>
          </cell>
          <cell r="D3226" t="str">
            <v>ELNO</v>
          </cell>
          <cell r="E3226" t="str">
            <v>Talara</v>
          </cell>
          <cell r="F3226" t="str">
            <v/>
          </cell>
          <cell r="G3226">
            <v>0</v>
          </cell>
          <cell r="H3226">
            <v>0</v>
          </cell>
          <cell r="I3226" t="str">
            <v>266</v>
          </cell>
          <cell r="J3226">
            <v>26</v>
          </cell>
          <cell r="K3226">
            <v>0</v>
          </cell>
          <cell r="L3226">
            <v>0</v>
          </cell>
          <cell r="M3226">
            <v>15.958</v>
          </cell>
          <cell r="N3226">
            <v>0</v>
          </cell>
          <cell r="O3226">
            <v>5852.94</v>
          </cell>
          <cell r="P3226">
            <v>36.68</v>
          </cell>
          <cell r="Q3226">
            <v>1053.53</v>
          </cell>
          <cell r="R3226">
            <v>15.92</v>
          </cell>
        </row>
        <row r="3227">
          <cell r="A3227" t="str">
            <v>0309Talara267</v>
          </cell>
          <cell r="B3227" t="str">
            <v>03</v>
          </cell>
          <cell r="C3227" t="str">
            <v>09</v>
          </cell>
          <cell r="D3227" t="str">
            <v>ELNO</v>
          </cell>
          <cell r="E3227" t="str">
            <v>Talara</v>
          </cell>
          <cell r="F3227" t="str">
            <v/>
          </cell>
          <cell r="G3227">
            <v>0</v>
          </cell>
          <cell r="H3227">
            <v>0</v>
          </cell>
          <cell r="I3227" t="str">
            <v>267</v>
          </cell>
          <cell r="J3227">
            <v>7</v>
          </cell>
          <cell r="K3227">
            <v>0</v>
          </cell>
          <cell r="L3227">
            <v>0</v>
          </cell>
          <cell r="M3227">
            <v>6.01</v>
          </cell>
          <cell r="N3227">
            <v>0</v>
          </cell>
          <cell r="O3227">
            <v>2213.7399999999998</v>
          </cell>
          <cell r="P3227">
            <v>36.83</v>
          </cell>
          <cell r="Q3227">
            <v>398.47</v>
          </cell>
          <cell r="R3227">
            <v>4.21</v>
          </cell>
        </row>
        <row r="3228">
          <cell r="A3228" t="str">
            <v>0309Talara268</v>
          </cell>
          <cell r="B3228" t="str">
            <v>03</v>
          </cell>
          <cell r="C3228" t="str">
            <v>09</v>
          </cell>
          <cell r="D3228" t="str">
            <v>ELNO</v>
          </cell>
          <cell r="E3228" t="str">
            <v>Talara</v>
          </cell>
          <cell r="F3228" t="str">
            <v/>
          </cell>
          <cell r="G3228">
            <v>0</v>
          </cell>
          <cell r="H3228">
            <v>0</v>
          </cell>
          <cell r="I3228" t="str">
            <v>268</v>
          </cell>
          <cell r="J3228">
            <v>5</v>
          </cell>
          <cell r="K3228">
            <v>0</v>
          </cell>
          <cell r="L3228">
            <v>0</v>
          </cell>
          <cell r="M3228">
            <v>6.7510000000000003</v>
          </cell>
          <cell r="N3228">
            <v>0</v>
          </cell>
          <cell r="O3228">
            <v>2428.46</v>
          </cell>
          <cell r="P3228">
            <v>35.97</v>
          </cell>
          <cell r="Q3228">
            <v>437.12</v>
          </cell>
          <cell r="R3228">
            <v>3</v>
          </cell>
        </row>
        <row r="3229">
          <cell r="A3229" t="str">
            <v>0309Talara282</v>
          </cell>
          <cell r="B3229" t="str">
            <v>03</v>
          </cell>
          <cell r="C3229" t="str">
            <v>09</v>
          </cell>
          <cell r="D3229" t="str">
            <v>ELNO</v>
          </cell>
          <cell r="E3229" t="str">
            <v>Talara</v>
          </cell>
          <cell r="F3229" t="str">
            <v/>
          </cell>
          <cell r="G3229">
            <v>0</v>
          </cell>
          <cell r="H3229">
            <v>0</v>
          </cell>
          <cell r="I3229" t="str">
            <v>282</v>
          </cell>
          <cell r="J3229">
            <v>21</v>
          </cell>
          <cell r="K3229">
            <v>0</v>
          </cell>
          <cell r="L3229">
            <v>0</v>
          </cell>
          <cell r="M3229">
            <v>1.98</v>
          </cell>
          <cell r="N3229">
            <v>6</v>
          </cell>
          <cell r="O3229">
            <v>764.08</v>
          </cell>
          <cell r="P3229">
            <v>38.590000000000003</v>
          </cell>
          <cell r="Q3229">
            <v>137.53</v>
          </cell>
          <cell r="R3229">
            <v>0.25</v>
          </cell>
        </row>
        <row r="3230">
          <cell r="A3230" t="str">
            <v>0309Talara122</v>
          </cell>
          <cell r="B3230" t="str">
            <v>03</v>
          </cell>
          <cell r="C3230" t="str">
            <v>09</v>
          </cell>
          <cell r="D3230" t="str">
            <v>ELNO</v>
          </cell>
          <cell r="E3230" t="str">
            <v>Talara</v>
          </cell>
          <cell r="F3230" t="str">
            <v/>
          </cell>
          <cell r="G3230">
            <v>0</v>
          </cell>
          <cell r="H3230">
            <v>0</v>
          </cell>
          <cell r="I3230" t="str">
            <v>122</v>
          </cell>
          <cell r="J3230">
            <v>14</v>
          </cell>
          <cell r="K3230">
            <v>32.835999999999999</v>
          </cell>
          <cell r="L3230">
            <v>155.95400000000001</v>
          </cell>
          <cell r="M3230">
            <v>188.79</v>
          </cell>
          <cell r="N3230">
            <v>1.105</v>
          </cell>
          <cell r="O3230">
            <v>47657.09</v>
          </cell>
          <cell r="P3230">
            <v>25.24</v>
          </cell>
          <cell r="Q3230">
            <v>8578.2800000000007</v>
          </cell>
          <cell r="R3230">
            <v>176.86</v>
          </cell>
        </row>
        <row r="3231">
          <cell r="A3231" t="str">
            <v>0309Talara121</v>
          </cell>
          <cell r="B3231" t="str">
            <v>03</v>
          </cell>
          <cell r="C3231" t="str">
            <v>09</v>
          </cell>
          <cell r="D3231" t="str">
            <v>ELNO</v>
          </cell>
          <cell r="E3231" t="str">
            <v>Talara</v>
          </cell>
          <cell r="F3231" t="str">
            <v/>
          </cell>
          <cell r="G3231">
            <v>0</v>
          </cell>
          <cell r="H3231">
            <v>0</v>
          </cell>
          <cell r="I3231" t="str">
            <v>121</v>
          </cell>
          <cell r="J3231">
            <v>5</v>
          </cell>
          <cell r="K3231">
            <v>9.423</v>
          </cell>
          <cell r="L3231">
            <v>31.231999999999999</v>
          </cell>
          <cell r="M3231">
            <v>40.655000000000001</v>
          </cell>
          <cell r="N3231">
            <v>0.19800000000000001</v>
          </cell>
          <cell r="O3231">
            <v>7923.85</v>
          </cell>
          <cell r="P3231">
            <v>19.489999999999998</v>
          </cell>
          <cell r="Q3231">
            <v>1426.29</v>
          </cell>
          <cell r="R3231">
            <v>62.95</v>
          </cell>
        </row>
        <row r="3232">
          <cell r="A3232" t="str">
            <v>0309Talara132</v>
          </cell>
          <cell r="B3232" t="str">
            <v>03</v>
          </cell>
          <cell r="C3232" t="str">
            <v>09</v>
          </cell>
          <cell r="D3232" t="str">
            <v>ELNO</v>
          </cell>
          <cell r="E3232" t="str">
            <v>Talara</v>
          </cell>
          <cell r="F3232" t="str">
            <v/>
          </cell>
          <cell r="G3232">
            <v>0</v>
          </cell>
          <cell r="H3232">
            <v>0</v>
          </cell>
          <cell r="I3232" t="str">
            <v>132</v>
          </cell>
          <cell r="J3232">
            <v>10</v>
          </cell>
          <cell r="K3232">
            <v>0</v>
          </cell>
          <cell r="L3232">
            <v>0</v>
          </cell>
          <cell r="M3232">
            <v>60.600999999999999</v>
          </cell>
          <cell r="N3232">
            <v>0.41699999999999998</v>
          </cell>
          <cell r="O3232">
            <v>17160.47</v>
          </cell>
          <cell r="P3232">
            <v>28.32</v>
          </cell>
          <cell r="Q3232">
            <v>3088.88</v>
          </cell>
          <cell r="R3232">
            <v>126.67</v>
          </cell>
        </row>
        <row r="3233">
          <cell r="A3233" t="str">
            <v>0309Talara131</v>
          </cell>
          <cell r="B3233" t="str">
            <v>03</v>
          </cell>
          <cell r="C3233" t="str">
            <v>09</v>
          </cell>
          <cell r="D3233" t="str">
            <v>ELNO</v>
          </cell>
          <cell r="E3233" t="str">
            <v>Talara</v>
          </cell>
          <cell r="F3233" t="str">
            <v/>
          </cell>
          <cell r="G3233">
            <v>0</v>
          </cell>
          <cell r="H3233">
            <v>0</v>
          </cell>
          <cell r="I3233" t="str">
            <v>131</v>
          </cell>
          <cell r="J3233">
            <v>9</v>
          </cell>
          <cell r="K3233">
            <v>0</v>
          </cell>
          <cell r="L3233">
            <v>0</v>
          </cell>
          <cell r="M3233">
            <v>146.99100000000001</v>
          </cell>
          <cell r="N3233">
            <v>0.74099999999999999</v>
          </cell>
          <cell r="O3233">
            <v>34056.89</v>
          </cell>
          <cell r="P3233">
            <v>23.17</v>
          </cell>
          <cell r="Q3233">
            <v>6130.24</v>
          </cell>
          <cell r="R3233">
            <v>110.64</v>
          </cell>
        </row>
        <row r="3234">
          <cell r="A3234" t="str">
            <v>0309Talara240</v>
          </cell>
          <cell r="B3234" t="str">
            <v>03</v>
          </cell>
          <cell r="C3234" t="str">
            <v>09</v>
          </cell>
          <cell r="D3234" t="str">
            <v>ELNO</v>
          </cell>
          <cell r="E3234" t="str">
            <v>Talara</v>
          </cell>
          <cell r="F3234" t="str">
            <v/>
          </cell>
          <cell r="G3234">
            <v>0</v>
          </cell>
          <cell r="H3234">
            <v>0</v>
          </cell>
          <cell r="I3234" t="str">
            <v>240</v>
          </cell>
          <cell r="J3234">
            <v>0</v>
          </cell>
          <cell r="K3234">
            <v>0</v>
          </cell>
          <cell r="L3234">
            <v>0</v>
          </cell>
          <cell r="M3234">
            <v>234.81200000000001</v>
          </cell>
          <cell r="N3234">
            <v>0</v>
          </cell>
          <cell r="O3234">
            <v>68360.58</v>
          </cell>
          <cell r="P3234">
            <v>29.11</v>
          </cell>
          <cell r="Q3234">
            <v>0</v>
          </cell>
          <cell r="R3234">
            <v>0</v>
          </cell>
        </row>
        <row r="3235">
          <cell r="A3235" t="str">
            <v>0309Bajo Piura210</v>
          </cell>
          <cell r="B3235" t="str">
            <v>03</v>
          </cell>
          <cell r="C3235" t="str">
            <v>09</v>
          </cell>
          <cell r="D3235" t="str">
            <v>ELNO</v>
          </cell>
          <cell r="E3235" t="str">
            <v>Bajo Piura</v>
          </cell>
          <cell r="F3235" t="str">
            <v/>
          </cell>
          <cell r="G3235">
            <v>0</v>
          </cell>
          <cell r="H3235">
            <v>60</v>
          </cell>
          <cell r="I3235" t="str">
            <v>210</v>
          </cell>
          <cell r="J3235">
            <v>1</v>
          </cell>
          <cell r="K3235">
            <v>1.7999999999999999E-2</v>
          </cell>
          <cell r="L3235">
            <v>9.4179999999999993</v>
          </cell>
          <cell r="M3235">
            <v>9.4359999999999999</v>
          </cell>
          <cell r="N3235">
            <v>7.0000000000000007E-2</v>
          </cell>
          <cell r="O3235">
            <v>2382.31</v>
          </cell>
          <cell r="P3235">
            <v>25.25</v>
          </cell>
          <cell r="Q3235">
            <v>428.82</v>
          </cell>
          <cell r="R3235">
            <v>2.81</v>
          </cell>
        </row>
        <row r="3236">
          <cell r="A3236" t="str">
            <v>0309Bajo Piura222</v>
          </cell>
          <cell r="B3236" t="str">
            <v>03</v>
          </cell>
          <cell r="C3236" t="str">
            <v>09</v>
          </cell>
          <cell r="D3236" t="str">
            <v>ELNO</v>
          </cell>
          <cell r="E3236" t="str">
            <v>Bajo Piura</v>
          </cell>
          <cell r="F3236" t="str">
            <v/>
          </cell>
          <cell r="G3236">
            <v>0</v>
          </cell>
          <cell r="H3236">
            <v>60</v>
          </cell>
          <cell r="I3236" t="str">
            <v>222</v>
          </cell>
          <cell r="J3236">
            <v>1</v>
          </cell>
          <cell r="K3236">
            <v>0.14000000000000001</v>
          </cell>
          <cell r="L3236">
            <v>0.27600000000000002</v>
          </cell>
          <cell r="M3236">
            <v>0.41599999999999998</v>
          </cell>
          <cell r="N3236">
            <v>0.03</v>
          </cell>
          <cell r="O3236">
            <v>349.92</v>
          </cell>
          <cell r="P3236">
            <v>84.12</v>
          </cell>
          <cell r="Q3236">
            <v>62.99</v>
          </cell>
          <cell r="R3236">
            <v>2.79</v>
          </cell>
        </row>
        <row r="3237">
          <cell r="A3237" t="str">
            <v>0309Bajo Piura231</v>
          </cell>
          <cell r="B3237" t="str">
            <v>03</v>
          </cell>
          <cell r="C3237" t="str">
            <v>09</v>
          </cell>
          <cell r="D3237" t="str">
            <v>ELNO</v>
          </cell>
          <cell r="E3237" t="str">
            <v>Bajo Piura</v>
          </cell>
          <cell r="F3237" t="str">
            <v/>
          </cell>
          <cell r="G3237">
            <v>0</v>
          </cell>
          <cell r="H3237">
            <v>60</v>
          </cell>
          <cell r="I3237" t="str">
            <v>231</v>
          </cell>
          <cell r="J3237">
            <v>1</v>
          </cell>
          <cell r="K3237">
            <v>0</v>
          </cell>
          <cell r="L3237">
            <v>0</v>
          </cell>
          <cell r="M3237">
            <v>0.56399999999999995</v>
          </cell>
          <cell r="N3237">
            <v>3.0000000000000001E-3</v>
          </cell>
          <cell r="O3237">
            <v>322.67</v>
          </cell>
          <cell r="P3237">
            <v>57.21</v>
          </cell>
          <cell r="Q3237">
            <v>58.08</v>
          </cell>
          <cell r="R3237">
            <v>1.44</v>
          </cell>
        </row>
        <row r="3238">
          <cell r="A3238" t="str">
            <v>0309Bajo Piura270</v>
          </cell>
          <cell r="B3238" t="str">
            <v>03</v>
          </cell>
          <cell r="C3238" t="str">
            <v>09</v>
          </cell>
          <cell r="D3238" t="str">
            <v>ELNO</v>
          </cell>
          <cell r="E3238" t="str">
            <v>Bajo Piura</v>
          </cell>
          <cell r="F3238" t="str">
            <v/>
          </cell>
          <cell r="G3238">
            <v>0</v>
          </cell>
          <cell r="H3238">
            <v>60</v>
          </cell>
          <cell r="I3238" t="str">
            <v>270</v>
          </cell>
          <cell r="J3238">
            <v>436</v>
          </cell>
          <cell r="K3238">
            <v>0</v>
          </cell>
          <cell r="L3238">
            <v>0</v>
          </cell>
          <cell r="M3238">
            <v>67.835999999999999</v>
          </cell>
          <cell r="N3238">
            <v>0</v>
          </cell>
          <cell r="O3238">
            <v>27607.93</v>
          </cell>
          <cell r="P3238">
            <v>40.700000000000003</v>
          </cell>
          <cell r="Q3238">
            <v>4969.43</v>
          </cell>
          <cell r="R3238">
            <v>275.36</v>
          </cell>
        </row>
        <row r="3239">
          <cell r="A3239" t="str">
            <v>0309Bajo Piura261</v>
          </cell>
          <cell r="B3239" t="str">
            <v>03</v>
          </cell>
          <cell r="C3239" t="str">
            <v>09</v>
          </cell>
          <cell r="D3239" t="str">
            <v>ELNO</v>
          </cell>
          <cell r="E3239" t="str">
            <v>Bajo Piura</v>
          </cell>
          <cell r="F3239" t="str">
            <v/>
          </cell>
          <cell r="G3239">
            <v>0</v>
          </cell>
          <cell r="H3239">
            <v>60</v>
          </cell>
          <cell r="I3239" t="str">
            <v>261</v>
          </cell>
          <cell r="J3239">
            <v>7189</v>
          </cell>
          <cell r="K3239">
            <v>0</v>
          </cell>
          <cell r="L3239">
            <v>0</v>
          </cell>
          <cell r="M3239">
            <v>105.76900000000001</v>
          </cell>
          <cell r="N3239">
            <v>0</v>
          </cell>
          <cell r="O3239">
            <v>44009.67</v>
          </cell>
          <cell r="P3239">
            <v>41.61</v>
          </cell>
          <cell r="Q3239">
            <v>7921.74</v>
          </cell>
          <cell r="R3239">
            <v>4309.04</v>
          </cell>
        </row>
        <row r="3240">
          <cell r="A3240" t="str">
            <v>0309Bajo Piura262</v>
          </cell>
          <cell r="B3240" t="str">
            <v>03</v>
          </cell>
          <cell r="C3240" t="str">
            <v>09</v>
          </cell>
          <cell r="D3240" t="str">
            <v>ELNO</v>
          </cell>
          <cell r="E3240" t="str">
            <v>Bajo Piura</v>
          </cell>
          <cell r="F3240" t="str">
            <v/>
          </cell>
          <cell r="G3240">
            <v>0</v>
          </cell>
          <cell r="H3240">
            <v>60</v>
          </cell>
          <cell r="I3240" t="str">
            <v>262</v>
          </cell>
          <cell r="J3240">
            <v>3908</v>
          </cell>
          <cell r="K3240">
            <v>0</v>
          </cell>
          <cell r="L3240">
            <v>0</v>
          </cell>
          <cell r="M3240">
            <v>206.76</v>
          </cell>
          <cell r="N3240">
            <v>0</v>
          </cell>
          <cell r="O3240">
            <v>75683.17</v>
          </cell>
          <cell r="P3240">
            <v>36.6</v>
          </cell>
          <cell r="Q3240">
            <v>13622.97</v>
          </cell>
          <cell r="R3240">
            <v>2345.38</v>
          </cell>
        </row>
        <row r="3241">
          <cell r="A3241" t="str">
            <v>0309Bajo Piura263</v>
          </cell>
          <cell r="B3241" t="str">
            <v>03</v>
          </cell>
          <cell r="C3241" t="str">
            <v>09</v>
          </cell>
          <cell r="D3241" t="str">
            <v>ELNO</v>
          </cell>
          <cell r="E3241" t="str">
            <v>Bajo Piura</v>
          </cell>
          <cell r="F3241" t="str">
            <v/>
          </cell>
          <cell r="G3241">
            <v>0</v>
          </cell>
          <cell r="H3241">
            <v>60</v>
          </cell>
          <cell r="I3241" t="str">
            <v>263</v>
          </cell>
          <cell r="J3241">
            <v>366</v>
          </cell>
          <cell r="K3241">
            <v>0</v>
          </cell>
          <cell r="L3241">
            <v>0</v>
          </cell>
          <cell r="M3241">
            <v>43.558999999999997</v>
          </cell>
          <cell r="N3241">
            <v>0</v>
          </cell>
          <cell r="O3241">
            <v>17939.12</v>
          </cell>
          <cell r="P3241">
            <v>41.18</v>
          </cell>
          <cell r="Q3241">
            <v>3229.04</v>
          </cell>
          <cell r="R3241">
            <v>220.78</v>
          </cell>
        </row>
        <row r="3242">
          <cell r="A3242" t="str">
            <v>0309Bajo Piura264</v>
          </cell>
          <cell r="B3242" t="str">
            <v>03</v>
          </cell>
          <cell r="C3242" t="str">
            <v>09</v>
          </cell>
          <cell r="D3242" t="str">
            <v>ELNO</v>
          </cell>
          <cell r="E3242" t="str">
            <v>Bajo Piura</v>
          </cell>
          <cell r="F3242" t="str">
            <v/>
          </cell>
          <cell r="G3242">
            <v>0</v>
          </cell>
          <cell r="H3242">
            <v>60</v>
          </cell>
          <cell r="I3242" t="str">
            <v>264</v>
          </cell>
          <cell r="J3242">
            <v>184</v>
          </cell>
          <cell r="K3242">
            <v>0</v>
          </cell>
          <cell r="L3242">
            <v>0</v>
          </cell>
          <cell r="M3242">
            <v>36.648000000000003</v>
          </cell>
          <cell r="N3242">
            <v>0</v>
          </cell>
          <cell r="O3242">
            <v>14854.8</v>
          </cell>
          <cell r="P3242">
            <v>40.53</v>
          </cell>
          <cell r="Q3242">
            <v>2673.86</v>
          </cell>
          <cell r="R3242">
            <v>112.56</v>
          </cell>
        </row>
        <row r="3243">
          <cell r="A3243" t="str">
            <v>0309Bajo Piura265</v>
          </cell>
          <cell r="B3243" t="str">
            <v>03</v>
          </cell>
          <cell r="C3243" t="str">
            <v>09</v>
          </cell>
          <cell r="D3243" t="str">
            <v>ELNO</v>
          </cell>
          <cell r="E3243" t="str">
            <v>Bajo Piura</v>
          </cell>
          <cell r="F3243" t="str">
            <v/>
          </cell>
          <cell r="G3243">
            <v>0</v>
          </cell>
          <cell r="H3243">
            <v>60</v>
          </cell>
          <cell r="I3243" t="str">
            <v>265</v>
          </cell>
          <cell r="J3243">
            <v>34</v>
          </cell>
          <cell r="K3243">
            <v>0</v>
          </cell>
          <cell r="L3243">
            <v>0</v>
          </cell>
          <cell r="M3243">
            <v>12.675000000000001</v>
          </cell>
          <cell r="N3243">
            <v>0</v>
          </cell>
          <cell r="O3243">
            <v>5080.7700000000004</v>
          </cell>
          <cell r="P3243">
            <v>40.08</v>
          </cell>
          <cell r="Q3243">
            <v>914.54</v>
          </cell>
          <cell r="R3243">
            <v>22.15</v>
          </cell>
        </row>
        <row r="3244">
          <cell r="A3244" t="str">
            <v>0309Bajo Piura266</v>
          </cell>
          <cell r="B3244" t="str">
            <v>03</v>
          </cell>
          <cell r="C3244" t="str">
            <v>09</v>
          </cell>
          <cell r="D3244" t="str">
            <v>ELNO</v>
          </cell>
          <cell r="E3244" t="str">
            <v>Bajo Piura</v>
          </cell>
          <cell r="F3244" t="str">
            <v/>
          </cell>
          <cell r="G3244">
            <v>0</v>
          </cell>
          <cell r="H3244">
            <v>60</v>
          </cell>
          <cell r="I3244" t="str">
            <v>266</v>
          </cell>
          <cell r="J3244">
            <v>8</v>
          </cell>
          <cell r="K3244">
            <v>0</v>
          </cell>
          <cell r="L3244">
            <v>0</v>
          </cell>
          <cell r="M3244">
            <v>4.7069999999999999</v>
          </cell>
          <cell r="N3244">
            <v>0</v>
          </cell>
          <cell r="O3244">
            <v>1877.92</v>
          </cell>
          <cell r="P3244">
            <v>39.9</v>
          </cell>
          <cell r="Q3244">
            <v>338.03</v>
          </cell>
          <cell r="R3244">
            <v>5.44</v>
          </cell>
        </row>
        <row r="3245">
          <cell r="A3245" t="str">
            <v>0309Bajo Piura267</v>
          </cell>
          <cell r="B3245" t="str">
            <v>03</v>
          </cell>
          <cell r="C3245" t="str">
            <v>09</v>
          </cell>
          <cell r="D3245" t="str">
            <v>ELNO</v>
          </cell>
          <cell r="E3245" t="str">
            <v>Bajo Piura</v>
          </cell>
          <cell r="F3245" t="str">
            <v/>
          </cell>
          <cell r="G3245">
            <v>0</v>
          </cell>
          <cell r="H3245">
            <v>60</v>
          </cell>
          <cell r="I3245" t="str">
            <v>267</v>
          </cell>
          <cell r="J3245">
            <v>9</v>
          </cell>
          <cell r="K3245">
            <v>0</v>
          </cell>
          <cell r="L3245">
            <v>0</v>
          </cell>
          <cell r="M3245">
            <v>8.0579999999999998</v>
          </cell>
          <cell r="N3245">
            <v>0</v>
          </cell>
          <cell r="O3245">
            <v>3103.35</v>
          </cell>
          <cell r="P3245">
            <v>38.51</v>
          </cell>
          <cell r="Q3245">
            <v>558.6</v>
          </cell>
          <cell r="R3245">
            <v>6.2</v>
          </cell>
        </row>
        <row r="3246">
          <cell r="A3246" t="str">
            <v>0309Bajo Piura268</v>
          </cell>
          <cell r="B3246" t="str">
            <v>03</v>
          </cell>
          <cell r="C3246" t="str">
            <v>09</v>
          </cell>
          <cell r="D3246" t="str">
            <v>ELNO</v>
          </cell>
          <cell r="E3246" t="str">
            <v>Bajo Piura</v>
          </cell>
          <cell r="F3246" t="str">
            <v/>
          </cell>
          <cell r="G3246">
            <v>0</v>
          </cell>
          <cell r="H3246">
            <v>60</v>
          </cell>
          <cell r="I3246" t="str">
            <v>268</v>
          </cell>
          <cell r="J3246">
            <v>10</v>
          </cell>
          <cell r="K3246">
            <v>0</v>
          </cell>
          <cell r="L3246">
            <v>0</v>
          </cell>
          <cell r="M3246">
            <v>21.814</v>
          </cell>
          <cell r="N3246">
            <v>0</v>
          </cell>
          <cell r="O3246">
            <v>8650.99</v>
          </cell>
          <cell r="P3246">
            <v>39.659999999999997</v>
          </cell>
          <cell r="Q3246">
            <v>1557.18</v>
          </cell>
          <cell r="R3246">
            <v>6.81</v>
          </cell>
        </row>
        <row r="3247">
          <cell r="A3247" t="str">
            <v>0309Bajo Piura282</v>
          </cell>
          <cell r="B3247" t="str">
            <v>03</v>
          </cell>
          <cell r="C3247" t="str">
            <v>09</v>
          </cell>
          <cell r="D3247" t="str">
            <v>ELNO</v>
          </cell>
          <cell r="E3247" t="str">
            <v>Bajo Piura</v>
          </cell>
          <cell r="F3247" t="str">
            <v/>
          </cell>
          <cell r="G3247">
            <v>0</v>
          </cell>
          <cell r="H3247">
            <v>60</v>
          </cell>
          <cell r="I3247" t="str">
            <v>282</v>
          </cell>
          <cell r="J3247">
            <v>2</v>
          </cell>
          <cell r="K3247">
            <v>0</v>
          </cell>
          <cell r="L3247">
            <v>0</v>
          </cell>
          <cell r="M3247">
            <v>6.6000000000000003E-2</v>
          </cell>
          <cell r="N3247">
            <v>0.2</v>
          </cell>
          <cell r="O3247">
            <v>27.58</v>
          </cell>
          <cell r="P3247">
            <v>41.79</v>
          </cell>
          <cell r="Q3247">
            <v>4.96</v>
          </cell>
          <cell r="R3247">
            <v>0.5</v>
          </cell>
        </row>
        <row r="3248">
          <cell r="A3248" t="str">
            <v>0309Bajo Piura100</v>
          </cell>
          <cell r="B3248" t="str">
            <v>03</v>
          </cell>
          <cell r="C3248" t="str">
            <v>09</v>
          </cell>
          <cell r="D3248" t="str">
            <v>ELNO</v>
          </cell>
          <cell r="E3248" t="str">
            <v>Bajo Piura</v>
          </cell>
          <cell r="F3248" t="str">
            <v/>
          </cell>
          <cell r="G3248">
            <v>0</v>
          </cell>
          <cell r="H3248">
            <v>60</v>
          </cell>
          <cell r="I3248" t="str">
            <v>100</v>
          </cell>
          <cell r="J3248">
            <v>24</v>
          </cell>
          <cell r="K3248">
            <v>2.6640000000000001</v>
          </cell>
          <cell r="L3248">
            <v>290.02999999999997</v>
          </cell>
          <cell r="M3248">
            <v>292.69400000000002</v>
          </cell>
          <cell r="N3248">
            <v>2.79</v>
          </cell>
          <cell r="O3248">
            <v>64189.24</v>
          </cell>
          <cell r="P3248">
            <v>21.93</v>
          </cell>
          <cell r="Q3248">
            <v>11554.06</v>
          </cell>
          <cell r="R3248">
            <v>298.52</v>
          </cell>
        </row>
        <row r="3249">
          <cell r="A3249" t="str">
            <v>0309Bajo Piura122</v>
          </cell>
          <cell r="B3249" t="str">
            <v>03</v>
          </cell>
          <cell r="C3249" t="str">
            <v>09</v>
          </cell>
          <cell r="D3249" t="str">
            <v>ELNO</v>
          </cell>
          <cell r="E3249" t="str">
            <v>Bajo Piura</v>
          </cell>
          <cell r="F3249" t="str">
            <v/>
          </cell>
          <cell r="G3249">
            <v>0</v>
          </cell>
          <cell r="H3249">
            <v>60</v>
          </cell>
          <cell r="I3249" t="str">
            <v>122</v>
          </cell>
          <cell r="J3249">
            <v>10</v>
          </cell>
          <cell r="K3249">
            <v>15.305999999999999</v>
          </cell>
          <cell r="L3249">
            <v>94.62</v>
          </cell>
          <cell r="M3249">
            <v>109.926</v>
          </cell>
          <cell r="N3249">
            <v>1.3959999999999999</v>
          </cell>
          <cell r="O3249">
            <v>49784.08</v>
          </cell>
          <cell r="P3249">
            <v>45.29</v>
          </cell>
          <cell r="Q3249">
            <v>8961.1299999999992</v>
          </cell>
          <cell r="R3249">
            <v>126.97</v>
          </cell>
        </row>
        <row r="3250">
          <cell r="A3250" t="str">
            <v>0309Bajo Piura121</v>
          </cell>
          <cell r="B3250" t="str">
            <v>03</v>
          </cell>
          <cell r="C3250" t="str">
            <v>09</v>
          </cell>
          <cell r="D3250" t="str">
            <v>ELNO</v>
          </cell>
          <cell r="E3250" t="str">
            <v>Bajo Piura</v>
          </cell>
          <cell r="F3250" t="str">
            <v/>
          </cell>
          <cell r="G3250">
            <v>0</v>
          </cell>
          <cell r="H3250">
            <v>60</v>
          </cell>
          <cell r="I3250" t="str">
            <v>121</v>
          </cell>
          <cell r="J3250">
            <v>4</v>
          </cell>
          <cell r="K3250">
            <v>5.7640000000000002</v>
          </cell>
          <cell r="L3250">
            <v>21.238</v>
          </cell>
          <cell r="M3250">
            <v>27.001999999999999</v>
          </cell>
          <cell r="N3250">
            <v>0.13500000000000001</v>
          </cell>
          <cell r="O3250">
            <v>4916.92</v>
          </cell>
          <cell r="P3250">
            <v>18.21</v>
          </cell>
          <cell r="Q3250">
            <v>885.05</v>
          </cell>
          <cell r="R3250">
            <v>48.88</v>
          </cell>
        </row>
        <row r="3251">
          <cell r="A3251" t="str">
            <v>0309Bajo Piura132</v>
          </cell>
          <cell r="B3251" t="str">
            <v>03</v>
          </cell>
          <cell r="C3251" t="str">
            <v>09</v>
          </cell>
          <cell r="D3251" t="str">
            <v>ELNO</v>
          </cell>
          <cell r="E3251" t="str">
            <v>Bajo Piura</v>
          </cell>
          <cell r="F3251" t="str">
            <v/>
          </cell>
          <cell r="G3251">
            <v>0</v>
          </cell>
          <cell r="H3251">
            <v>60</v>
          </cell>
          <cell r="I3251" t="str">
            <v>132</v>
          </cell>
          <cell r="J3251">
            <v>5</v>
          </cell>
          <cell r="K3251">
            <v>0</v>
          </cell>
          <cell r="L3251">
            <v>0</v>
          </cell>
          <cell r="M3251">
            <v>3.9990000000000001</v>
          </cell>
          <cell r="N3251">
            <v>8.5000000000000006E-2</v>
          </cell>
          <cell r="O3251">
            <v>1434.34</v>
          </cell>
          <cell r="P3251">
            <v>35.869999999999997</v>
          </cell>
          <cell r="Q3251">
            <v>258.18</v>
          </cell>
          <cell r="R3251">
            <v>62.87</v>
          </cell>
        </row>
        <row r="3252">
          <cell r="A3252" t="str">
            <v>0309Bajo Piura131</v>
          </cell>
          <cell r="B3252" t="str">
            <v>03</v>
          </cell>
          <cell r="C3252" t="str">
            <v>09</v>
          </cell>
          <cell r="D3252" t="str">
            <v>ELNO</v>
          </cell>
          <cell r="E3252" t="str">
            <v>Bajo Piura</v>
          </cell>
          <cell r="F3252" t="str">
            <v/>
          </cell>
          <cell r="G3252">
            <v>0</v>
          </cell>
          <cell r="H3252">
            <v>60</v>
          </cell>
          <cell r="I3252" t="str">
            <v>131</v>
          </cell>
          <cell r="J3252">
            <v>12</v>
          </cell>
          <cell r="K3252">
            <v>0</v>
          </cell>
          <cell r="L3252">
            <v>0</v>
          </cell>
          <cell r="M3252">
            <v>25.364000000000001</v>
          </cell>
          <cell r="N3252">
            <v>0.105</v>
          </cell>
          <cell r="O3252">
            <v>7228.64</v>
          </cell>
          <cell r="P3252">
            <v>28.5</v>
          </cell>
          <cell r="Q3252">
            <v>1301.1600000000001</v>
          </cell>
          <cell r="R3252">
            <v>144</v>
          </cell>
        </row>
        <row r="3253">
          <cell r="A3253" t="str">
            <v>0309Bajo Piura240</v>
          </cell>
          <cell r="B3253" t="str">
            <v>03</v>
          </cell>
          <cell r="C3253" t="str">
            <v>09</v>
          </cell>
          <cell r="D3253" t="str">
            <v>ELNO</v>
          </cell>
          <cell r="E3253" t="str">
            <v>Bajo Piura</v>
          </cell>
          <cell r="F3253" t="str">
            <v/>
          </cell>
          <cell r="G3253">
            <v>0</v>
          </cell>
          <cell r="H3253">
            <v>60</v>
          </cell>
          <cell r="I3253" t="str">
            <v>240</v>
          </cell>
          <cell r="J3253">
            <v>0</v>
          </cell>
          <cell r="K3253">
            <v>0</v>
          </cell>
          <cell r="L3253">
            <v>0</v>
          </cell>
          <cell r="M3253">
            <v>122.28100000000001</v>
          </cell>
          <cell r="N3253">
            <v>0</v>
          </cell>
          <cell r="O3253">
            <v>30544.92</v>
          </cell>
          <cell r="P3253">
            <v>24.98</v>
          </cell>
          <cell r="Q3253">
            <v>0</v>
          </cell>
          <cell r="R3253">
            <v>0</v>
          </cell>
        </row>
        <row r="3254">
          <cell r="A3254" t="str">
            <v>0309Tumbes232</v>
          </cell>
          <cell r="B3254" t="str">
            <v>03</v>
          </cell>
          <cell r="C3254" t="str">
            <v>09</v>
          </cell>
          <cell r="D3254" t="str">
            <v>ELNO</v>
          </cell>
          <cell r="E3254" t="str">
            <v>Tumbes</v>
          </cell>
          <cell r="F3254" t="str">
            <v/>
          </cell>
          <cell r="G3254">
            <v>0</v>
          </cell>
          <cell r="H3254">
            <v>0</v>
          </cell>
          <cell r="I3254" t="str">
            <v>232</v>
          </cell>
          <cell r="J3254">
            <v>1</v>
          </cell>
          <cell r="K3254">
            <v>0</v>
          </cell>
          <cell r="L3254">
            <v>0</v>
          </cell>
          <cell r="M3254">
            <v>2.7549999999999999</v>
          </cell>
          <cell r="N3254">
            <v>0.03</v>
          </cell>
          <cell r="O3254">
            <v>1419.72</v>
          </cell>
          <cell r="P3254">
            <v>51.53</v>
          </cell>
          <cell r="Q3254">
            <v>255.55</v>
          </cell>
          <cell r="R3254">
            <v>2.57</v>
          </cell>
        </row>
        <row r="3255">
          <cell r="A3255" t="str">
            <v>0309Tumbes231</v>
          </cell>
          <cell r="B3255" t="str">
            <v>03</v>
          </cell>
          <cell r="C3255" t="str">
            <v>09</v>
          </cell>
          <cell r="D3255" t="str">
            <v>ELNO</v>
          </cell>
          <cell r="E3255" t="str">
            <v>Tumbes</v>
          </cell>
          <cell r="F3255" t="str">
            <v/>
          </cell>
          <cell r="G3255">
            <v>0</v>
          </cell>
          <cell r="H3255">
            <v>0</v>
          </cell>
          <cell r="I3255" t="str">
            <v>231</v>
          </cell>
          <cell r="J3255">
            <v>6</v>
          </cell>
          <cell r="K3255">
            <v>0</v>
          </cell>
          <cell r="L3255">
            <v>0</v>
          </cell>
          <cell r="M3255">
            <v>4.3289999999999997</v>
          </cell>
          <cell r="N3255">
            <v>3.2000000000000001E-2</v>
          </cell>
          <cell r="O3255">
            <v>2728.53</v>
          </cell>
          <cell r="P3255">
            <v>63.03</v>
          </cell>
          <cell r="Q3255">
            <v>491.14</v>
          </cell>
          <cell r="R3255">
            <v>7.21</v>
          </cell>
        </row>
        <row r="3256">
          <cell r="A3256" t="str">
            <v>0309Tumbes270</v>
          </cell>
          <cell r="B3256" t="str">
            <v>03</v>
          </cell>
          <cell r="C3256" t="str">
            <v>09</v>
          </cell>
          <cell r="D3256" t="str">
            <v>ELNO</v>
          </cell>
          <cell r="E3256" t="str">
            <v>Tumbes</v>
          </cell>
          <cell r="F3256" t="str">
            <v/>
          </cell>
          <cell r="G3256">
            <v>0</v>
          </cell>
          <cell r="H3256">
            <v>0</v>
          </cell>
          <cell r="I3256" t="str">
            <v>270</v>
          </cell>
          <cell r="J3256">
            <v>2231</v>
          </cell>
          <cell r="K3256">
            <v>0</v>
          </cell>
          <cell r="L3256">
            <v>0</v>
          </cell>
          <cell r="M3256">
            <v>488.697</v>
          </cell>
          <cell r="N3256">
            <v>0</v>
          </cell>
          <cell r="O3256">
            <v>184506.76</v>
          </cell>
          <cell r="P3256">
            <v>37.75</v>
          </cell>
          <cell r="Q3256">
            <v>33211.22</v>
          </cell>
          <cell r="R3256">
            <v>1364.6</v>
          </cell>
        </row>
        <row r="3257">
          <cell r="A3257" t="str">
            <v>0309Tumbes261</v>
          </cell>
          <cell r="B3257" t="str">
            <v>03</v>
          </cell>
          <cell r="C3257" t="str">
            <v>09</v>
          </cell>
          <cell r="D3257" t="str">
            <v>ELNO</v>
          </cell>
          <cell r="E3257" t="str">
            <v>Tumbes</v>
          </cell>
          <cell r="F3257" t="str">
            <v/>
          </cell>
          <cell r="G3257">
            <v>0</v>
          </cell>
          <cell r="H3257">
            <v>0</v>
          </cell>
          <cell r="I3257" t="str">
            <v>261</v>
          </cell>
          <cell r="J3257">
            <v>12506</v>
          </cell>
          <cell r="K3257">
            <v>0</v>
          </cell>
          <cell r="L3257">
            <v>0</v>
          </cell>
          <cell r="M3257">
            <v>202.607</v>
          </cell>
          <cell r="N3257">
            <v>0</v>
          </cell>
          <cell r="O3257">
            <v>77840.28</v>
          </cell>
          <cell r="P3257">
            <v>38.42</v>
          </cell>
          <cell r="Q3257">
            <v>14011.25</v>
          </cell>
          <cell r="R3257">
            <v>7499.97</v>
          </cell>
        </row>
        <row r="3258">
          <cell r="A3258" t="str">
            <v>0309Tumbes262</v>
          </cell>
          <cell r="B3258" t="str">
            <v>03</v>
          </cell>
          <cell r="C3258" t="str">
            <v>09</v>
          </cell>
          <cell r="D3258" t="str">
            <v>ELNO</v>
          </cell>
          <cell r="E3258" t="str">
            <v>Tumbes</v>
          </cell>
          <cell r="F3258" t="str">
            <v/>
          </cell>
          <cell r="G3258">
            <v>0</v>
          </cell>
          <cell r="H3258">
            <v>0</v>
          </cell>
          <cell r="I3258" t="str">
            <v>262</v>
          </cell>
          <cell r="J3258">
            <v>13615</v>
          </cell>
          <cell r="K3258">
            <v>0</v>
          </cell>
          <cell r="L3258">
            <v>0</v>
          </cell>
          <cell r="M3258">
            <v>779.59799999999996</v>
          </cell>
          <cell r="N3258">
            <v>0</v>
          </cell>
          <cell r="O3258">
            <v>271546.55</v>
          </cell>
          <cell r="P3258">
            <v>34.83</v>
          </cell>
          <cell r="Q3258">
            <v>48878.38</v>
          </cell>
          <cell r="R3258">
            <v>8175.76</v>
          </cell>
        </row>
        <row r="3259">
          <cell r="A3259" t="str">
            <v>0309Tumbes263</v>
          </cell>
          <cell r="B3259" t="str">
            <v>03</v>
          </cell>
          <cell r="C3259" t="str">
            <v>09</v>
          </cell>
          <cell r="D3259" t="str">
            <v>ELNO</v>
          </cell>
          <cell r="E3259" t="str">
            <v>Tumbes</v>
          </cell>
          <cell r="F3259" t="str">
            <v/>
          </cell>
          <cell r="G3259">
            <v>0</v>
          </cell>
          <cell r="H3259">
            <v>0</v>
          </cell>
          <cell r="I3259" t="str">
            <v>263</v>
          </cell>
          <cell r="J3259">
            <v>2274</v>
          </cell>
          <cell r="K3259">
            <v>0</v>
          </cell>
          <cell r="L3259">
            <v>0</v>
          </cell>
          <cell r="M3259">
            <v>272.262</v>
          </cell>
          <cell r="N3259">
            <v>0</v>
          </cell>
          <cell r="O3259">
            <v>106153.01</v>
          </cell>
          <cell r="P3259">
            <v>38.99</v>
          </cell>
          <cell r="Q3259">
            <v>19107.54</v>
          </cell>
          <cell r="R3259">
            <v>1367.49</v>
          </cell>
        </row>
        <row r="3260">
          <cell r="A3260" t="str">
            <v>0309Tumbes264</v>
          </cell>
          <cell r="B3260" t="str">
            <v>03</v>
          </cell>
          <cell r="C3260" t="str">
            <v>09</v>
          </cell>
          <cell r="D3260" t="str">
            <v>ELNO</v>
          </cell>
          <cell r="E3260" t="str">
            <v>Tumbes</v>
          </cell>
          <cell r="F3260" t="str">
            <v/>
          </cell>
          <cell r="G3260">
            <v>0</v>
          </cell>
          <cell r="H3260">
            <v>0</v>
          </cell>
          <cell r="I3260" t="str">
            <v>264</v>
          </cell>
          <cell r="J3260">
            <v>1136</v>
          </cell>
          <cell r="K3260">
            <v>0</v>
          </cell>
          <cell r="L3260">
            <v>0</v>
          </cell>
          <cell r="M3260">
            <v>223.33099999999999</v>
          </cell>
          <cell r="N3260">
            <v>0</v>
          </cell>
          <cell r="O3260">
            <v>85377.64</v>
          </cell>
          <cell r="P3260">
            <v>38.229999999999997</v>
          </cell>
          <cell r="Q3260">
            <v>15367.98</v>
          </cell>
          <cell r="R3260">
            <v>685.28</v>
          </cell>
        </row>
        <row r="3261">
          <cell r="A3261" t="str">
            <v>0309Tumbes265</v>
          </cell>
          <cell r="B3261" t="str">
            <v>03</v>
          </cell>
          <cell r="C3261" t="str">
            <v>09</v>
          </cell>
          <cell r="D3261" t="str">
            <v>ELNO</v>
          </cell>
          <cell r="E3261" t="str">
            <v>Tumbes</v>
          </cell>
          <cell r="F3261" t="str">
            <v/>
          </cell>
          <cell r="G3261">
            <v>0</v>
          </cell>
          <cell r="H3261">
            <v>0</v>
          </cell>
          <cell r="I3261" t="str">
            <v>265</v>
          </cell>
          <cell r="J3261">
            <v>187</v>
          </cell>
          <cell r="K3261">
            <v>0</v>
          </cell>
          <cell r="L3261">
            <v>0</v>
          </cell>
          <cell r="M3261">
            <v>69.507999999999996</v>
          </cell>
          <cell r="N3261">
            <v>0</v>
          </cell>
          <cell r="O3261">
            <v>25827.43</v>
          </cell>
          <cell r="P3261">
            <v>37.159999999999997</v>
          </cell>
          <cell r="Q3261">
            <v>4648.9399999999996</v>
          </cell>
          <cell r="R3261">
            <v>113.55</v>
          </cell>
        </row>
        <row r="3262">
          <cell r="A3262" t="str">
            <v>0309Tumbes266</v>
          </cell>
          <cell r="B3262" t="str">
            <v>03</v>
          </cell>
          <cell r="C3262" t="str">
            <v>09</v>
          </cell>
          <cell r="D3262" t="str">
            <v>ELNO</v>
          </cell>
          <cell r="E3262" t="str">
            <v>Tumbes</v>
          </cell>
          <cell r="F3262" t="str">
            <v/>
          </cell>
          <cell r="G3262">
            <v>0</v>
          </cell>
          <cell r="H3262">
            <v>0</v>
          </cell>
          <cell r="I3262" t="str">
            <v>266</v>
          </cell>
          <cell r="J3262">
            <v>63</v>
          </cell>
          <cell r="K3262">
            <v>0</v>
          </cell>
          <cell r="L3262">
            <v>0</v>
          </cell>
          <cell r="M3262">
            <v>37.368000000000002</v>
          </cell>
          <cell r="N3262">
            <v>0</v>
          </cell>
          <cell r="O3262">
            <v>13696.39</v>
          </cell>
          <cell r="P3262">
            <v>36.65</v>
          </cell>
          <cell r="Q3262">
            <v>2465.35</v>
          </cell>
          <cell r="R3262">
            <v>38.96</v>
          </cell>
        </row>
        <row r="3263">
          <cell r="A3263" t="str">
            <v>0309Tumbes267</v>
          </cell>
          <cell r="B3263" t="str">
            <v>03</v>
          </cell>
          <cell r="C3263" t="str">
            <v>09</v>
          </cell>
          <cell r="D3263" t="str">
            <v>ELNO</v>
          </cell>
          <cell r="E3263" t="str">
            <v>Tumbes</v>
          </cell>
          <cell r="F3263" t="str">
            <v/>
          </cell>
          <cell r="G3263">
            <v>0</v>
          </cell>
          <cell r="H3263">
            <v>0</v>
          </cell>
          <cell r="I3263" t="str">
            <v>267</v>
          </cell>
          <cell r="J3263">
            <v>16</v>
          </cell>
          <cell r="K3263">
            <v>0</v>
          </cell>
          <cell r="L3263">
            <v>0</v>
          </cell>
          <cell r="M3263">
            <v>13.489000000000001</v>
          </cell>
          <cell r="N3263">
            <v>0</v>
          </cell>
          <cell r="O3263">
            <v>4851.37</v>
          </cell>
          <cell r="P3263">
            <v>35.97</v>
          </cell>
          <cell r="Q3263">
            <v>873.25</v>
          </cell>
          <cell r="R3263">
            <v>10.08</v>
          </cell>
        </row>
        <row r="3264">
          <cell r="A3264" t="str">
            <v>0309Tumbes268</v>
          </cell>
          <cell r="B3264" t="str">
            <v>03</v>
          </cell>
          <cell r="C3264" t="str">
            <v>09</v>
          </cell>
          <cell r="D3264" t="str">
            <v>ELNO</v>
          </cell>
          <cell r="E3264" t="str">
            <v>Tumbes</v>
          </cell>
          <cell r="F3264" t="str">
            <v/>
          </cell>
          <cell r="G3264">
            <v>0</v>
          </cell>
          <cell r="H3264">
            <v>0</v>
          </cell>
          <cell r="I3264" t="str">
            <v>268</v>
          </cell>
          <cell r="J3264">
            <v>21</v>
          </cell>
          <cell r="K3264">
            <v>0</v>
          </cell>
          <cell r="L3264">
            <v>0</v>
          </cell>
          <cell r="M3264">
            <v>34.215000000000003</v>
          </cell>
          <cell r="N3264">
            <v>0</v>
          </cell>
          <cell r="O3264">
            <v>12084.77</v>
          </cell>
          <cell r="P3264">
            <v>35.32</v>
          </cell>
          <cell r="Q3264">
            <v>2175.2600000000002</v>
          </cell>
          <cell r="R3264">
            <v>13.41</v>
          </cell>
        </row>
        <row r="3265">
          <cell r="A3265" t="str">
            <v>0309Tumbes282</v>
          </cell>
          <cell r="B3265" t="str">
            <v>03</v>
          </cell>
          <cell r="C3265" t="str">
            <v>09</v>
          </cell>
          <cell r="D3265" t="str">
            <v>ELNO</v>
          </cell>
          <cell r="E3265" t="str">
            <v>Tumbes</v>
          </cell>
          <cell r="F3265" t="str">
            <v/>
          </cell>
          <cell r="G3265">
            <v>0</v>
          </cell>
          <cell r="H3265">
            <v>0</v>
          </cell>
          <cell r="I3265" t="str">
            <v>282</v>
          </cell>
          <cell r="J3265">
            <v>53</v>
          </cell>
          <cell r="K3265">
            <v>0</v>
          </cell>
          <cell r="L3265">
            <v>0</v>
          </cell>
          <cell r="M3265">
            <v>4.0060000000000002</v>
          </cell>
          <cell r="N3265">
            <v>11.34</v>
          </cell>
          <cell r="O3265">
            <v>1500.18</v>
          </cell>
          <cell r="P3265">
            <v>37.450000000000003</v>
          </cell>
          <cell r="Q3265">
            <v>270.02999999999997</v>
          </cell>
          <cell r="R3265">
            <v>6.81</v>
          </cell>
        </row>
        <row r="3266">
          <cell r="A3266" t="str">
            <v>0309Tumbes281</v>
          </cell>
          <cell r="B3266" t="str">
            <v>03</v>
          </cell>
          <cell r="C3266" t="str">
            <v>09</v>
          </cell>
          <cell r="D3266" t="str">
            <v>ELNO</v>
          </cell>
          <cell r="E3266" t="str">
            <v>Tumbes</v>
          </cell>
          <cell r="F3266" t="str">
            <v/>
          </cell>
          <cell r="G3266">
            <v>0</v>
          </cell>
          <cell r="H3266">
            <v>0</v>
          </cell>
          <cell r="I3266" t="str">
            <v>281</v>
          </cell>
          <cell r="J3266">
            <v>2</v>
          </cell>
          <cell r="K3266">
            <v>0</v>
          </cell>
          <cell r="L3266">
            <v>0</v>
          </cell>
          <cell r="M3266">
            <v>0.19800000000000001</v>
          </cell>
          <cell r="N3266">
            <v>0.6</v>
          </cell>
          <cell r="O3266">
            <v>77.900000000000006</v>
          </cell>
          <cell r="P3266">
            <v>39.340000000000003</v>
          </cell>
          <cell r="Q3266">
            <v>14.02</v>
          </cell>
          <cell r="R3266">
            <v>0.5</v>
          </cell>
        </row>
        <row r="3267">
          <cell r="A3267" t="str">
            <v>0309Tumbes100</v>
          </cell>
          <cell r="B3267" t="str">
            <v>03</v>
          </cell>
          <cell r="C3267" t="str">
            <v>09</v>
          </cell>
          <cell r="D3267" t="str">
            <v>ELNO</v>
          </cell>
          <cell r="E3267" t="str">
            <v>Tumbes</v>
          </cell>
          <cell r="F3267" t="str">
            <v/>
          </cell>
          <cell r="G3267">
            <v>0</v>
          </cell>
          <cell r="H3267">
            <v>0</v>
          </cell>
          <cell r="I3267" t="str">
            <v>100</v>
          </cell>
          <cell r="J3267">
            <v>21</v>
          </cell>
          <cell r="K3267">
            <v>9.8420000000000005</v>
          </cell>
          <cell r="L3267">
            <v>356.71</v>
          </cell>
          <cell r="M3267">
            <v>366.55200000000002</v>
          </cell>
          <cell r="N3267">
            <v>2.1349999999999998</v>
          </cell>
          <cell r="O3267">
            <v>65313.120000000003</v>
          </cell>
          <cell r="P3267">
            <v>17.82</v>
          </cell>
          <cell r="Q3267">
            <v>11756.36</v>
          </cell>
          <cell r="R3267">
            <v>265.77</v>
          </cell>
        </row>
        <row r="3268">
          <cell r="A3268" t="str">
            <v>0309Tumbes122</v>
          </cell>
          <cell r="B3268" t="str">
            <v>03</v>
          </cell>
          <cell r="C3268" t="str">
            <v>09</v>
          </cell>
          <cell r="D3268" t="str">
            <v>ELNO</v>
          </cell>
          <cell r="E3268" t="str">
            <v>Tumbes</v>
          </cell>
          <cell r="F3268" t="str">
            <v/>
          </cell>
          <cell r="G3268">
            <v>0</v>
          </cell>
          <cell r="H3268">
            <v>0</v>
          </cell>
          <cell r="I3268" t="str">
            <v>122</v>
          </cell>
          <cell r="J3268">
            <v>28</v>
          </cell>
          <cell r="K3268">
            <v>124.15900000000001</v>
          </cell>
          <cell r="L3268">
            <v>609.72</v>
          </cell>
          <cell r="M3268">
            <v>733.87900000000002</v>
          </cell>
          <cell r="N3268">
            <v>4.8109999999999999</v>
          </cell>
          <cell r="O3268">
            <v>171902.68</v>
          </cell>
          <cell r="P3268">
            <v>23.42</v>
          </cell>
          <cell r="Q3268">
            <v>30942.48</v>
          </cell>
          <cell r="R3268">
            <v>358.41</v>
          </cell>
        </row>
        <row r="3269">
          <cell r="A3269" t="str">
            <v>0309Tumbes121</v>
          </cell>
          <cell r="B3269" t="str">
            <v>03</v>
          </cell>
          <cell r="C3269" t="str">
            <v>09</v>
          </cell>
          <cell r="D3269" t="str">
            <v>ELNO</v>
          </cell>
          <cell r="E3269" t="str">
            <v>Tumbes</v>
          </cell>
          <cell r="F3269" t="str">
            <v/>
          </cell>
          <cell r="G3269">
            <v>0</v>
          </cell>
          <cell r="H3269">
            <v>0</v>
          </cell>
          <cell r="I3269" t="str">
            <v>121</v>
          </cell>
          <cell r="J3269">
            <v>14</v>
          </cell>
          <cell r="K3269">
            <v>120.64</v>
          </cell>
          <cell r="L3269">
            <v>833.36099999999999</v>
          </cell>
          <cell r="M3269">
            <v>954.00099999999998</v>
          </cell>
          <cell r="N3269">
            <v>1.8879999999999999</v>
          </cell>
          <cell r="O3269">
            <v>111299.35</v>
          </cell>
          <cell r="P3269">
            <v>11.67</v>
          </cell>
          <cell r="Q3269">
            <v>20033.88</v>
          </cell>
          <cell r="R3269">
            <v>170.57</v>
          </cell>
        </row>
        <row r="3270">
          <cell r="A3270" t="str">
            <v>0309Tumbes132</v>
          </cell>
          <cell r="B3270" t="str">
            <v>03</v>
          </cell>
          <cell r="C3270" t="str">
            <v>09</v>
          </cell>
          <cell r="D3270" t="str">
            <v>ELNO</v>
          </cell>
          <cell r="E3270" t="str">
            <v>Tumbes</v>
          </cell>
          <cell r="F3270" t="str">
            <v/>
          </cell>
          <cell r="G3270">
            <v>0</v>
          </cell>
          <cell r="H3270">
            <v>0</v>
          </cell>
          <cell r="I3270" t="str">
            <v>132</v>
          </cell>
          <cell r="J3270">
            <v>26</v>
          </cell>
          <cell r="K3270">
            <v>0</v>
          </cell>
          <cell r="L3270">
            <v>0</v>
          </cell>
          <cell r="M3270">
            <v>156.98599999999999</v>
          </cell>
          <cell r="N3270">
            <v>0.69599999999999995</v>
          </cell>
          <cell r="O3270">
            <v>35781.58</v>
          </cell>
          <cell r="P3270">
            <v>22.79</v>
          </cell>
          <cell r="Q3270">
            <v>6440.68</v>
          </cell>
          <cell r="R3270">
            <v>316.54000000000002</v>
          </cell>
        </row>
        <row r="3271">
          <cell r="A3271" t="str">
            <v>0309Tumbes131</v>
          </cell>
          <cell r="B3271" t="str">
            <v>03</v>
          </cell>
          <cell r="C3271" t="str">
            <v>09</v>
          </cell>
          <cell r="D3271" t="str">
            <v>ELNO</v>
          </cell>
          <cell r="E3271" t="str">
            <v>Tumbes</v>
          </cell>
          <cell r="F3271" t="str">
            <v/>
          </cell>
          <cell r="G3271">
            <v>0</v>
          </cell>
          <cell r="H3271">
            <v>0</v>
          </cell>
          <cell r="I3271" t="str">
            <v>131</v>
          </cell>
          <cell r="J3271">
            <v>22</v>
          </cell>
          <cell r="K3271">
            <v>0</v>
          </cell>
          <cell r="L3271">
            <v>0</v>
          </cell>
          <cell r="M3271">
            <v>128.59100000000001</v>
          </cell>
          <cell r="N3271">
            <v>0.82099999999999995</v>
          </cell>
          <cell r="O3271">
            <v>31289.84</v>
          </cell>
          <cell r="P3271">
            <v>24.33</v>
          </cell>
          <cell r="Q3271">
            <v>5632.17</v>
          </cell>
          <cell r="R3271">
            <v>272.23</v>
          </cell>
        </row>
        <row r="3272">
          <cell r="A3272" t="str">
            <v>0309Tumbes240</v>
          </cell>
          <cell r="B3272" t="str">
            <v>03</v>
          </cell>
          <cell r="C3272" t="str">
            <v>09</v>
          </cell>
          <cell r="D3272" t="str">
            <v>ELNO</v>
          </cell>
          <cell r="E3272" t="str">
            <v>Tumbes</v>
          </cell>
          <cell r="F3272" t="str">
            <v/>
          </cell>
          <cell r="G3272">
            <v>0</v>
          </cell>
          <cell r="H3272">
            <v>0</v>
          </cell>
          <cell r="I3272" t="str">
            <v>240</v>
          </cell>
          <cell r="J3272">
            <v>0</v>
          </cell>
          <cell r="K3272">
            <v>0</v>
          </cell>
          <cell r="L3272">
            <v>0</v>
          </cell>
          <cell r="M3272">
            <v>318.27100000000002</v>
          </cell>
          <cell r="N3272">
            <v>0</v>
          </cell>
          <cell r="O3272">
            <v>109345.68</v>
          </cell>
          <cell r="P3272">
            <v>34.36</v>
          </cell>
          <cell r="Q3272">
            <v>0</v>
          </cell>
          <cell r="R3272">
            <v>0</v>
          </cell>
        </row>
        <row r="3273">
          <cell r="A3273" t="str">
            <v>0309Canchaque231</v>
          </cell>
          <cell r="B3273" t="str">
            <v>03</v>
          </cell>
          <cell r="C3273" t="str">
            <v>09</v>
          </cell>
          <cell r="D3273" t="str">
            <v>ELNO</v>
          </cell>
          <cell r="E3273" t="str">
            <v>Canchaque</v>
          </cell>
          <cell r="F3273" t="str">
            <v/>
          </cell>
          <cell r="G3273">
            <v>0</v>
          </cell>
          <cell r="H3273">
            <v>0</v>
          </cell>
          <cell r="I3273" t="str">
            <v>231</v>
          </cell>
          <cell r="J3273">
            <v>2</v>
          </cell>
          <cell r="K3273">
            <v>0</v>
          </cell>
          <cell r="L3273">
            <v>0</v>
          </cell>
          <cell r="M3273">
            <v>0.22900000000000001</v>
          </cell>
          <cell r="N3273">
            <v>2E-3</v>
          </cell>
          <cell r="O3273">
            <v>236.78</v>
          </cell>
          <cell r="P3273">
            <v>103.4</v>
          </cell>
          <cell r="Q3273">
            <v>42.62</v>
          </cell>
          <cell r="R3273">
            <v>2.88</v>
          </cell>
        </row>
        <row r="3274">
          <cell r="A3274" t="str">
            <v>0309Canchaque270</v>
          </cell>
          <cell r="B3274" t="str">
            <v>03</v>
          </cell>
          <cell r="C3274" t="str">
            <v>09</v>
          </cell>
          <cell r="D3274" t="str">
            <v>ELNO</v>
          </cell>
          <cell r="E3274" t="str">
            <v>Canchaque</v>
          </cell>
          <cell r="F3274" t="str">
            <v/>
          </cell>
          <cell r="G3274">
            <v>0</v>
          </cell>
          <cell r="H3274">
            <v>0</v>
          </cell>
          <cell r="I3274" t="str">
            <v>270</v>
          </cell>
          <cell r="J3274">
            <v>26</v>
          </cell>
          <cell r="K3274">
            <v>0</v>
          </cell>
          <cell r="L3274">
            <v>0</v>
          </cell>
          <cell r="M3274">
            <v>2.1819999999999999</v>
          </cell>
          <cell r="N3274">
            <v>0</v>
          </cell>
          <cell r="O3274">
            <v>1225.6300000000001</v>
          </cell>
          <cell r="P3274">
            <v>56.17</v>
          </cell>
          <cell r="Q3274">
            <v>220.61</v>
          </cell>
          <cell r="R3274">
            <v>15</v>
          </cell>
        </row>
        <row r="3275">
          <cell r="A3275" t="str">
            <v>0309Canchaque261</v>
          </cell>
          <cell r="B3275" t="str">
            <v>03</v>
          </cell>
          <cell r="C3275" t="str">
            <v>09</v>
          </cell>
          <cell r="D3275" t="str">
            <v>ELNO</v>
          </cell>
          <cell r="E3275" t="str">
            <v>Canchaque</v>
          </cell>
          <cell r="F3275" t="str">
            <v/>
          </cell>
          <cell r="G3275">
            <v>0</v>
          </cell>
          <cell r="H3275">
            <v>0</v>
          </cell>
          <cell r="I3275" t="str">
            <v>261</v>
          </cell>
          <cell r="J3275">
            <v>448</v>
          </cell>
          <cell r="K3275">
            <v>0</v>
          </cell>
          <cell r="L3275">
            <v>0</v>
          </cell>
          <cell r="M3275">
            <v>5.4390000000000001</v>
          </cell>
          <cell r="N3275">
            <v>0</v>
          </cell>
          <cell r="O3275">
            <v>2507.2800000000002</v>
          </cell>
          <cell r="P3275">
            <v>46.1</v>
          </cell>
          <cell r="Q3275">
            <v>451.31</v>
          </cell>
          <cell r="R3275">
            <v>269.2</v>
          </cell>
        </row>
        <row r="3276">
          <cell r="A3276" t="str">
            <v>0309Canchaque262</v>
          </cell>
          <cell r="B3276" t="str">
            <v>03</v>
          </cell>
          <cell r="C3276" t="str">
            <v>09</v>
          </cell>
          <cell r="D3276" t="str">
            <v>ELNO</v>
          </cell>
          <cell r="E3276" t="str">
            <v>Canchaque</v>
          </cell>
          <cell r="F3276" t="str">
            <v/>
          </cell>
          <cell r="G3276">
            <v>0</v>
          </cell>
          <cell r="H3276">
            <v>0</v>
          </cell>
          <cell r="I3276" t="str">
            <v>262</v>
          </cell>
          <cell r="J3276">
            <v>114</v>
          </cell>
          <cell r="K3276">
            <v>0</v>
          </cell>
          <cell r="L3276">
            <v>0</v>
          </cell>
          <cell r="M3276">
            <v>5.2009999999999996</v>
          </cell>
          <cell r="N3276">
            <v>0</v>
          </cell>
          <cell r="O3276">
            <v>2356.62</v>
          </cell>
          <cell r="P3276">
            <v>45.31</v>
          </cell>
          <cell r="Q3276">
            <v>424.19</v>
          </cell>
          <cell r="R3276">
            <v>68.72</v>
          </cell>
        </row>
        <row r="3277">
          <cell r="A3277" t="str">
            <v>0309Canchaque263</v>
          </cell>
          <cell r="B3277" t="str">
            <v>03</v>
          </cell>
          <cell r="C3277" t="str">
            <v>09</v>
          </cell>
          <cell r="D3277" t="str">
            <v>ELNO</v>
          </cell>
          <cell r="E3277" t="str">
            <v>Canchaque</v>
          </cell>
          <cell r="F3277" t="str">
            <v/>
          </cell>
          <cell r="G3277">
            <v>0</v>
          </cell>
          <cell r="H3277">
            <v>0</v>
          </cell>
          <cell r="I3277" t="str">
            <v>263</v>
          </cell>
          <cell r="J3277">
            <v>6</v>
          </cell>
          <cell r="K3277">
            <v>0</v>
          </cell>
          <cell r="L3277">
            <v>0</v>
          </cell>
          <cell r="M3277">
            <v>0.67500000000000004</v>
          </cell>
          <cell r="N3277">
            <v>0</v>
          </cell>
          <cell r="O3277">
            <v>425.67</v>
          </cell>
          <cell r="P3277">
            <v>63.06</v>
          </cell>
          <cell r="Q3277">
            <v>76.62</v>
          </cell>
          <cell r="R3277">
            <v>3.6</v>
          </cell>
        </row>
        <row r="3278">
          <cell r="A3278" t="str">
            <v>0309Canchaque264</v>
          </cell>
          <cell r="B3278" t="str">
            <v>03</v>
          </cell>
          <cell r="C3278" t="str">
            <v>09</v>
          </cell>
          <cell r="D3278" t="str">
            <v>ELNO</v>
          </cell>
          <cell r="E3278" t="str">
            <v>Canchaque</v>
          </cell>
          <cell r="F3278" t="str">
            <v/>
          </cell>
          <cell r="G3278">
            <v>0</v>
          </cell>
          <cell r="H3278">
            <v>0</v>
          </cell>
          <cell r="I3278" t="str">
            <v>264</v>
          </cell>
          <cell r="J3278">
            <v>2</v>
          </cell>
          <cell r="K3278">
            <v>0</v>
          </cell>
          <cell r="L3278">
            <v>0</v>
          </cell>
          <cell r="M3278">
            <v>0.42299999999999999</v>
          </cell>
          <cell r="N3278">
            <v>0</v>
          </cell>
          <cell r="O3278">
            <v>263.47000000000003</v>
          </cell>
          <cell r="P3278">
            <v>62.29</v>
          </cell>
          <cell r="Q3278">
            <v>47.42</v>
          </cell>
          <cell r="R3278">
            <v>1.2</v>
          </cell>
        </row>
        <row r="3279">
          <cell r="A3279" t="str">
            <v>0309Canchaque240</v>
          </cell>
          <cell r="B3279" t="str">
            <v>03</v>
          </cell>
          <cell r="C3279" t="str">
            <v>09</v>
          </cell>
          <cell r="D3279" t="str">
            <v>ELNO</v>
          </cell>
          <cell r="E3279" t="str">
            <v>Canchaque</v>
          </cell>
          <cell r="F3279" t="str">
            <v/>
          </cell>
          <cell r="G3279">
            <v>0</v>
          </cell>
          <cell r="H3279">
            <v>0</v>
          </cell>
          <cell r="I3279" t="str">
            <v>240</v>
          </cell>
          <cell r="J3279">
            <v>0</v>
          </cell>
          <cell r="K3279">
            <v>0</v>
          </cell>
          <cell r="L3279">
            <v>0</v>
          </cell>
          <cell r="M3279">
            <v>6.883</v>
          </cell>
          <cell r="N3279">
            <v>0</v>
          </cell>
          <cell r="O3279">
            <v>861.18</v>
          </cell>
          <cell r="P3279">
            <v>12.51</v>
          </cell>
          <cell r="Q3279">
            <v>0</v>
          </cell>
          <cell r="R3279">
            <v>0</v>
          </cell>
        </row>
        <row r="3280">
          <cell r="A3280" t="str">
            <v>0309Chalaco270</v>
          </cell>
          <cell r="B3280" t="str">
            <v>03</v>
          </cell>
          <cell r="C3280" t="str">
            <v>09</v>
          </cell>
          <cell r="D3280" t="str">
            <v>ELNO</v>
          </cell>
          <cell r="E3280" t="str">
            <v>Chalaco</v>
          </cell>
          <cell r="F3280" t="str">
            <v/>
          </cell>
          <cell r="G3280">
            <v>0</v>
          </cell>
          <cell r="H3280">
            <v>0</v>
          </cell>
          <cell r="I3280" t="str">
            <v>270</v>
          </cell>
          <cell r="J3280">
            <v>143</v>
          </cell>
          <cell r="K3280">
            <v>0</v>
          </cell>
          <cell r="L3280">
            <v>0</v>
          </cell>
          <cell r="M3280">
            <v>7.7839999999999998</v>
          </cell>
          <cell r="N3280">
            <v>0</v>
          </cell>
          <cell r="O3280">
            <v>4315.91</v>
          </cell>
          <cell r="P3280">
            <v>55.45</v>
          </cell>
          <cell r="Q3280">
            <v>776.86</v>
          </cell>
          <cell r="R3280">
            <v>85.08</v>
          </cell>
        </row>
        <row r="3281">
          <cell r="A3281" t="str">
            <v>0309Chalaco261</v>
          </cell>
          <cell r="B3281" t="str">
            <v>03</v>
          </cell>
          <cell r="C3281" t="str">
            <v>09</v>
          </cell>
          <cell r="D3281" t="str">
            <v>ELNO</v>
          </cell>
          <cell r="E3281" t="str">
            <v>Chalaco</v>
          </cell>
          <cell r="F3281" t="str">
            <v/>
          </cell>
          <cell r="G3281">
            <v>0</v>
          </cell>
          <cell r="H3281">
            <v>0</v>
          </cell>
          <cell r="I3281" t="str">
            <v>261</v>
          </cell>
          <cell r="J3281">
            <v>216</v>
          </cell>
          <cell r="K3281">
            <v>0</v>
          </cell>
          <cell r="L3281">
            <v>0</v>
          </cell>
          <cell r="M3281">
            <v>2.7530000000000001</v>
          </cell>
          <cell r="N3281">
            <v>0</v>
          </cell>
          <cell r="O3281">
            <v>1058.01</v>
          </cell>
          <cell r="P3281">
            <v>38.43</v>
          </cell>
          <cell r="Q3281">
            <v>190.44</v>
          </cell>
          <cell r="R3281">
            <v>129.52000000000001</v>
          </cell>
        </row>
        <row r="3282">
          <cell r="A3282" t="str">
            <v>0309Chalaco262</v>
          </cell>
          <cell r="B3282" t="str">
            <v>03</v>
          </cell>
          <cell r="C3282" t="str">
            <v>09</v>
          </cell>
          <cell r="D3282" t="str">
            <v>ELNO</v>
          </cell>
          <cell r="E3282" t="str">
            <v>Chalaco</v>
          </cell>
          <cell r="F3282" t="str">
            <v/>
          </cell>
          <cell r="G3282">
            <v>0</v>
          </cell>
          <cell r="H3282">
            <v>0</v>
          </cell>
          <cell r="I3282" t="str">
            <v>262</v>
          </cell>
          <cell r="J3282">
            <v>67</v>
          </cell>
          <cell r="K3282">
            <v>0</v>
          </cell>
          <cell r="L3282">
            <v>0</v>
          </cell>
          <cell r="M3282">
            <v>3.3559999999999999</v>
          </cell>
          <cell r="N3282">
            <v>0</v>
          </cell>
          <cell r="O3282">
            <v>1242.67</v>
          </cell>
          <cell r="P3282">
            <v>37.03</v>
          </cell>
          <cell r="Q3282">
            <v>223.68</v>
          </cell>
          <cell r="R3282">
            <v>40.200000000000003</v>
          </cell>
        </row>
        <row r="3283">
          <cell r="A3283" t="str">
            <v>0309Chalaco263</v>
          </cell>
          <cell r="B3283" t="str">
            <v>03</v>
          </cell>
          <cell r="C3283" t="str">
            <v>09</v>
          </cell>
          <cell r="D3283" t="str">
            <v>ELNO</v>
          </cell>
          <cell r="E3283" t="str">
            <v>Chalaco</v>
          </cell>
          <cell r="F3283" t="str">
            <v/>
          </cell>
          <cell r="G3283">
            <v>0</v>
          </cell>
          <cell r="H3283">
            <v>0</v>
          </cell>
          <cell r="I3283" t="str">
            <v>263</v>
          </cell>
          <cell r="J3283">
            <v>2</v>
          </cell>
          <cell r="K3283">
            <v>0</v>
          </cell>
          <cell r="L3283">
            <v>0</v>
          </cell>
          <cell r="M3283">
            <v>0.255</v>
          </cell>
          <cell r="N3283">
            <v>0</v>
          </cell>
          <cell r="O3283">
            <v>124.92</v>
          </cell>
          <cell r="P3283">
            <v>48.99</v>
          </cell>
          <cell r="Q3283">
            <v>22.49</v>
          </cell>
          <cell r="R3283">
            <v>1.2</v>
          </cell>
        </row>
        <row r="3284">
          <cell r="A3284" t="str">
            <v>0309Chalaco240</v>
          </cell>
          <cell r="B3284" t="str">
            <v>03</v>
          </cell>
          <cell r="C3284" t="str">
            <v>09</v>
          </cell>
          <cell r="D3284" t="str">
            <v>ELNO</v>
          </cell>
          <cell r="E3284" t="str">
            <v>Chalaco</v>
          </cell>
          <cell r="F3284" t="str">
            <v/>
          </cell>
          <cell r="G3284">
            <v>0</v>
          </cell>
          <cell r="H3284">
            <v>0</v>
          </cell>
          <cell r="I3284" t="str">
            <v>240</v>
          </cell>
          <cell r="J3284">
            <v>0</v>
          </cell>
          <cell r="K3284">
            <v>0</v>
          </cell>
          <cell r="L3284">
            <v>0</v>
          </cell>
          <cell r="M3284">
            <v>7.9939999999999998</v>
          </cell>
          <cell r="N3284">
            <v>0</v>
          </cell>
          <cell r="O3284">
            <v>743.07</v>
          </cell>
          <cell r="P3284">
            <v>9.3000000000000007</v>
          </cell>
          <cell r="Q3284">
            <v>0</v>
          </cell>
          <cell r="R3284">
            <v>0</v>
          </cell>
        </row>
        <row r="3285">
          <cell r="A3285" t="str">
            <v>0309Huancabamba270</v>
          </cell>
          <cell r="B3285" t="str">
            <v>03</v>
          </cell>
          <cell r="C3285" t="str">
            <v>09</v>
          </cell>
          <cell r="D3285" t="str">
            <v>ELNO</v>
          </cell>
          <cell r="E3285" t="str">
            <v>Huancabamba</v>
          </cell>
          <cell r="F3285" t="str">
            <v/>
          </cell>
          <cell r="G3285">
            <v>0</v>
          </cell>
          <cell r="H3285">
            <v>0</v>
          </cell>
          <cell r="I3285" t="str">
            <v>270</v>
          </cell>
          <cell r="J3285">
            <v>98</v>
          </cell>
          <cell r="K3285">
            <v>0</v>
          </cell>
          <cell r="L3285">
            <v>0</v>
          </cell>
          <cell r="M3285">
            <v>17.719000000000001</v>
          </cell>
          <cell r="N3285">
            <v>0</v>
          </cell>
          <cell r="O3285">
            <v>9856.16</v>
          </cell>
          <cell r="P3285">
            <v>55.62</v>
          </cell>
          <cell r="Q3285">
            <v>1774.11</v>
          </cell>
          <cell r="R3285">
            <v>59.64</v>
          </cell>
        </row>
        <row r="3286">
          <cell r="A3286" t="str">
            <v>0309Huancabamba261</v>
          </cell>
          <cell r="B3286" t="str">
            <v>03</v>
          </cell>
          <cell r="C3286" t="str">
            <v>09</v>
          </cell>
          <cell r="D3286" t="str">
            <v>ELNO</v>
          </cell>
          <cell r="E3286" t="str">
            <v>Huancabamba</v>
          </cell>
          <cell r="F3286" t="str">
            <v/>
          </cell>
          <cell r="G3286">
            <v>0</v>
          </cell>
          <cell r="H3286">
            <v>0</v>
          </cell>
          <cell r="I3286" t="str">
            <v>261</v>
          </cell>
          <cell r="J3286">
            <v>837</v>
          </cell>
          <cell r="K3286">
            <v>0</v>
          </cell>
          <cell r="L3286">
            <v>0</v>
          </cell>
          <cell r="M3286">
            <v>12.396000000000001</v>
          </cell>
          <cell r="N3286">
            <v>0</v>
          </cell>
          <cell r="O3286">
            <v>5370.5</v>
          </cell>
          <cell r="P3286">
            <v>43.32</v>
          </cell>
          <cell r="Q3286">
            <v>966.69</v>
          </cell>
          <cell r="R3286">
            <v>501.32</v>
          </cell>
        </row>
        <row r="3287">
          <cell r="A3287" t="str">
            <v>0309Huancabamba262</v>
          </cell>
          <cell r="B3287" t="str">
            <v>03</v>
          </cell>
          <cell r="C3287" t="str">
            <v>09</v>
          </cell>
          <cell r="D3287" t="str">
            <v>ELNO</v>
          </cell>
          <cell r="E3287" t="str">
            <v>Huancabamba</v>
          </cell>
          <cell r="F3287" t="str">
            <v/>
          </cell>
          <cell r="G3287">
            <v>0</v>
          </cell>
          <cell r="H3287">
            <v>0</v>
          </cell>
          <cell r="I3287" t="str">
            <v>262</v>
          </cell>
          <cell r="J3287">
            <v>527</v>
          </cell>
          <cell r="K3287">
            <v>0</v>
          </cell>
          <cell r="L3287">
            <v>0</v>
          </cell>
          <cell r="M3287">
            <v>28.72</v>
          </cell>
          <cell r="N3287">
            <v>0</v>
          </cell>
          <cell r="O3287">
            <v>13765.79</v>
          </cell>
          <cell r="P3287">
            <v>47.93</v>
          </cell>
          <cell r="Q3287">
            <v>2477.84</v>
          </cell>
          <cell r="R3287">
            <v>316.57</v>
          </cell>
        </row>
        <row r="3288">
          <cell r="A3288" t="str">
            <v>0309Huancabamba263</v>
          </cell>
          <cell r="B3288" t="str">
            <v>03</v>
          </cell>
          <cell r="C3288" t="str">
            <v>09</v>
          </cell>
          <cell r="D3288" t="str">
            <v>ELNO</v>
          </cell>
          <cell r="E3288" t="str">
            <v>Huancabamba</v>
          </cell>
          <cell r="F3288" t="str">
            <v/>
          </cell>
          <cell r="G3288">
            <v>0</v>
          </cell>
          <cell r="H3288">
            <v>0</v>
          </cell>
          <cell r="I3288" t="str">
            <v>263</v>
          </cell>
          <cell r="J3288">
            <v>66</v>
          </cell>
          <cell r="K3288">
            <v>0</v>
          </cell>
          <cell r="L3288">
            <v>0</v>
          </cell>
          <cell r="M3288">
            <v>7.8920000000000003</v>
          </cell>
          <cell r="N3288">
            <v>0</v>
          </cell>
          <cell r="O3288">
            <v>4969.09</v>
          </cell>
          <cell r="P3288">
            <v>62.96</v>
          </cell>
          <cell r="Q3288">
            <v>894.44</v>
          </cell>
          <cell r="R3288">
            <v>39.880000000000003</v>
          </cell>
        </row>
        <row r="3289">
          <cell r="A3289" t="str">
            <v>0309Huancabamba264</v>
          </cell>
          <cell r="B3289" t="str">
            <v>03</v>
          </cell>
          <cell r="C3289" t="str">
            <v>09</v>
          </cell>
          <cell r="D3289" t="str">
            <v>ELNO</v>
          </cell>
          <cell r="E3289" t="str">
            <v>Huancabamba</v>
          </cell>
          <cell r="F3289" t="str">
            <v/>
          </cell>
          <cell r="G3289">
            <v>0</v>
          </cell>
          <cell r="H3289">
            <v>0</v>
          </cell>
          <cell r="I3289" t="str">
            <v>264</v>
          </cell>
          <cell r="J3289">
            <v>25</v>
          </cell>
          <cell r="K3289">
            <v>0</v>
          </cell>
          <cell r="L3289">
            <v>0</v>
          </cell>
          <cell r="M3289">
            <v>4.9720000000000004</v>
          </cell>
          <cell r="N3289">
            <v>0</v>
          </cell>
          <cell r="O3289">
            <v>3099.57</v>
          </cell>
          <cell r="P3289">
            <v>62.34</v>
          </cell>
          <cell r="Q3289">
            <v>557.91999999999996</v>
          </cell>
          <cell r="R3289">
            <v>15.25</v>
          </cell>
        </row>
        <row r="3290">
          <cell r="A3290" t="str">
            <v>0309Huancabamba265</v>
          </cell>
          <cell r="B3290" t="str">
            <v>03</v>
          </cell>
          <cell r="C3290" t="str">
            <v>09</v>
          </cell>
          <cell r="D3290" t="str">
            <v>ELNO</v>
          </cell>
          <cell r="E3290" t="str">
            <v>Huancabamba</v>
          </cell>
          <cell r="F3290" t="str">
            <v/>
          </cell>
          <cell r="G3290">
            <v>0</v>
          </cell>
          <cell r="H3290">
            <v>0</v>
          </cell>
          <cell r="I3290" t="str">
            <v>265</v>
          </cell>
          <cell r="J3290">
            <v>4</v>
          </cell>
          <cell r="K3290">
            <v>0</v>
          </cell>
          <cell r="L3290">
            <v>0</v>
          </cell>
          <cell r="M3290">
            <v>1.353</v>
          </cell>
          <cell r="N3290">
            <v>0</v>
          </cell>
          <cell r="O3290">
            <v>838.22</v>
          </cell>
          <cell r="P3290">
            <v>61.95</v>
          </cell>
          <cell r="Q3290">
            <v>150.88</v>
          </cell>
          <cell r="R3290">
            <v>2.4300000000000002</v>
          </cell>
        </row>
        <row r="3291">
          <cell r="A3291" t="str">
            <v>0309Huancabamba266</v>
          </cell>
          <cell r="B3291" t="str">
            <v>03</v>
          </cell>
          <cell r="C3291" t="str">
            <v>09</v>
          </cell>
          <cell r="D3291" t="str">
            <v>ELNO</v>
          </cell>
          <cell r="E3291" t="str">
            <v>Huancabamba</v>
          </cell>
          <cell r="F3291" t="str">
            <v/>
          </cell>
          <cell r="G3291">
            <v>0</v>
          </cell>
          <cell r="H3291">
            <v>0</v>
          </cell>
          <cell r="I3291" t="str">
            <v>266</v>
          </cell>
          <cell r="J3291">
            <v>1</v>
          </cell>
          <cell r="K3291">
            <v>0</v>
          </cell>
          <cell r="L3291">
            <v>0</v>
          </cell>
          <cell r="M3291">
            <v>0.56000000000000005</v>
          </cell>
          <cell r="N3291">
            <v>0</v>
          </cell>
          <cell r="O3291">
            <v>345.71</v>
          </cell>
          <cell r="P3291">
            <v>61.73</v>
          </cell>
          <cell r="Q3291">
            <v>62.23</v>
          </cell>
          <cell r="R3291">
            <v>0.6</v>
          </cell>
        </row>
        <row r="3292">
          <cell r="A3292" t="str">
            <v>0309Huancabamba267</v>
          </cell>
          <cell r="B3292" t="str">
            <v>03</v>
          </cell>
          <cell r="C3292" t="str">
            <v>09</v>
          </cell>
          <cell r="D3292" t="str">
            <v>ELNO</v>
          </cell>
          <cell r="E3292" t="str">
            <v>Huancabamba</v>
          </cell>
          <cell r="F3292" t="str">
            <v/>
          </cell>
          <cell r="G3292">
            <v>0</v>
          </cell>
          <cell r="H3292">
            <v>0</v>
          </cell>
          <cell r="I3292" t="str">
            <v>267</v>
          </cell>
          <cell r="J3292">
            <v>1</v>
          </cell>
          <cell r="K3292">
            <v>0</v>
          </cell>
          <cell r="L3292">
            <v>0</v>
          </cell>
          <cell r="M3292">
            <v>0.83899999999999997</v>
          </cell>
          <cell r="N3292">
            <v>0</v>
          </cell>
          <cell r="O3292">
            <v>268.35000000000002</v>
          </cell>
          <cell r="P3292">
            <v>31.98</v>
          </cell>
          <cell r="Q3292">
            <v>48.3</v>
          </cell>
          <cell r="R3292">
            <v>0.76</v>
          </cell>
        </row>
        <row r="3293">
          <cell r="A3293" t="str">
            <v>0309Huancabamba100</v>
          </cell>
          <cell r="B3293" t="str">
            <v>03</v>
          </cell>
          <cell r="C3293" t="str">
            <v>09</v>
          </cell>
          <cell r="D3293" t="str">
            <v>ELNO</v>
          </cell>
          <cell r="E3293" t="str">
            <v>Huancabamba</v>
          </cell>
          <cell r="F3293" t="str">
            <v/>
          </cell>
          <cell r="G3293">
            <v>0</v>
          </cell>
          <cell r="H3293">
            <v>0</v>
          </cell>
          <cell r="I3293" t="str">
            <v>100</v>
          </cell>
          <cell r="J3293">
            <v>1</v>
          </cell>
          <cell r="K3293">
            <v>8.5000000000000006E-2</v>
          </cell>
          <cell r="L3293">
            <v>0.17699999999999999</v>
          </cell>
          <cell r="M3293">
            <v>0.26200000000000001</v>
          </cell>
          <cell r="N3293">
            <v>2.1000000000000001E-2</v>
          </cell>
          <cell r="O3293">
            <v>142.12</v>
          </cell>
          <cell r="P3293">
            <v>54.24</v>
          </cell>
          <cell r="Q3293">
            <v>25.58</v>
          </cell>
          <cell r="R3293">
            <v>12.22</v>
          </cell>
        </row>
        <row r="3294">
          <cell r="A3294" t="str">
            <v>0309Huancabamba240</v>
          </cell>
          <cell r="B3294" t="str">
            <v>03</v>
          </cell>
          <cell r="C3294" t="str">
            <v>09</v>
          </cell>
          <cell r="D3294" t="str">
            <v>ELNO</v>
          </cell>
          <cell r="E3294" t="str">
            <v>Huancabamba</v>
          </cell>
          <cell r="F3294" t="str">
            <v/>
          </cell>
          <cell r="G3294">
            <v>0</v>
          </cell>
          <cell r="H3294">
            <v>0</v>
          </cell>
          <cell r="I3294" t="str">
            <v>240</v>
          </cell>
          <cell r="J3294">
            <v>0</v>
          </cell>
          <cell r="K3294">
            <v>0</v>
          </cell>
          <cell r="L3294">
            <v>0</v>
          </cell>
          <cell r="M3294">
            <v>25.981999999999999</v>
          </cell>
          <cell r="N3294">
            <v>0</v>
          </cell>
          <cell r="O3294">
            <v>3500.52</v>
          </cell>
          <cell r="P3294">
            <v>13.47</v>
          </cell>
          <cell r="Q3294">
            <v>0</v>
          </cell>
          <cell r="R3294">
            <v>0</v>
          </cell>
        </row>
        <row r="3295">
          <cell r="A3295" t="str">
            <v>0309Santo Domingo231</v>
          </cell>
          <cell r="B3295" t="str">
            <v>03</v>
          </cell>
          <cell r="C3295" t="str">
            <v>09</v>
          </cell>
          <cell r="D3295" t="str">
            <v>ELNO</v>
          </cell>
          <cell r="E3295" t="str">
            <v>Santo Domingo</v>
          </cell>
          <cell r="F3295" t="str">
            <v/>
          </cell>
          <cell r="G3295">
            <v>0</v>
          </cell>
          <cell r="H3295">
            <v>0</v>
          </cell>
          <cell r="I3295" t="str">
            <v>231</v>
          </cell>
          <cell r="J3295">
            <v>1</v>
          </cell>
          <cell r="K3295">
            <v>0</v>
          </cell>
          <cell r="L3295">
            <v>0</v>
          </cell>
          <cell r="M3295">
            <v>0.17100000000000001</v>
          </cell>
          <cell r="N3295">
            <v>2E-3</v>
          </cell>
          <cell r="O3295">
            <v>211.04</v>
          </cell>
          <cell r="P3295">
            <v>123.42</v>
          </cell>
          <cell r="Q3295">
            <v>37.99</v>
          </cell>
          <cell r="R3295">
            <v>1.44</v>
          </cell>
        </row>
        <row r="3296">
          <cell r="A3296" t="str">
            <v>0309Santo Domingo270</v>
          </cell>
          <cell r="B3296" t="str">
            <v>03</v>
          </cell>
          <cell r="C3296" t="str">
            <v>09</v>
          </cell>
          <cell r="D3296" t="str">
            <v>ELNO</v>
          </cell>
          <cell r="E3296" t="str">
            <v>Santo Domingo</v>
          </cell>
          <cell r="F3296" t="str">
            <v/>
          </cell>
          <cell r="G3296">
            <v>0</v>
          </cell>
          <cell r="H3296">
            <v>0</v>
          </cell>
          <cell r="I3296" t="str">
            <v>270</v>
          </cell>
          <cell r="J3296">
            <v>22</v>
          </cell>
          <cell r="K3296">
            <v>0</v>
          </cell>
          <cell r="L3296">
            <v>0</v>
          </cell>
          <cell r="M3296">
            <v>1.0569999999999999</v>
          </cell>
          <cell r="N3296">
            <v>0</v>
          </cell>
          <cell r="O3296">
            <v>510.82</v>
          </cell>
          <cell r="P3296">
            <v>48.33</v>
          </cell>
          <cell r="Q3296">
            <v>91.95</v>
          </cell>
          <cell r="R3296">
            <v>12.76</v>
          </cell>
        </row>
        <row r="3297">
          <cell r="A3297" t="str">
            <v>0309Santo Domingo261</v>
          </cell>
          <cell r="B3297" t="str">
            <v>03</v>
          </cell>
          <cell r="C3297" t="str">
            <v>09</v>
          </cell>
          <cell r="D3297" t="str">
            <v>ELNO</v>
          </cell>
          <cell r="E3297" t="str">
            <v>Santo Domingo</v>
          </cell>
          <cell r="F3297" t="str">
            <v/>
          </cell>
          <cell r="G3297">
            <v>0</v>
          </cell>
          <cell r="H3297">
            <v>0</v>
          </cell>
          <cell r="I3297" t="str">
            <v>261</v>
          </cell>
          <cell r="J3297">
            <v>230</v>
          </cell>
          <cell r="K3297">
            <v>0</v>
          </cell>
          <cell r="L3297">
            <v>0</v>
          </cell>
          <cell r="M3297">
            <v>2.798</v>
          </cell>
          <cell r="N3297">
            <v>0</v>
          </cell>
          <cell r="O3297">
            <v>1289</v>
          </cell>
          <cell r="P3297">
            <v>46.07</v>
          </cell>
          <cell r="Q3297">
            <v>232.02</v>
          </cell>
          <cell r="R3297">
            <v>138.12</v>
          </cell>
        </row>
        <row r="3298">
          <cell r="A3298" t="str">
            <v>0309Santo Domingo262</v>
          </cell>
          <cell r="B3298" t="str">
            <v>03</v>
          </cell>
          <cell r="C3298" t="str">
            <v>09</v>
          </cell>
          <cell r="D3298" t="str">
            <v>ELNO</v>
          </cell>
          <cell r="E3298" t="str">
            <v>Santo Domingo</v>
          </cell>
          <cell r="F3298" t="str">
            <v/>
          </cell>
          <cell r="G3298">
            <v>0</v>
          </cell>
          <cell r="H3298">
            <v>0</v>
          </cell>
          <cell r="I3298" t="str">
            <v>262</v>
          </cell>
          <cell r="J3298">
            <v>28</v>
          </cell>
          <cell r="K3298">
            <v>0</v>
          </cell>
          <cell r="L3298">
            <v>0</v>
          </cell>
          <cell r="M3298">
            <v>1.335</v>
          </cell>
          <cell r="N3298">
            <v>0</v>
          </cell>
          <cell r="O3298">
            <v>614.16</v>
          </cell>
          <cell r="P3298">
            <v>46</v>
          </cell>
          <cell r="Q3298">
            <v>110.55</v>
          </cell>
          <cell r="R3298">
            <v>16.8</v>
          </cell>
        </row>
        <row r="3299">
          <cell r="A3299" t="str">
            <v>0309Santo Domingo263</v>
          </cell>
          <cell r="B3299" t="str">
            <v>03</v>
          </cell>
          <cell r="C3299" t="str">
            <v>09</v>
          </cell>
          <cell r="D3299" t="str">
            <v>ELNO</v>
          </cell>
          <cell r="E3299" t="str">
            <v>Santo Domingo</v>
          </cell>
          <cell r="F3299" t="str">
            <v/>
          </cell>
          <cell r="G3299">
            <v>0</v>
          </cell>
          <cell r="H3299">
            <v>0</v>
          </cell>
          <cell r="I3299" t="str">
            <v>263</v>
          </cell>
          <cell r="J3299">
            <v>2</v>
          </cell>
          <cell r="K3299">
            <v>0</v>
          </cell>
          <cell r="L3299">
            <v>0</v>
          </cell>
          <cell r="M3299">
            <v>0.215</v>
          </cell>
          <cell r="N3299">
            <v>0</v>
          </cell>
          <cell r="O3299">
            <v>135.75</v>
          </cell>
          <cell r="P3299">
            <v>63.14</v>
          </cell>
          <cell r="Q3299">
            <v>24.44</v>
          </cell>
          <cell r="R3299">
            <v>1.2</v>
          </cell>
        </row>
        <row r="3300">
          <cell r="A3300" t="str">
            <v>0309Santo Domingo240</v>
          </cell>
          <cell r="B3300" t="str">
            <v>03</v>
          </cell>
          <cell r="C3300" t="str">
            <v>09</v>
          </cell>
          <cell r="D3300" t="str">
            <v>ELNO</v>
          </cell>
          <cell r="E3300" t="str">
            <v>Santo Domingo</v>
          </cell>
          <cell r="F3300" t="str">
            <v/>
          </cell>
          <cell r="G3300">
            <v>0</v>
          </cell>
          <cell r="H3300">
            <v>0</v>
          </cell>
          <cell r="I3300" t="str">
            <v>240</v>
          </cell>
          <cell r="J3300">
            <v>0</v>
          </cell>
          <cell r="K3300">
            <v>0</v>
          </cell>
          <cell r="L3300">
            <v>0</v>
          </cell>
          <cell r="M3300">
            <v>2.3370000000000002</v>
          </cell>
          <cell r="N3300">
            <v>0</v>
          </cell>
          <cell r="O3300">
            <v>342.24</v>
          </cell>
          <cell r="P3300">
            <v>14.64</v>
          </cell>
          <cell r="Q3300">
            <v>0</v>
          </cell>
          <cell r="R3300">
            <v>0</v>
          </cell>
        </row>
        <row r="3301">
          <cell r="A3301" t="str">
            <v>0309Tumbes Rural270</v>
          </cell>
          <cell r="B3301" t="str">
            <v>03</v>
          </cell>
          <cell r="C3301" t="str">
            <v>09</v>
          </cell>
          <cell r="D3301" t="str">
            <v>ELNO</v>
          </cell>
          <cell r="E3301" t="str">
            <v>Tumbes Rural</v>
          </cell>
          <cell r="F3301" t="str">
            <v/>
          </cell>
          <cell r="G3301">
            <v>0</v>
          </cell>
          <cell r="H3301">
            <v>0</v>
          </cell>
          <cell r="I3301" t="str">
            <v>270</v>
          </cell>
          <cell r="J3301">
            <v>177</v>
          </cell>
          <cell r="K3301">
            <v>0</v>
          </cell>
          <cell r="L3301">
            <v>0</v>
          </cell>
          <cell r="M3301">
            <v>22.524999999999999</v>
          </cell>
          <cell r="N3301">
            <v>0</v>
          </cell>
          <cell r="O3301">
            <v>9441.92</v>
          </cell>
          <cell r="P3301">
            <v>41.92</v>
          </cell>
          <cell r="Q3301">
            <v>1699.55</v>
          </cell>
          <cell r="R3301">
            <v>108.11</v>
          </cell>
        </row>
        <row r="3302">
          <cell r="A3302" t="str">
            <v>0309Tumbes Rural261</v>
          </cell>
          <cell r="B3302" t="str">
            <v>03</v>
          </cell>
          <cell r="C3302" t="str">
            <v>09</v>
          </cell>
          <cell r="D3302" t="str">
            <v>ELNO</v>
          </cell>
          <cell r="E3302" t="str">
            <v>Tumbes Rural</v>
          </cell>
          <cell r="F3302" t="str">
            <v/>
          </cell>
          <cell r="G3302">
            <v>0</v>
          </cell>
          <cell r="H3302">
            <v>0</v>
          </cell>
          <cell r="I3302" t="str">
            <v>261</v>
          </cell>
          <cell r="J3302">
            <v>1234</v>
          </cell>
          <cell r="K3302">
            <v>0</v>
          </cell>
          <cell r="L3302">
            <v>0</v>
          </cell>
          <cell r="M3302">
            <v>18.706</v>
          </cell>
          <cell r="N3302">
            <v>0</v>
          </cell>
          <cell r="O3302">
            <v>7887.2</v>
          </cell>
          <cell r="P3302">
            <v>42.16</v>
          </cell>
          <cell r="Q3302">
            <v>1419.7</v>
          </cell>
          <cell r="R3302">
            <v>742.45</v>
          </cell>
        </row>
        <row r="3303">
          <cell r="A3303" t="str">
            <v>0309Tumbes Rural262</v>
          </cell>
          <cell r="B3303" t="str">
            <v>03</v>
          </cell>
          <cell r="C3303" t="str">
            <v>09</v>
          </cell>
          <cell r="D3303" t="str">
            <v>ELNO</v>
          </cell>
          <cell r="E3303" t="str">
            <v>Tumbes Rural</v>
          </cell>
          <cell r="F3303" t="str">
            <v/>
          </cell>
          <cell r="G3303">
            <v>0</v>
          </cell>
          <cell r="H3303">
            <v>0</v>
          </cell>
          <cell r="I3303" t="str">
            <v>262</v>
          </cell>
          <cell r="J3303">
            <v>1064</v>
          </cell>
          <cell r="K3303">
            <v>0</v>
          </cell>
          <cell r="L3303">
            <v>0</v>
          </cell>
          <cell r="M3303">
            <v>58.99</v>
          </cell>
          <cell r="N3303">
            <v>0</v>
          </cell>
          <cell r="O3303">
            <v>22278.37</v>
          </cell>
          <cell r="P3303">
            <v>37.770000000000003</v>
          </cell>
          <cell r="Q3303">
            <v>4010.11</v>
          </cell>
          <cell r="R3303">
            <v>638.55999999999995</v>
          </cell>
        </row>
        <row r="3304">
          <cell r="A3304" t="str">
            <v>0309Tumbes Rural263</v>
          </cell>
          <cell r="B3304" t="str">
            <v>03</v>
          </cell>
          <cell r="C3304" t="str">
            <v>09</v>
          </cell>
          <cell r="D3304" t="str">
            <v>ELNO</v>
          </cell>
          <cell r="E3304" t="str">
            <v>Tumbes Rural</v>
          </cell>
          <cell r="F3304" t="str">
            <v/>
          </cell>
          <cell r="G3304">
            <v>0</v>
          </cell>
          <cell r="H3304">
            <v>0</v>
          </cell>
          <cell r="I3304" t="str">
            <v>263</v>
          </cell>
          <cell r="J3304">
            <v>110</v>
          </cell>
          <cell r="K3304">
            <v>0</v>
          </cell>
          <cell r="L3304">
            <v>0</v>
          </cell>
          <cell r="M3304">
            <v>13.148</v>
          </cell>
          <cell r="N3304">
            <v>0</v>
          </cell>
          <cell r="O3304">
            <v>5580.87</v>
          </cell>
          <cell r="P3304">
            <v>42.45</v>
          </cell>
          <cell r="Q3304">
            <v>1004.56</v>
          </cell>
          <cell r="R3304">
            <v>66.319999999999993</v>
          </cell>
        </row>
        <row r="3305">
          <cell r="A3305" t="str">
            <v>0309Tumbes Rural264</v>
          </cell>
          <cell r="B3305" t="str">
            <v>03</v>
          </cell>
          <cell r="C3305" t="str">
            <v>09</v>
          </cell>
          <cell r="D3305" t="str">
            <v>ELNO</v>
          </cell>
          <cell r="E3305" t="str">
            <v>Tumbes Rural</v>
          </cell>
          <cell r="F3305" t="str">
            <v/>
          </cell>
          <cell r="G3305">
            <v>0</v>
          </cell>
          <cell r="H3305">
            <v>0</v>
          </cell>
          <cell r="I3305" t="str">
            <v>264</v>
          </cell>
          <cell r="J3305">
            <v>46</v>
          </cell>
          <cell r="K3305">
            <v>0</v>
          </cell>
          <cell r="L3305">
            <v>0</v>
          </cell>
          <cell r="M3305">
            <v>9.0969999999999995</v>
          </cell>
          <cell r="N3305">
            <v>0</v>
          </cell>
          <cell r="O3305">
            <v>3803.52</v>
          </cell>
          <cell r="P3305">
            <v>41.81</v>
          </cell>
          <cell r="Q3305">
            <v>684.63</v>
          </cell>
          <cell r="R3305">
            <v>28.4</v>
          </cell>
        </row>
        <row r="3306">
          <cell r="A3306" t="str">
            <v>0309Tumbes Rural265</v>
          </cell>
          <cell r="B3306" t="str">
            <v>03</v>
          </cell>
          <cell r="C3306" t="str">
            <v>09</v>
          </cell>
          <cell r="D3306" t="str">
            <v>ELNO</v>
          </cell>
          <cell r="E3306" t="str">
            <v>Tumbes Rural</v>
          </cell>
          <cell r="F3306" t="str">
            <v/>
          </cell>
          <cell r="G3306">
            <v>0</v>
          </cell>
          <cell r="H3306">
            <v>0</v>
          </cell>
          <cell r="I3306" t="str">
            <v>265</v>
          </cell>
          <cell r="J3306">
            <v>5</v>
          </cell>
          <cell r="K3306">
            <v>0</v>
          </cell>
          <cell r="L3306">
            <v>0</v>
          </cell>
          <cell r="M3306">
            <v>1.7929999999999999</v>
          </cell>
          <cell r="N3306">
            <v>0</v>
          </cell>
          <cell r="O3306">
            <v>741.87</v>
          </cell>
          <cell r="P3306">
            <v>41.38</v>
          </cell>
          <cell r="Q3306">
            <v>133.54</v>
          </cell>
          <cell r="R3306">
            <v>3.16</v>
          </cell>
        </row>
        <row r="3307">
          <cell r="A3307" t="str">
            <v>0309Tumbes Rural266</v>
          </cell>
          <cell r="B3307" t="str">
            <v>03</v>
          </cell>
          <cell r="C3307" t="str">
            <v>09</v>
          </cell>
          <cell r="D3307" t="str">
            <v>ELNO</v>
          </cell>
          <cell r="E3307" t="str">
            <v>Tumbes Rural</v>
          </cell>
          <cell r="F3307" t="str">
            <v/>
          </cell>
          <cell r="G3307">
            <v>0</v>
          </cell>
          <cell r="H3307">
            <v>0</v>
          </cell>
          <cell r="I3307" t="str">
            <v>266</v>
          </cell>
          <cell r="J3307">
            <v>4</v>
          </cell>
          <cell r="K3307">
            <v>0</v>
          </cell>
          <cell r="L3307">
            <v>0</v>
          </cell>
          <cell r="M3307">
            <v>2.36</v>
          </cell>
          <cell r="N3307">
            <v>0</v>
          </cell>
          <cell r="O3307">
            <v>971.5</v>
          </cell>
          <cell r="P3307">
            <v>41.17</v>
          </cell>
          <cell r="Q3307">
            <v>174.87</v>
          </cell>
          <cell r="R3307">
            <v>2.56</v>
          </cell>
        </row>
        <row r="3308">
          <cell r="A3308" t="str">
            <v>0309Tumbes Rural268</v>
          </cell>
          <cell r="B3308" t="str">
            <v>03</v>
          </cell>
          <cell r="C3308" t="str">
            <v>09</v>
          </cell>
          <cell r="D3308" t="str">
            <v>ELNO</v>
          </cell>
          <cell r="E3308" t="str">
            <v>Tumbes Rural</v>
          </cell>
          <cell r="F3308" t="str">
            <v/>
          </cell>
          <cell r="G3308">
            <v>0</v>
          </cell>
          <cell r="H3308">
            <v>0</v>
          </cell>
          <cell r="I3308" t="str">
            <v>268</v>
          </cell>
          <cell r="J3308">
            <v>2</v>
          </cell>
          <cell r="K3308">
            <v>0</v>
          </cell>
          <cell r="L3308">
            <v>0</v>
          </cell>
          <cell r="M3308">
            <v>4.0819999999999999</v>
          </cell>
          <cell r="N3308">
            <v>0</v>
          </cell>
          <cell r="O3308">
            <v>1521.24</v>
          </cell>
          <cell r="P3308">
            <v>37.270000000000003</v>
          </cell>
          <cell r="Q3308">
            <v>273.82</v>
          </cell>
          <cell r="R3308">
            <v>1.37</v>
          </cell>
        </row>
        <row r="3309">
          <cell r="A3309" t="str">
            <v>0309Tumbes Rural282</v>
          </cell>
          <cell r="B3309" t="str">
            <v>03</v>
          </cell>
          <cell r="C3309" t="str">
            <v>09</v>
          </cell>
          <cell r="D3309" t="str">
            <v>ELNO</v>
          </cell>
          <cell r="E3309" t="str">
            <v>Tumbes Rural</v>
          </cell>
          <cell r="F3309" t="str">
            <v/>
          </cell>
          <cell r="G3309">
            <v>0</v>
          </cell>
          <cell r="H3309">
            <v>0</v>
          </cell>
          <cell r="I3309" t="str">
            <v>282</v>
          </cell>
          <cell r="J3309">
            <v>5</v>
          </cell>
          <cell r="K3309">
            <v>0</v>
          </cell>
          <cell r="L3309">
            <v>0</v>
          </cell>
          <cell r="M3309">
            <v>0.52800000000000002</v>
          </cell>
          <cell r="N3309">
            <v>1.6</v>
          </cell>
          <cell r="O3309">
            <v>205.6</v>
          </cell>
          <cell r="P3309">
            <v>38.94</v>
          </cell>
          <cell r="Q3309">
            <v>37.01</v>
          </cell>
          <cell r="R3309">
            <v>1.25</v>
          </cell>
        </row>
        <row r="3310">
          <cell r="A3310" t="str">
            <v>0309Tumbes Rural100</v>
          </cell>
          <cell r="B3310" t="str">
            <v>03</v>
          </cell>
          <cell r="C3310" t="str">
            <v>09</v>
          </cell>
          <cell r="D3310" t="str">
            <v>ELNO</v>
          </cell>
          <cell r="E3310" t="str">
            <v>Tumbes Rural</v>
          </cell>
          <cell r="F3310" t="str">
            <v/>
          </cell>
          <cell r="G3310">
            <v>0</v>
          </cell>
          <cell r="H3310">
            <v>0</v>
          </cell>
          <cell r="I3310" t="str">
            <v>100</v>
          </cell>
          <cell r="J3310">
            <v>2</v>
          </cell>
          <cell r="K3310">
            <v>1.8919999999999999</v>
          </cell>
          <cell r="L3310">
            <v>21.399000000000001</v>
          </cell>
          <cell r="M3310">
            <v>23.291</v>
          </cell>
          <cell r="N3310">
            <v>0.57999999999999996</v>
          </cell>
          <cell r="O3310">
            <v>5745.34</v>
          </cell>
          <cell r="P3310">
            <v>24.67</v>
          </cell>
          <cell r="Q3310">
            <v>1034.1600000000001</v>
          </cell>
          <cell r="R3310">
            <v>29.05</v>
          </cell>
        </row>
        <row r="3311">
          <cell r="A3311" t="str">
            <v>0309Tumbes Rural122</v>
          </cell>
          <cell r="B3311" t="str">
            <v>03</v>
          </cell>
          <cell r="C3311" t="str">
            <v>09</v>
          </cell>
          <cell r="D3311" t="str">
            <v>ELNO</v>
          </cell>
          <cell r="E3311" t="str">
            <v>Tumbes Rural</v>
          </cell>
          <cell r="F3311" t="str">
            <v/>
          </cell>
          <cell r="G3311">
            <v>0</v>
          </cell>
          <cell r="H3311">
            <v>0</v>
          </cell>
          <cell r="I3311" t="str">
            <v>122</v>
          </cell>
          <cell r="J3311">
            <v>3</v>
          </cell>
          <cell r="K3311">
            <v>4.4509999999999996</v>
          </cell>
          <cell r="L3311">
            <v>37.671999999999997</v>
          </cell>
          <cell r="M3311">
            <v>42.122999999999998</v>
          </cell>
          <cell r="N3311">
            <v>0.41</v>
          </cell>
          <cell r="O3311">
            <v>12934.91</v>
          </cell>
          <cell r="P3311">
            <v>30.71</v>
          </cell>
          <cell r="Q3311">
            <v>2328.2800000000002</v>
          </cell>
          <cell r="R3311">
            <v>41.04</v>
          </cell>
        </row>
        <row r="3312">
          <cell r="A3312" t="str">
            <v>0309Tumbes Rural121</v>
          </cell>
          <cell r="B3312" t="str">
            <v>03</v>
          </cell>
          <cell r="C3312" t="str">
            <v>09</v>
          </cell>
          <cell r="D3312" t="str">
            <v>ELNO</v>
          </cell>
          <cell r="E3312" t="str">
            <v>Tumbes Rural</v>
          </cell>
          <cell r="F3312" t="str">
            <v/>
          </cell>
          <cell r="G3312">
            <v>0</v>
          </cell>
          <cell r="H3312">
            <v>0</v>
          </cell>
          <cell r="I3312" t="str">
            <v>121</v>
          </cell>
          <cell r="J3312">
            <v>2</v>
          </cell>
          <cell r="K3312">
            <v>5.5179999999999998</v>
          </cell>
          <cell r="L3312">
            <v>13.839</v>
          </cell>
          <cell r="M3312">
            <v>19.356999999999999</v>
          </cell>
          <cell r="N3312">
            <v>0.13</v>
          </cell>
          <cell r="O3312">
            <v>4322.18</v>
          </cell>
          <cell r="P3312">
            <v>22.33</v>
          </cell>
          <cell r="Q3312">
            <v>777.99</v>
          </cell>
          <cell r="R3312">
            <v>26.63</v>
          </cell>
        </row>
        <row r="3313">
          <cell r="A3313" t="str">
            <v>0309Tumbes Rural132</v>
          </cell>
          <cell r="B3313" t="str">
            <v>03</v>
          </cell>
          <cell r="C3313" t="str">
            <v>09</v>
          </cell>
          <cell r="D3313" t="str">
            <v>ELNO</v>
          </cell>
          <cell r="E3313" t="str">
            <v>Tumbes Rural</v>
          </cell>
          <cell r="F3313" t="str">
            <v/>
          </cell>
          <cell r="G3313">
            <v>0</v>
          </cell>
          <cell r="H3313">
            <v>0</v>
          </cell>
          <cell r="I3313" t="str">
            <v>132</v>
          </cell>
          <cell r="J3313">
            <v>5</v>
          </cell>
          <cell r="K3313">
            <v>0</v>
          </cell>
          <cell r="L3313">
            <v>0</v>
          </cell>
          <cell r="M3313">
            <v>17.524000000000001</v>
          </cell>
          <cell r="N3313">
            <v>0.14499999999999999</v>
          </cell>
          <cell r="O3313">
            <v>4330.12</v>
          </cell>
          <cell r="P3313">
            <v>24.71</v>
          </cell>
          <cell r="Q3313">
            <v>779.42</v>
          </cell>
          <cell r="R3313">
            <v>60</v>
          </cell>
        </row>
        <row r="3314">
          <cell r="A3314" t="str">
            <v>0309Tumbes Rural131</v>
          </cell>
          <cell r="B3314" t="str">
            <v>03</v>
          </cell>
          <cell r="C3314" t="str">
            <v>09</v>
          </cell>
          <cell r="D3314" t="str">
            <v>ELNO</v>
          </cell>
          <cell r="E3314" t="str">
            <v>Tumbes Rural</v>
          </cell>
          <cell r="F3314" t="str">
            <v/>
          </cell>
          <cell r="G3314">
            <v>0</v>
          </cell>
          <cell r="H3314">
            <v>0</v>
          </cell>
          <cell r="I3314" t="str">
            <v>131</v>
          </cell>
          <cell r="J3314">
            <v>4</v>
          </cell>
          <cell r="K3314">
            <v>0</v>
          </cell>
          <cell r="L3314">
            <v>0</v>
          </cell>
          <cell r="M3314">
            <v>7.125</v>
          </cell>
          <cell r="N3314">
            <v>2.3E-2</v>
          </cell>
          <cell r="O3314">
            <v>1614.74</v>
          </cell>
          <cell r="P3314">
            <v>22.66</v>
          </cell>
          <cell r="Q3314">
            <v>290.64999999999998</v>
          </cell>
          <cell r="R3314">
            <v>54.12</v>
          </cell>
        </row>
        <row r="3315">
          <cell r="A3315" t="str">
            <v>0309Tumbes Rural240</v>
          </cell>
          <cell r="B3315" t="str">
            <v>03</v>
          </cell>
          <cell r="C3315" t="str">
            <v>09</v>
          </cell>
          <cell r="D3315" t="str">
            <v>ELNO</v>
          </cell>
          <cell r="E3315" t="str">
            <v>Tumbes Rural</v>
          </cell>
          <cell r="F3315" t="str">
            <v/>
          </cell>
          <cell r="G3315">
            <v>0</v>
          </cell>
          <cell r="H3315">
            <v>0</v>
          </cell>
          <cell r="I3315" t="str">
            <v>240</v>
          </cell>
          <cell r="J3315">
            <v>0</v>
          </cell>
          <cell r="K3315">
            <v>0</v>
          </cell>
          <cell r="L3315">
            <v>0</v>
          </cell>
          <cell r="M3315">
            <v>24.885000000000002</v>
          </cell>
          <cell r="N3315">
            <v>0</v>
          </cell>
          <cell r="O3315">
            <v>7984.98</v>
          </cell>
          <cell r="P3315">
            <v>32.090000000000003</v>
          </cell>
          <cell r="Q3315">
            <v>0</v>
          </cell>
          <cell r="R3315">
            <v>0</v>
          </cell>
        </row>
        <row r="3316">
          <cell r="A3316" t="str">
            <v>0310Piura210</v>
          </cell>
          <cell r="B3316" t="str">
            <v>03</v>
          </cell>
          <cell r="C3316" t="str">
            <v>10</v>
          </cell>
          <cell r="D3316" t="str">
            <v>ELNO</v>
          </cell>
          <cell r="E3316" t="str">
            <v>Piura</v>
          </cell>
          <cell r="F3316" t="str">
            <v/>
          </cell>
          <cell r="G3316">
            <v>7</v>
          </cell>
          <cell r="H3316">
            <v>60</v>
          </cell>
          <cell r="I3316" t="str">
            <v>210</v>
          </cell>
          <cell r="J3316">
            <v>1</v>
          </cell>
          <cell r="K3316">
            <v>0.01</v>
          </cell>
          <cell r="L3316">
            <v>0.71599999999999997</v>
          </cell>
          <cell r="M3316">
            <v>0.72599999999999998</v>
          </cell>
          <cell r="N3316">
            <v>0.03</v>
          </cell>
          <cell r="O3316">
            <v>650.92999999999995</v>
          </cell>
          <cell r="P3316">
            <v>89.66</v>
          </cell>
          <cell r="Q3316">
            <v>117.17</v>
          </cell>
          <cell r="R3316">
            <v>2.79</v>
          </cell>
        </row>
        <row r="3317">
          <cell r="A3317" t="str">
            <v>0310Piura222</v>
          </cell>
          <cell r="B3317" t="str">
            <v>03</v>
          </cell>
          <cell r="C3317" t="str">
            <v>10</v>
          </cell>
          <cell r="D3317" t="str">
            <v>ELNO</v>
          </cell>
          <cell r="E3317" t="str">
            <v>Piura</v>
          </cell>
          <cell r="F3317" t="str">
            <v/>
          </cell>
          <cell r="G3317">
            <v>7</v>
          </cell>
          <cell r="H3317">
            <v>60</v>
          </cell>
          <cell r="I3317" t="str">
            <v>222</v>
          </cell>
          <cell r="J3317">
            <v>7</v>
          </cell>
          <cell r="K3317">
            <v>9.3219999999999992</v>
          </cell>
          <cell r="L3317">
            <v>34.816000000000003</v>
          </cell>
          <cell r="M3317">
            <v>44.137999999999998</v>
          </cell>
          <cell r="N3317">
            <v>0.32600000000000001</v>
          </cell>
          <cell r="O3317">
            <v>17068.88</v>
          </cell>
          <cell r="P3317">
            <v>38.67</v>
          </cell>
          <cell r="Q3317">
            <v>3072.4</v>
          </cell>
          <cell r="R3317">
            <v>19.57</v>
          </cell>
        </row>
        <row r="3318">
          <cell r="A3318" t="str">
            <v>0310Piura221</v>
          </cell>
          <cell r="B3318" t="str">
            <v>03</v>
          </cell>
          <cell r="C3318" t="str">
            <v>10</v>
          </cell>
          <cell r="D3318" t="str">
            <v>ELNO</v>
          </cell>
          <cell r="E3318" t="str">
            <v>Piura</v>
          </cell>
          <cell r="F3318" t="str">
            <v/>
          </cell>
          <cell r="G3318">
            <v>7</v>
          </cell>
          <cell r="H3318">
            <v>60</v>
          </cell>
          <cell r="I3318" t="str">
            <v>221</v>
          </cell>
          <cell r="J3318">
            <v>7</v>
          </cell>
          <cell r="K3318">
            <v>26.542000000000002</v>
          </cell>
          <cell r="L3318">
            <v>71.584000000000003</v>
          </cell>
          <cell r="M3318">
            <v>98.126000000000005</v>
          </cell>
          <cell r="N3318">
            <v>0.46200000000000002</v>
          </cell>
          <cell r="O3318">
            <v>28829.200000000001</v>
          </cell>
          <cell r="P3318">
            <v>29.38</v>
          </cell>
          <cell r="Q3318">
            <v>5189.26</v>
          </cell>
          <cell r="R3318">
            <v>20.149999999999999</v>
          </cell>
        </row>
        <row r="3319">
          <cell r="A3319" t="str">
            <v>0310Piura232</v>
          </cell>
          <cell r="B3319" t="str">
            <v>03</v>
          </cell>
          <cell r="C3319" t="str">
            <v>10</v>
          </cell>
          <cell r="D3319" t="str">
            <v>ELNO</v>
          </cell>
          <cell r="E3319" t="str">
            <v>Piura</v>
          </cell>
          <cell r="F3319" t="str">
            <v/>
          </cell>
          <cell r="G3319">
            <v>7</v>
          </cell>
          <cell r="H3319">
            <v>60</v>
          </cell>
          <cell r="I3319" t="str">
            <v>232</v>
          </cell>
          <cell r="J3319">
            <v>7</v>
          </cell>
          <cell r="K3319">
            <v>0</v>
          </cell>
          <cell r="L3319">
            <v>0</v>
          </cell>
          <cell r="M3319">
            <v>25.914000000000001</v>
          </cell>
          <cell r="N3319">
            <v>0.25</v>
          </cell>
          <cell r="O3319">
            <v>10262.200000000001</v>
          </cell>
          <cell r="P3319">
            <v>39.6</v>
          </cell>
          <cell r="Q3319">
            <v>1847.2</v>
          </cell>
          <cell r="R3319">
            <v>16.86</v>
          </cell>
        </row>
        <row r="3320">
          <cell r="A3320" t="str">
            <v>0310Piura231</v>
          </cell>
          <cell r="B3320" t="str">
            <v>03</v>
          </cell>
          <cell r="C3320" t="str">
            <v>10</v>
          </cell>
          <cell r="D3320" t="str">
            <v>ELNO</v>
          </cell>
          <cell r="E3320" t="str">
            <v>Piura</v>
          </cell>
          <cell r="F3320" t="str">
            <v/>
          </cell>
          <cell r="G3320">
            <v>7</v>
          </cell>
          <cell r="H3320">
            <v>60</v>
          </cell>
          <cell r="I3320" t="str">
            <v>231</v>
          </cell>
          <cell r="J3320">
            <v>16</v>
          </cell>
          <cell r="K3320">
            <v>0</v>
          </cell>
          <cell r="L3320">
            <v>0</v>
          </cell>
          <cell r="M3320">
            <v>88.161000000000001</v>
          </cell>
          <cell r="N3320">
            <v>0.29499999999999998</v>
          </cell>
          <cell r="O3320">
            <v>25257.78</v>
          </cell>
          <cell r="P3320">
            <v>28.65</v>
          </cell>
          <cell r="Q3320">
            <v>4546.3999999999996</v>
          </cell>
          <cell r="R3320">
            <v>28.66</v>
          </cell>
        </row>
        <row r="3321">
          <cell r="A3321" t="str">
            <v>0310Piura270</v>
          </cell>
          <cell r="B3321" t="str">
            <v>03</v>
          </cell>
          <cell r="C3321" t="str">
            <v>10</v>
          </cell>
          <cell r="D3321" t="str">
            <v>ELNO</v>
          </cell>
          <cell r="E3321" t="str">
            <v>Piura</v>
          </cell>
          <cell r="F3321" t="str">
            <v/>
          </cell>
          <cell r="G3321">
            <v>7</v>
          </cell>
          <cell r="H3321">
            <v>60</v>
          </cell>
          <cell r="I3321" t="str">
            <v>270</v>
          </cell>
          <cell r="J3321">
            <v>3226</v>
          </cell>
          <cell r="K3321">
            <v>0</v>
          </cell>
          <cell r="L3321">
            <v>0</v>
          </cell>
          <cell r="M3321">
            <v>1206.384</v>
          </cell>
          <cell r="N3321">
            <v>0</v>
          </cell>
          <cell r="O3321">
            <v>417370.93</v>
          </cell>
          <cell r="P3321">
            <v>34.6</v>
          </cell>
          <cell r="Q3321">
            <v>75126.77</v>
          </cell>
          <cell r="R3321">
            <v>2079.96</v>
          </cell>
        </row>
        <row r="3322">
          <cell r="A3322" t="str">
            <v>0310Piura261</v>
          </cell>
          <cell r="B3322" t="str">
            <v>03</v>
          </cell>
          <cell r="C3322" t="str">
            <v>10</v>
          </cell>
          <cell r="D3322" t="str">
            <v>ELNO</v>
          </cell>
          <cell r="E3322" t="str">
            <v>Piura</v>
          </cell>
          <cell r="F3322" t="str">
            <v/>
          </cell>
          <cell r="G3322">
            <v>7</v>
          </cell>
          <cell r="H3322">
            <v>60</v>
          </cell>
          <cell r="I3322" t="str">
            <v>261</v>
          </cell>
          <cell r="J3322">
            <v>24066</v>
          </cell>
          <cell r="K3322">
            <v>0</v>
          </cell>
          <cell r="L3322">
            <v>0</v>
          </cell>
          <cell r="M3322">
            <v>381.83100000000002</v>
          </cell>
          <cell r="N3322">
            <v>0</v>
          </cell>
          <cell r="O3322">
            <v>140263.66</v>
          </cell>
          <cell r="P3322">
            <v>36.729999999999997</v>
          </cell>
          <cell r="Q3322">
            <v>25247.46</v>
          </cell>
          <cell r="R3322">
            <v>14460.81</v>
          </cell>
        </row>
        <row r="3323">
          <cell r="A3323" t="str">
            <v>0310Piura262</v>
          </cell>
          <cell r="B3323" t="str">
            <v>03</v>
          </cell>
          <cell r="C3323" t="str">
            <v>10</v>
          </cell>
          <cell r="D3323" t="str">
            <v>ELNO</v>
          </cell>
          <cell r="E3323" t="str">
            <v>Piura</v>
          </cell>
          <cell r="F3323" t="str">
            <v/>
          </cell>
          <cell r="G3323">
            <v>7</v>
          </cell>
          <cell r="H3323">
            <v>60</v>
          </cell>
          <cell r="I3323" t="str">
            <v>262</v>
          </cell>
          <cell r="J3323">
            <v>29495</v>
          </cell>
          <cell r="K3323">
            <v>0</v>
          </cell>
          <cell r="L3323">
            <v>0</v>
          </cell>
          <cell r="M3323">
            <v>1762.5319999999999</v>
          </cell>
          <cell r="N3323">
            <v>0</v>
          </cell>
          <cell r="O3323">
            <v>575889.69999999995</v>
          </cell>
          <cell r="P3323">
            <v>32.67</v>
          </cell>
          <cell r="Q3323">
            <v>103660.15</v>
          </cell>
          <cell r="R3323">
            <v>17770.05</v>
          </cell>
        </row>
        <row r="3324">
          <cell r="A3324" t="str">
            <v>0310Piura263</v>
          </cell>
          <cell r="B3324" t="str">
            <v>03</v>
          </cell>
          <cell r="C3324" t="str">
            <v>10</v>
          </cell>
          <cell r="D3324" t="str">
            <v>ELNO</v>
          </cell>
          <cell r="E3324" t="str">
            <v>Piura</v>
          </cell>
          <cell r="F3324" t="str">
            <v/>
          </cell>
          <cell r="G3324">
            <v>7</v>
          </cell>
          <cell r="H3324">
            <v>60</v>
          </cell>
          <cell r="I3324" t="str">
            <v>263</v>
          </cell>
          <cell r="J3324">
            <v>8284</v>
          </cell>
          <cell r="K3324">
            <v>0</v>
          </cell>
          <cell r="L3324">
            <v>0</v>
          </cell>
          <cell r="M3324">
            <v>1011.27</v>
          </cell>
          <cell r="N3324">
            <v>0</v>
          </cell>
          <cell r="O3324">
            <v>367659.91</v>
          </cell>
          <cell r="P3324">
            <v>36.36</v>
          </cell>
          <cell r="Q3324">
            <v>66178.78</v>
          </cell>
          <cell r="R3324">
            <v>5020.95</v>
          </cell>
        </row>
        <row r="3325">
          <cell r="A3325" t="str">
            <v>0310Piura264</v>
          </cell>
          <cell r="B3325" t="str">
            <v>03</v>
          </cell>
          <cell r="C3325" t="str">
            <v>10</v>
          </cell>
          <cell r="D3325" t="str">
            <v>ELNO</v>
          </cell>
          <cell r="E3325" t="str">
            <v>Piura</v>
          </cell>
          <cell r="F3325" t="str">
            <v/>
          </cell>
          <cell r="G3325">
            <v>7</v>
          </cell>
          <cell r="H3325">
            <v>60</v>
          </cell>
          <cell r="I3325" t="str">
            <v>264</v>
          </cell>
          <cell r="J3325">
            <v>6051</v>
          </cell>
          <cell r="K3325">
            <v>0</v>
          </cell>
          <cell r="L3325">
            <v>0</v>
          </cell>
          <cell r="M3325">
            <v>1225.741</v>
          </cell>
          <cell r="N3325">
            <v>0</v>
          </cell>
          <cell r="O3325">
            <v>438136.49</v>
          </cell>
          <cell r="P3325">
            <v>35.74</v>
          </cell>
          <cell r="Q3325">
            <v>78864.570000000007</v>
          </cell>
          <cell r="R3325">
            <v>3696.1</v>
          </cell>
        </row>
        <row r="3326">
          <cell r="A3326" t="str">
            <v>0310Piura265</v>
          </cell>
          <cell r="B3326" t="str">
            <v>03</v>
          </cell>
          <cell r="C3326" t="str">
            <v>10</v>
          </cell>
          <cell r="D3326" t="str">
            <v>ELNO</v>
          </cell>
          <cell r="E3326" t="str">
            <v>Piura</v>
          </cell>
          <cell r="F3326" t="str">
            <v/>
          </cell>
          <cell r="G3326">
            <v>7</v>
          </cell>
          <cell r="H3326">
            <v>60</v>
          </cell>
          <cell r="I3326" t="str">
            <v>265</v>
          </cell>
          <cell r="J3326">
            <v>1235</v>
          </cell>
          <cell r="K3326">
            <v>0</v>
          </cell>
          <cell r="L3326">
            <v>0</v>
          </cell>
          <cell r="M3326">
            <v>461.51400000000001</v>
          </cell>
          <cell r="N3326">
            <v>0</v>
          </cell>
          <cell r="O3326">
            <v>162628.15</v>
          </cell>
          <cell r="P3326">
            <v>35.24</v>
          </cell>
          <cell r="Q3326">
            <v>29273.07</v>
          </cell>
          <cell r="R3326">
            <v>769.6</v>
          </cell>
        </row>
        <row r="3327">
          <cell r="A3327" t="str">
            <v>0310Piura266</v>
          </cell>
          <cell r="B3327" t="str">
            <v>03</v>
          </cell>
          <cell r="C3327" t="str">
            <v>10</v>
          </cell>
          <cell r="D3327" t="str">
            <v>ELNO</v>
          </cell>
          <cell r="E3327" t="str">
            <v>Piura</v>
          </cell>
          <cell r="F3327" t="str">
            <v/>
          </cell>
          <cell r="G3327">
            <v>7</v>
          </cell>
          <cell r="H3327">
            <v>60</v>
          </cell>
          <cell r="I3327" t="str">
            <v>266</v>
          </cell>
          <cell r="J3327">
            <v>299</v>
          </cell>
          <cell r="K3327">
            <v>0</v>
          </cell>
          <cell r="L3327">
            <v>0</v>
          </cell>
          <cell r="M3327">
            <v>177.86699999999999</v>
          </cell>
          <cell r="N3327">
            <v>0</v>
          </cell>
          <cell r="O3327">
            <v>62075.85</v>
          </cell>
          <cell r="P3327">
            <v>34.9</v>
          </cell>
          <cell r="Q3327">
            <v>11173.65</v>
          </cell>
          <cell r="R3327">
            <v>193.88</v>
          </cell>
        </row>
        <row r="3328">
          <cell r="A3328" t="str">
            <v>0310Piura267</v>
          </cell>
          <cell r="B3328" t="str">
            <v>03</v>
          </cell>
          <cell r="C3328" t="str">
            <v>10</v>
          </cell>
          <cell r="D3328" t="str">
            <v>ELNO</v>
          </cell>
          <cell r="E3328" t="str">
            <v>Piura</v>
          </cell>
          <cell r="F3328" t="str">
            <v/>
          </cell>
          <cell r="G3328">
            <v>7</v>
          </cell>
          <cell r="H3328">
            <v>60</v>
          </cell>
          <cell r="I3328" t="str">
            <v>267</v>
          </cell>
          <cell r="J3328">
            <v>91</v>
          </cell>
          <cell r="K3328">
            <v>0</v>
          </cell>
          <cell r="L3328">
            <v>0</v>
          </cell>
          <cell r="M3328">
            <v>77.144999999999996</v>
          </cell>
          <cell r="N3328">
            <v>0</v>
          </cell>
          <cell r="O3328">
            <v>26905.18</v>
          </cell>
          <cell r="P3328">
            <v>34.880000000000003</v>
          </cell>
          <cell r="Q3328">
            <v>4842.93</v>
          </cell>
          <cell r="R3328">
            <v>60.12</v>
          </cell>
        </row>
        <row r="3329">
          <cell r="A3329" t="str">
            <v>0310Piura268</v>
          </cell>
          <cell r="B3329" t="str">
            <v>03</v>
          </cell>
          <cell r="C3329" t="str">
            <v>10</v>
          </cell>
          <cell r="D3329" t="str">
            <v>ELNO</v>
          </cell>
          <cell r="E3329" t="str">
            <v>Piura</v>
          </cell>
          <cell r="F3329" t="str">
            <v/>
          </cell>
          <cell r="G3329">
            <v>7</v>
          </cell>
          <cell r="H3329">
            <v>60</v>
          </cell>
          <cell r="I3329" t="str">
            <v>268</v>
          </cell>
          <cell r="J3329">
            <v>90</v>
          </cell>
          <cell r="K3329">
            <v>0</v>
          </cell>
          <cell r="L3329">
            <v>0</v>
          </cell>
          <cell r="M3329">
            <v>140.40799999999999</v>
          </cell>
          <cell r="N3329">
            <v>0</v>
          </cell>
          <cell r="O3329">
            <v>48004.49</v>
          </cell>
          <cell r="P3329">
            <v>34.19</v>
          </cell>
          <cell r="Q3329">
            <v>8640.81</v>
          </cell>
          <cell r="R3329">
            <v>62.62</v>
          </cell>
        </row>
        <row r="3330">
          <cell r="A3330" t="str">
            <v>0310Piura282</v>
          </cell>
          <cell r="B3330" t="str">
            <v>03</v>
          </cell>
          <cell r="C3330" t="str">
            <v>10</v>
          </cell>
          <cell r="D3330" t="str">
            <v>ELNO</v>
          </cell>
          <cell r="E3330" t="str">
            <v>Piura</v>
          </cell>
          <cell r="F3330" t="str">
            <v/>
          </cell>
          <cell r="G3330">
            <v>7</v>
          </cell>
          <cell r="H3330">
            <v>60</v>
          </cell>
          <cell r="I3330" t="str">
            <v>282</v>
          </cell>
          <cell r="J3330">
            <v>94</v>
          </cell>
          <cell r="K3330">
            <v>0</v>
          </cell>
          <cell r="L3330">
            <v>0</v>
          </cell>
          <cell r="M3330">
            <v>27.821999999999999</v>
          </cell>
          <cell r="N3330">
            <v>70.915999999999997</v>
          </cell>
          <cell r="O3330">
            <v>8327.66</v>
          </cell>
          <cell r="P3330">
            <v>29.93</v>
          </cell>
          <cell r="Q3330">
            <v>1498.98</v>
          </cell>
          <cell r="R3330">
            <v>23.61</v>
          </cell>
        </row>
        <row r="3331">
          <cell r="A3331" t="str">
            <v>0310Piura100</v>
          </cell>
          <cell r="B3331" t="str">
            <v>03</v>
          </cell>
          <cell r="C3331" t="str">
            <v>10</v>
          </cell>
          <cell r="D3331" t="str">
            <v>ELNO</v>
          </cell>
          <cell r="E3331" t="str">
            <v>Piura</v>
          </cell>
          <cell r="F3331" t="str">
            <v/>
          </cell>
          <cell r="G3331">
            <v>7</v>
          </cell>
          <cell r="H3331">
            <v>60</v>
          </cell>
          <cell r="I3331" t="str">
            <v>100</v>
          </cell>
          <cell r="J3331">
            <v>37</v>
          </cell>
          <cell r="K3331">
            <v>28.335999999999999</v>
          </cell>
          <cell r="L3331">
            <v>876.99199999999996</v>
          </cell>
          <cell r="M3331">
            <v>905.32799999999997</v>
          </cell>
          <cell r="N3331">
            <v>5.1440000000000001</v>
          </cell>
          <cell r="O3331">
            <v>145950.88</v>
          </cell>
          <cell r="P3331">
            <v>16.12</v>
          </cell>
          <cell r="Q3331">
            <v>26271.16</v>
          </cell>
          <cell r="R3331">
            <v>456.97</v>
          </cell>
        </row>
        <row r="3332">
          <cell r="A3332" t="str">
            <v>0310Piura122</v>
          </cell>
          <cell r="B3332" t="str">
            <v>03</v>
          </cell>
          <cell r="C3332" t="str">
            <v>10</v>
          </cell>
          <cell r="D3332" t="str">
            <v>ELNO</v>
          </cell>
          <cell r="E3332" t="str">
            <v>Piura</v>
          </cell>
          <cell r="F3332" t="str">
            <v/>
          </cell>
          <cell r="G3332">
            <v>7</v>
          </cell>
          <cell r="H3332">
            <v>60</v>
          </cell>
          <cell r="I3332" t="str">
            <v>122</v>
          </cell>
          <cell r="J3332">
            <v>62</v>
          </cell>
          <cell r="K3332">
            <v>153.61799999999999</v>
          </cell>
          <cell r="L3332">
            <v>1046.306</v>
          </cell>
          <cell r="M3332">
            <v>1199.924</v>
          </cell>
          <cell r="N3332">
            <v>5.1459999999999999</v>
          </cell>
          <cell r="O3332">
            <v>237828.27</v>
          </cell>
          <cell r="P3332">
            <v>19.82</v>
          </cell>
          <cell r="Q3332">
            <v>42809.09</v>
          </cell>
          <cell r="R3332">
            <v>764.93</v>
          </cell>
        </row>
        <row r="3333">
          <cell r="A3333" t="str">
            <v>0310Piura121</v>
          </cell>
          <cell r="B3333" t="str">
            <v>03</v>
          </cell>
          <cell r="C3333" t="str">
            <v>10</v>
          </cell>
          <cell r="D3333" t="str">
            <v>ELNO</v>
          </cell>
          <cell r="E3333" t="str">
            <v>Piura</v>
          </cell>
          <cell r="F3333" t="str">
            <v/>
          </cell>
          <cell r="G3333">
            <v>7</v>
          </cell>
          <cell r="H3333">
            <v>60</v>
          </cell>
          <cell r="I3333" t="str">
            <v>121</v>
          </cell>
          <cell r="J3333">
            <v>39</v>
          </cell>
          <cell r="K3333">
            <v>201.15299999999999</v>
          </cell>
          <cell r="L3333">
            <v>740.92700000000002</v>
          </cell>
          <cell r="M3333">
            <v>942.08</v>
          </cell>
          <cell r="N3333">
            <v>3.044</v>
          </cell>
          <cell r="O3333">
            <v>184032.54</v>
          </cell>
          <cell r="P3333">
            <v>19.53</v>
          </cell>
          <cell r="Q3333">
            <v>33125.86</v>
          </cell>
          <cell r="R3333">
            <v>483.06</v>
          </cell>
        </row>
        <row r="3334">
          <cell r="A3334" t="str">
            <v>0310Piura132</v>
          </cell>
          <cell r="B3334" t="str">
            <v>03</v>
          </cell>
          <cell r="C3334" t="str">
            <v>10</v>
          </cell>
          <cell r="D3334" t="str">
            <v>ELNO</v>
          </cell>
          <cell r="E3334" t="str">
            <v>Piura</v>
          </cell>
          <cell r="F3334" t="str">
            <v/>
          </cell>
          <cell r="G3334">
            <v>7</v>
          </cell>
          <cell r="H3334">
            <v>60</v>
          </cell>
          <cell r="I3334" t="str">
            <v>132</v>
          </cell>
          <cell r="J3334">
            <v>29</v>
          </cell>
          <cell r="K3334">
            <v>0</v>
          </cell>
          <cell r="L3334">
            <v>0</v>
          </cell>
          <cell r="M3334">
            <v>363.68</v>
          </cell>
          <cell r="N3334">
            <v>1.8080000000000001</v>
          </cell>
          <cell r="O3334">
            <v>82178.27</v>
          </cell>
          <cell r="P3334">
            <v>22.6</v>
          </cell>
          <cell r="Q3334">
            <v>14792.09</v>
          </cell>
          <cell r="R3334">
            <v>348.57</v>
          </cell>
        </row>
        <row r="3335">
          <cell r="A3335" t="str">
            <v>0310Piura131</v>
          </cell>
          <cell r="B3335" t="str">
            <v>03</v>
          </cell>
          <cell r="C3335" t="str">
            <v>10</v>
          </cell>
          <cell r="D3335" t="str">
            <v>ELNO</v>
          </cell>
          <cell r="E3335" t="str">
            <v>Piura</v>
          </cell>
          <cell r="F3335" t="str">
            <v/>
          </cell>
          <cell r="G3335">
            <v>7</v>
          </cell>
          <cell r="H3335">
            <v>60</v>
          </cell>
          <cell r="I3335" t="str">
            <v>131</v>
          </cell>
          <cell r="J3335">
            <v>39</v>
          </cell>
          <cell r="K3335">
            <v>0</v>
          </cell>
          <cell r="L3335">
            <v>0</v>
          </cell>
          <cell r="M3335">
            <v>269.38</v>
          </cell>
          <cell r="N3335">
            <v>1.278</v>
          </cell>
          <cell r="O3335">
            <v>59262.49</v>
          </cell>
          <cell r="P3335">
            <v>22</v>
          </cell>
          <cell r="Q3335">
            <v>10667.25</v>
          </cell>
          <cell r="R3335">
            <v>471.4</v>
          </cell>
        </row>
        <row r="3336">
          <cell r="A3336" t="str">
            <v>0310Piura240</v>
          </cell>
          <cell r="B3336" t="str">
            <v>03</v>
          </cell>
          <cell r="C3336" t="str">
            <v>10</v>
          </cell>
          <cell r="D3336" t="str">
            <v>ELNO</v>
          </cell>
          <cell r="E3336" t="str">
            <v>Piura</v>
          </cell>
          <cell r="F3336" t="str">
            <v/>
          </cell>
          <cell r="G3336">
            <v>7</v>
          </cell>
          <cell r="H3336">
            <v>60</v>
          </cell>
          <cell r="I3336" t="str">
            <v>240</v>
          </cell>
          <cell r="J3336">
            <v>0</v>
          </cell>
          <cell r="K3336">
            <v>0</v>
          </cell>
          <cell r="L3336">
            <v>0</v>
          </cell>
          <cell r="M3336">
            <v>888.024</v>
          </cell>
          <cell r="N3336">
            <v>0</v>
          </cell>
          <cell r="O3336">
            <v>303288.12</v>
          </cell>
          <cell r="P3336">
            <v>34.15</v>
          </cell>
          <cell r="Q3336">
            <v>0</v>
          </cell>
          <cell r="R3336">
            <v>0</v>
          </cell>
        </row>
        <row r="3337">
          <cell r="A3337" t="str">
            <v>0310Sullana-Paita222</v>
          </cell>
          <cell r="B3337" t="str">
            <v>03</v>
          </cell>
          <cell r="C3337" t="str">
            <v>10</v>
          </cell>
          <cell r="D3337" t="str">
            <v>ELNO</v>
          </cell>
          <cell r="E3337" t="str">
            <v>Sullana-Paita</v>
          </cell>
          <cell r="F3337" t="str">
            <v/>
          </cell>
          <cell r="G3337">
            <v>76.44</v>
          </cell>
          <cell r="H3337">
            <v>60</v>
          </cell>
          <cell r="I3337" t="str">
            <v>222</v>
          </cell>
          <cell r="J3337">
            <v>1</v>
          </cell>
          <cell r="K3337">
            <v>1.1859999999999999</v>
          </cell>
          <cell r="L3337">
            <v>4.0979999999999999</v>
          </cell>
          <cell r="M3337">
            <v>5.2839999999999998</v>
          </cell>
          <cell r="N3337">
            <v>0.04</v>
          </cell>
          <cell r="O3337">
            <v>2091.5700000000002</v>
          </cell>
          <cell r="P3337">
            <v>39.58</v>
          </cell>
          <cell r="Q3337">
            <v>376.48</v>
          </cell>
          <cell r="R3337">
            <v>2.79</v>
          </cell>
        </row>
        <row r="3338">
          <cell r="A3338" t="str">
            <v>0310Sullana-Paita221</v>
          </cell>
          <cell r="B3338" t="str">
            <v>03</v>
          </cell>
          <cell r="C3338" t="str">
            <v>10</v>
          </cell>
          <cell r="D3338" t="str">
            <v>ELNO</v>
          </cell>
          <cell r="E3338" t="str">
            <v>Sullana-Paita</v>
          </cell>
          <cell r="F3338" t="str">
            <v/>
          </cell>
          <cell r="G3338">
            <v>76.44</v>
          </cell>
          <cell r="H3338">
            <v>60</v>
          </cell>
          <cell r="I3338" t="str">
            <v>221</v>
          </cell>
          <cell r="J3338">
            <v>2</v>
          </cell>
          <cell r="K3338">
            <v>1.3140000000000001</v>
          </cell>
          <cell r="L3338">
            <v>4.99</v>
          </cell>
          <cell r="M3338">
            <v>6.3040000000000003</v>
          </cell>
          <cell r="N3338">
            <v>1.4E-2</v>
          </cell>
          <cell r="O3338">
            <v>1658.15</v>
          </cell>
          <cell r="P3338">
            <v>26.3</v>
          </cell>
          <cell r="Q3338">
            <v>298.47000000000003</v>
          </cell>
          <cell r="R3338">
            <v>4.26</v>
          </cell>
        </row>
        <row r="3339">
          <cell r="A3339" t="str">
            <v>0310Sullana-Paita231</v>
          </cell>
          <cell r="B3339" t="str">
            <v>03</v>
          </cell>
          <cell r="C3339" t="str">
            <v>10</v>
          </cell>
          <cell r="D3339" t="str">
            <v>ELNO</v>
          </cell>
          <cell r="E3339" t="str">
            <v>Sullana-Paita</v>
          </cell>
          <cell r="F3339" t="str">
            <v/>
          </cell>
          <cell r="G3339">
            <v>76.44</v>
          </cell>
          <cell r="H3339">
            <v>60</v>
          </cell>
          <cell r="I3339" t="str">
            <v>231</v>
          </cell>
          <cell r="J3339">
            <v>8</v>
          </cell>
          <cell r="K3339">
            <v>0</v>
          </cell>
          <cell r="L3339">
            <v>0</v>
          </cell>
          <cell r="M3339">
            <v>21.058</v>
          </cell>
          <cell r="N3339">
            <v>0.125</v>
          </cell>
          <cell r="O3339">
            <v>6522.75</v>
          </cell>
          <cell r="P3339">
            <v>30.98</v>
          </cell>
          <cell r="Q3339">
            <v>1174.0999999999999</v>
          </cell>
          <cell r="R3339">
            <v>13.8</v>
          </cell>
        </row>
        <row r="3340">
          <cell r="A3340" t="str">
            <v>0310Sullana-Paita270</v>
          </cell>
          <cell r="B3340" t="str">
            <v>03</v>
          </cell>
          <cell r="C3340" t="str">
            <v>10</v>
          </cell>
          <cell r="D3340" t="str">
            <v>ELNO</v>
          </cell>
          <cell r="E3340" t="str">
            <v>Sullana-Paita</v>
          </cell>
          <cell r="F3340" t="str">
            <v/>
          </cell>
          <cell r="G3340">
            <v>76.44</v>
          </cell>
          <cell r="H3340">
            <v>60</v>
          </cell>
          <cell r="I3340" t="str">
            <v>270</v>
          </cell>
          <cell r="J3340">
            <v>2095</v>
          </cell>
          <cell r="K3340">
            <v>0</v>
          </cell>
          <cell r="L3340">
            <v>0</v>
          </cell>
          <cell r="M3340">
            <v>536.38099999999997</v>
          </cell>
          <cell r="N3340">
            <v>0</v>
          </cell>
          <cell r="O3340">
            <v>186354.35</v>
          </cell>
          <cell r="P3340">
            <v>34.74</v>
          </cell>
          <cell r="Q3340">
            <v>33543.78</v>
          </cell>
          <cell r="R3340">
            <v>1304.08</v>
          </cell>
        </row>
        <row r="3341">
          <cell r="A3341" t="str">
            <v>0310Sullana-Paita261</v>
          </cell>
          <cell r="B3341" t="str">
            <v>03</v>
          </cell>
          <cell r="C3341" t="str">
            <v>10</v>
          </cell>
          <cell r="D3341" t="str">
            <v>ELNO</v>
          </cell>
          <cell r="E3341" t="str">
            <v>Sullana-Paita</v>
          </cell>
          <cell r="F3341" t="str">
            <v/>
          </cell>
          <cell r="G3341">
            <v>76.44</v>
          </cell>
          <cell r="H3341">
            <v>60</v>
          </cell>
          <cell r="I3341" t="str">
            <v>261</v>
          </cell>
          <cell r="J3341">
            <v>23373</v>
          </cell>
          <cell r="K3341">
            <v>0</v>
          </cell>
          <cell r="L3341">
            <v>0</v>
          </cell>
          <cell r="M3341">
            <v>377.50900000000001</v>
          </cell>
          <cell r="N3341">
            <v>0</v>
          </cell>
          <cell r="O3341">
            <v>137961.32</v>
          </cell>
          <cell r="P3341">
            <v>36.549999999999997</v>
          </cell>
          <cell r="Q3341">
            <v>24833.040000000001</v>
          </cell>
          <cell r="R3341">
            <v>14020.73</v>
          </cell>
        </row>
        <row r="3342">
          <cell r="A3342" t="str">
            <v>0310Sullana-Paita262</v>
          </cell>
          <cell r="B3342" t="str">
            <v>03</v>
          </cell>
          <cell r="C3342" t="str">
            <v>10</v>
          </cell>
          <cell r="D3342" t="str">
            <v>ELNO</v>
          </cell>
          <cell r="E3342" t="str">
            <v>Sullana-Paita</v>
          </cell>
          <cell r="F3342" t="str">
            <v/>
          </cell>
          <cell r="G3342">
            <v>76.44</v>
          </cell>
          <cell r="H3342">
            <v>60</v>
          </cell>
          <cell r="I3342" t="str">
            <v>262</v>
          </cell>
          <cell r="J3342">
            <v>21181</v>
          </cell>
          <cell r="K3342">
            <v>0</v>
          </cell>
          <cell r="L3342">
            <v>0</v>
          </cell>
          <cell r="M3342">
            <v>1200.4490000000001</v>
          </cell>
          <cell r="N3342">
            <v>0</v>
          </cell>
          <cell r="O3342">
            <v>391431.89</v>
          </cell>
          <cell r="P3342">
            <v>32.61</v>
          </cell>
          <cell r="Q3342">
            <v>70457.740000000005</v>
          </cell>
          <cell r="R3342">
            <v>12721.09</v>
          </cell>
        </row>
        <row r="3343">
          <cell r="A3343" t="str">
            <v>0310Sullana-Paita263</v>
          </cell>
          <cell r="B3343" t="str">
            <v>03</v>
          </cell>
          <cell r="C3343" t="str">
            <v>10</v>
          </cell>
          <cell r="D3343" t="str">
            <v>ELNO</v>
          </cell>
          <cell r="E3343" t="str">
            <v>Sullana-Paita</v>
          </cell>
          <cell r="F3343" t="str">
            <v/>
          </cell>
          <cell r="G3343">
            <v>76.44</v>
          </cell>
          <cell r="H3343">
            <v>60</v>
          </cell>
          <cell r="I3343" t="str">
            <v>263</v>
          </cell>
          <cell r="J3343">
            <v>3626</v>
          </cell>
          <cell r="K3343">
            <v>0</v>
          </cell>
          <cell r="L3343">
            <v>0</v>
          </cell>
          <cell r="M3343">
            <v>436.67700000000002</v>
          </cell>
          <cell r="N3343">
            <v>0</v>
          </cell>
          <cell r="O3343">
            <v>158846.84</v>
          </cell>
          <cell r="P3343">
            <v>36.380000000000003</v>
          </cell>
          <cell r="Q3343">
            <v>28592.43</v>
          </cell>
          <cell r="R3343">
            <v>2181.5700000000002</v>
          </cell>
        </row>
        <row r="3344">
          <cell r="A3344" t="str">
            <v>0310Sullana-Paita264</v>
          </cell>
          <cell r="B3344" t="str">
            <v>03</v>
          </cell>
          <cell r="C3344" t="str">
            <v>10</v>
          </cell>
          <cell r="D3344" t="str">
            <v>ELNO</v>
          </cell>
          <cell r="E3344" t="str">
            <v>Sullana-Paita</v>
          </cell>
          <cell r="F3344" t="str">
            <v/>
          </cell>
          <cell r="G3344">
            <v>76.44</v>
          </cell>
          <cell r="H3344">
            <v>60</v>
          </cell>
          <cell r="I3344" t="str">
            <v>264</v>
          </cell>
          <cell r="J3344">
            <v>1782</v>
          </cell>
          <cell r="K3344">
            <v>0</v>
          </cell>
          <cell r="L3344">
            <v>0</v>
          </cell>
          <cell r="M3344">
            <v>349.11</v>
          </cell>
          <cell r="N3344">
            <v>0</v>
          </cell>
          <cell r="O3344">
            <v>124825.63</v>
          </cell>
          <cell r="P3344">
            <v>35.76</v>
          </cell>
          <cell r="Q3344">
            <v>22468.61</v>
          </cell>
          <cell r="R3344">
            <v>1074.74</v>
          </cell>
        </row>
        <row r="3345">
          <cell r="A3345" t="str">
            <v>0310Sullana-Paita265</v>
          </cell>
          <cell r="B3345" t="str">
            <v>03</v>
          </cell>
          <cell r="C3345" t="str">
            <v>10</v>
          </cell>
          <cell r="D3345" t="str">
            <v>ELNO</v>
          </cell>
          <cell r="E3345" t="str">
            <v>Sullana-Paita</v>
          </cell>
          <cell r="F3345" t="str">
            <v/>
          </cell>
          <cell r="G3345">
            <v>76.44</v>
          </cell>
          <cell r="H3345">
            <v>60</v>
          </cell>
          <cell r="I3345" t="str">
            <v>265</v>
          </cell>
          <cell r="J3345">
            <v>261</v>
          </cell>
          <cell r="K3345">
            <v>0</v>
          </cell>
          <cell r="L3345">
            <v>0</v>
          </cell>
          <cell r="M3345">
            <v>96.588999999999999</v>
          </cell>
          <cell r="N3345">
            <v>0</v>
          </cell>
          <cell r="O3345">
            <v>33949.550000000003</v>
          </cell>
          <cell r="P3345">
            <v>35.15</v>
          </cell>
          <cell r="Q3345">
            <v>6110.92</v>
          </cell>
          <cell r="R3345">
            <v>159.26</v>
          </cell>
        </row>
        <row r="3346">
          <cell r="A3346" t="str">
            <v>0310Sullana-Paita266</v>
          </cell>
          <cell r="B3346" t="str">
            <v>03</v>
          </cell>
          <cell r="C3346" t="str">
            <v>10</v>
          </cell>
          <cell r="D3346" t="str">
            <v>ELNO</v>
          </cell>
          <cell r="E3346" t="str">
            <v>Sullana-Paita</v>
          </cell>
          <cell r="F3346" t="str">
            <v/>
          </cell>
          <cell r="G3346">
            <v>76.44</v>
          </cell>
          <cell r="H3346">
            <v>60</v>
          </cell>
          <cell r="I3346" t="str">
            <v>266</v>
          </cell>
          <cell r="J3346">
            <v>62</v>
          </cell>
          <cell r="K3346">
            <v>0</v>
          </cell>
          <cell r="L3346">
            <v>0</v>
          </cell>
          <cell r="M3346">
            <v>37.94</v>
          </cell>
          <cell r="N3346">
            <v>0</v>
          </cell>
          <cell r="O3346">
            <v>12948.34</v>
          </cell>
          <cell r="P3346">
            <v>34.130000000000003</v>
          </cell>
          <cell r="Q3346">
            <v>2330.6999999999998</v>
          </cell>
          <cell r="R3346">
            <v>38.840000000000003</v>
          </cell>
        </row>
        <row r="3347">
          <cell r="A3347" t="str">
            <v>0310Sullana-Paita267</v>
          </cell>
          <cell r="B3347" t="str">
            <v>03</v>
          </cell>
          <cell r="C3347" t="str">
            <v>10</v>
          </cell>
          <cell r="D3347" t="str">
            <v>ELNO</v>
          </cell>
          <cell r="E3347" t="str">
            <v>Sullana-Paita</v>
          </cell>
          <cell r="F3347" t="str">
            <v/>
          </cell>
          <cell r="G3347">
            <v>76.44</v>
          </cell>
          <cell r="H3347">
            <v>60</v>
          </cell>
          <cell r="I3347" t="str">
            <v>267</v>
          </cell>
          <cell r="J3347">
            <v>31</v>
          </cell>
          <cell r="K3347">
            <v>0</v>
          </cell>
          <cell r="L3347">
            <v>0</v>
          </cell>
          <cell r="M3347">
            <v>26.446000000000002</v>
          </cell>
          <cell r="N3347">
            <v>0</v>
          </cell>
          <cell r="O3347">
            <v>9112.77</v>
          </cell>
          <cell r="P3347">
            <v>34.46</v>
          </cell>
          <cell r="Q3347">
            <v>1640.3</v>
          </cell>
          <cell r="R3347">
            <v>19.100000000000001</v>
          </cell>
        </row>
        <row r="3348">
          <cell r="A3348" t="str">
            <v>0310Sullana-Paita268</v>
          </cell>
          <cell r="B3348" t="str">
            <v>03</v>
          </cell>
          <cell r="C3348" t="str">
            <v>10</v>
          </cell>
          <cell r="D3348" t="str">
            <v>ELNO</v>
          </cell>
          <cell r="E3348" t="str">
            <v>Sullana-Paita</v>
          </cell>
          <cell r="F3348" t="str">
            <v/>
          </cell>
          <cell r="G3348">
            <v>76.44</v>
          </cell>
          <cell r="H3348">
            <v>60</v>
          </cell>
          <cell r="I3348" t="str">
            <v>268</v>
          </cell>
          <cell r="J3348">
            <v>22</v>
          </cell>
          <cell r="K3348">
            <v>0</v>
          </cell>
          <cell r="L3348">
            <v>0</v>
          </cell>
          <cell r="M3348">
            <v>41.326999999999998</v>
          </cell>
          <cell r="N3348">
            <v>0</v>
          </cell>
          <cell r="O3348">
            <v>14204.78</v>
          </cell>
          <cell r="P3348">
            <v>34.369999999999997</v>
          </cell>
          <cell r="Q3348">
            <v>2556.86</v>
          </cell>
          <cell r="R3348">
            <v>14.34</v>
          </cell>
        </row>
        <row r="3349">
          <cell r="A3349" t="str">
            <v>0310Sullana-Paita282</v>
          </cell>
          <cell r="B3349" t="str">
            <v>03</v>
          </cell>
          <cell r="C3349" t="str">
            <v>10</v>
          </cell>
          <cell r="D3349" t="str">
            <v>ELNO</v>
          </cell>
          <cell r="E3349" t="str">
            <v>Sullana-Paita</v>
          </cell>
          <cell r="F3349" t="str">
            <v/>
          </cell>
          <cell r="G3349">
            <v>76.44</v>
          </cell>
          <cell r="H3349">
            <v>60</v>
          </cell>
          <cell r="I3349" t="str">
            <v>282</v>
          </cell>
          <cell r="J3349">
            <v>19</v>
          </cell>
          <cell r="K3349">
            <v>0</v>
          </cell>
          <cell r="L3349">
            <v>0</v>
          </cell>
          <cell r="M3349">
            <v>1.4670000000000001</v>
          </cell>
          <cell r="N3349">
            <v>4.4450000000000003</v>
          </cell>
          <cell r="O3349">
            <v>545.85</v>
          </cell>
          <cell r="P3349">
            <v>37.21</v>
          </cell>
          <cell r="Q3349">
            <v>98.25</v>
          </cell>
          <cell r="R3349">
            <v>4.78</v>
          </cell>
        </row>
        <row r="3350">
          <cell r="A3350" t="str">
            <v>0310Sullana-Paita281</v>
          </cell>
          <cell r="B3350" t="str">
            <v>03</v>
          </cell>
          <cell r="C3350" t="str">
            <v>10</v>
          </cell>
          <cell r="D3350" t="str">
            <v>ELNO</v>
          </cell>
          <cell r="E3350" t="str">
            <v>Sullana-Paita</v>
          </cell>
          <cell r="F3350" t="str">
            <v/>
          </cell>
          <cell r="G3350">
            <v>76.44</v>
          </cell>
          <cell r="H3350">
            <v>60</v>
          </cell>
          <cell r="I3350" t="str">
            <v>281</v>
          </cell>
          <cell r="J3350">
            <v>1</v>
          </cell>
          <cell r="K3350">
            <v>0</v>
          </cell>
          <cell r="L3350">
            <v>0</v>
          </cell>
          <cell r="M3350">
            <v>8.3000000000000004E-2</v>
          </cell>
          <cell r="N3350">
            <v>0.25</v>
          </cell>
          <cell r="O3350">
            <v>30.59</v>
          </cell>
          <cell r="P3350">
            <v>36.86</v>
          </cell>
          <cell r="Q3350">
            <v>5.51</v>
          </cell>
          <cell r="R3350">
            <v>0.25</v>
          </cell>
        </row>
        <row r="3351">
          <cell r="A3351" t="str">
            <v>0310Sullana-Paita100</v>
          </cell>
          <cell r="B3351" t="str">
            <v>03</v>
          </cell>
          <cell r="C3351" t="str">
            <v>10</v>
          </cell>
          <cell r="D3351" t="str">
            <v>ELNO</v>
          </cell>
          <cell r="E3351" t="str">
            <v>Sullana-Paita</v>
          </cell>
          <cell r="F3351" t="str">
            <v/>
          </cell>
          <cell r="G3351">
            <v>76.44</v>
          </cell>
          <cell r="H3351">
            <v>60</v>
          </cell>
          <cell r="I3351" t="str">
            <v>100</v>
          </cell>
          <cell r="J3351">
            <v>46</v>
          </cell>
          <cell r="K3351">
            <v>9.8000000000000007</v>
          </cell>
          <cell r="L3351">
            <v>680.673</v>
          </cell>
          <cell r="M3351">
            <v>690.47299999999996</v>
          </cell>
          <cell r="N3351">
            <v>5.7869999999999999</v>
          </cell>
          <cell r="O3351">
            <v>121779.77</v>
          </cell>
          <cell r="P3351">
            <v>17.64</v>
          </cell>
          <cell r="Q3351">
            <v>21920.36</v>
          </cell>
          <cell r="R3351">
            <v>565.86</v>
          </cell>
        </row>
        <row r="3352">
          <cell r="A3352" t="str">
            <v>0310Sullana-Paita122</v>
          </cell>
          <cell r="B3352" t="str">
            <v>03</v>
          </cell>
          <cell r="C3352" t="str">
            <v>10</v>
          </cell>
          <cell r="D3352" t="str">
            <v>ELNO</v>
          </cell>
          <cell r="E3352" t="str">
            <v>Sullana-Paita</v>
          </cell>
          <cell r="F3352" t="str">
            <v/>
          </cell>
          <cell r="G3352">
            <v>76.44</v>
          </cell>
          <cell r="H3352">
            <v>60</v>
          </cell>
          <cell r="I3352" t="str">
            <v>122</v>
          </cell>
          <cell r="J3352">
            <v>56</v>
          </cell>
          <cell r="K3352">
            <v>572.40300000000002</v>
          </cell>
          <cell r="L3352">
            <v>2714.5430000000001</v>
          </cell>
          <cell r="M3352">
            <v>3286.9459999999999</v>
          </cell>
          <cell r="N3352">
            <v>15.186999999999999</v>
          </cell>
          <cell r="O3352">
            <v>649759.79</v>
          </cell>
          <cell r="P3352">
            <v>19.77</v>
          </cell>
          <cell r="Q3352">
            <v>116956.76</v>
          </cell>
          <cell r="R3352">
            <v>692</v>
          </cell>
        </row>
        <row r="3353">
          <cell r="A3353" t="str">
            <v>0310Sullana-Paita121</v>
          </cell>
          <cell r="B3353" t="str">
            <v>03</v>
          </cell>
          <cell r="C3353" t="str">
            <v>10</v>
          </cell>
          <cell r="D3353" t="str">
            <v>ELNO</v>
          </cell>
          <cell r="E3353" t="str">
            <v>Sullana-Paita</v>
          </cell>
          <cell r="F3353" t="str">
            <v/>
          </cell>
          <cell r="G3353">
            <v>76.44</v>
          </cell>
          <cell r="H3353">
            <v>60</v>
          </cell>
          <cell r="I3353" t="str">
            <v>121</v>
          </cell>
          <cell r="J3353">
            <v>33</v>
          </cell>
          <cell r="K3353">
            <v>818.41099999999994</v>
          </cell>
          <cell r="L3353">
            <v>3205.4259999999999</v>
          </cell>
          <cell r="M3353">
            <v>4023.837</v>
          </cell>
          <cell r="N3353">
            <v>11.428000000000001</v>
          </cell>
          <cell r="O3353">
            <v>736527.07</v>
          </cell>
          <cell r="P3353">
            <v>18.3</v>
          </cell>
          <cell r="Q3353">
            <v>132574.87</v>
          </cell>
          <cell r="R3353">
            <v>411.24</v>
          </cell>
        </row>
        <row r="3354">
          <cell r="A3354" t="str">
            <v>0310Sullana-Paita132</v>
          </cell>
          <cell r="B3354" t="str">
            <v>03</v>
          </cell>
          <cell r="C3354" t="str">
            <v>10</v>
          </cell>
          <cell r="D3354" t="str">
            <v>ELNO</v>
          </cell>
          <cell r="E3354" t="str">
            <v>Sullana-Paita</v>
          </cell>
          <cell r="F3354" t="str">
            <v/>
          </cell>
          <cell r="G3354">
            <v>76.44</v>
          </cell>
          <cell r="H3354">
            <v>60</v>
          </cell>
          <cell r="I3354" t="str">
            <v>132</v>
          </cell>
          <cell r="J3354">
            <v>34</v>
          </cell>
          <cell r="K3354">
            <v>0</v>
          </cell>
          <cell r="L3354">
            <v>0</v>
          </cell>
          <cell r="M3354">
            <v>380.87700000000001</v>
          </cell>
          <cell r="N3354">
            <v>1.7470000000000001</v>
          </cell>
          <cell r="O3354">
            <v>90305.81</v>
          </cell>
          <cell r="P3354">
            <v>23.71</v>
          </cell>
          <cell r="Q3354">
            <v>16255.05</v>
          </cell>
          <cell r="R3354">
            <v>409.16</v>
          </cell>
        </row>
        <row r="3355">
          <cell r="A3355" t="str">
            <v>0310Sullana-Paita131</v>
          </cell>
          <cell r="B3355" t="str">
            <v>03</v>
          </cell>
          <cell r="C3355" t="str">
            <v>10</v>
          </cell>
          <cell r="D3355" t="str">
            <v>ELNO</v>
          </cell>
          <cell r="E3355" t="str">
            <v>Sullana-Paita</v>
          </cell>
          <cell r="F3355" t="str">
            <v/>
          </cell>
          <cell r="G3355">
            <v>76.44</v>
          </cell>
          <cell r="H3355">
            <v>60</v>
          </cell>
          <cell r="I3355" t="str">
            <v>131</v>
          </cell>
          <cell r="J3355">
            <v>27</v>
          </cell>
          <cell r="K3355">
            <v>0</v>
          </cell>
          <cell r="L3355">
            <v>0</v>
          </cell>
          <cell r="M3355">
            <v>389.495</v>
          </cell>
          <cell r="N3355">
            <v>1.8320000000000001</v>
          </cell>
          <cell r="O3355">
            <v>92728.82</v>
          </cell>
          <cell r="P3355">
            <v>23.81</v>
          </cell>
          <cell r="Q3355">
            <v>16691.189999999999</v>
          </cell>
          <cell r="R3355">
            <v>325.60000000000002</v>
          </cell>
        </row>
        <row r="3356">
          <cell r="A3356" t="str">
            <v>0310Sullana-Paita240</v>
          </cell>
          <cell r="B3356" t="str">
            <v>03</v>
          </cell>
          <cell r="C3356" t="str">
            <v>10</v>
          </cell>
          <cell r="D3356" t="str">
            <v>ELNO</v>
          </cell>
          <cell r="E3356" t="str">
            <v>Sullana-Paita</v>
          </cell>
          <cell r="F3356" t="str">
            <v/>
          </cell>
          <cell r="G3356">
            <v>76.44</v>
          </cell>
          <cell r="H3356">
            <v>60</v>
          </cell>
          <cell r="I3356" t="str">
            <v>240</v>
          </cell>
          <cell r="J3356">
            <v>0</v>
          </cell>
          <cell r="K3356">
            <v>0</v>
          </cell>
          <cell r="L3356">
            <v>0</v>
          </cell>
          <cell r="M3356">
            <v>470.94499999999999</v>
          </cell>
          <cell r="N3356">
            <v>0</v>
          </cell>
          <cell r="O3356">
            <v>164550.28</v>
          </cell>
          <cell r="P3356">
            <v>34.94</v>
          </cell>
          <cell r="Q3356">
            <v>0</v>
          </cell>
          <cell r="R3356">
            <v>0</v>
          </cell>
        </row>
        <row r="3357">
          <cell r="A3357" t="str">
            <v>0310Chulucanas210</v>
          </cell>
          <cell r="B3357" t="str">
            <v>03</v>
          </cell>
          <cell r="C3357" t="str">
            <v>10</v>
          </cell>
          <cell r="D3357" t="str">
            <v>ELNO</v>
          </cell>
          <cell r="E3357" t="str">
            <v>Chulucanas</v>
          </cell>
          <cell r="F3357" t="str">
            <v/>
          </cell>
          <cell r="G3357">
            <v>0</v>
          </cell>
          <cell r="H3357">
            <v>0</v>
          </cell>
          <cell r="I3357" t="str">
            <v>210</v>
          </cell>
          <cell r="J3357">
            <v>3</v>
          </cell>
          <cell r="K3357">
            <v>3.7999999999999999E-2</v>
          </cell>
          <cell r="L3357">
            <v>22.981999999999999</v>
          </cell>
          <cell r="M3357">
            <v>23.02</v>
          </cell>
          <cell r="N3357">
            <v>7.9000000000000001E-2</v>
          </cell>
          <cell r="O3357">
            <v>4668.13</v>
          </cell>
          <cell r="P3357">
            <v>20.28</v>
          </cell>
          <cell r="Q3357">
            <v>840.26</v>
          </cell>
          <cell r="R3357">
            <v>8.19</v>
          </cell>
        </row>
        <row r="3358">
          <cell r="A3358" t="str">
            <v>0310Chulucanas222</v>
          </cell>
          <cell r="B3358" t="str">
            <v>03</v>
          </cell>
          <cell r="C3358" t="str">
            <v>10</v>
          </cell>
          <cell r="D3358" t="str">
            <v>ELNO</v>
          </cell>
          <cell r="E3358" t="str">
            <v>Chulucanas</v>
          </cell>
          <cell r="F3358" t="str">
            <v/>
          </cell>
          <cell r="G3358">
            <v>0</v>
          </cell>
          <cell r="H3358">
            <v>0</v>
          </cell>
          <cell r="I3358" t="str">
            <v>222</v>
          </cell>
          <cell r="J3358">
            <v>1</v>
          </cell>
          <cell r="K3358">
            <v>0.61499999999999999</v>
          </cell>
          <cell r="L3358">
            <v>1.0089999999999999</v>
          </cell>
          <cell r="M3358">
            <v>1.6240000000000001</v>
          </cell>
          <cell r="N3358">
            <v>2.5000000000000001E-2</v>
          </cell>
          <cell r="O3358">
            <v>567.72</v>
          </cell>
          <cell r="P3358">
            <v>34.96</v>
          </cell>
          <cell r="Q3358">
            <v>102.19</v>
          </cell>
          <cell r="R3358">
            <v>2.79</v>
          </cell>
        </row>
        <row r="3359">
          <cell r="A3359" t="str">
            <v>0310Chulucanas231</v>
          </cell>
          <cell r="B3359" t="str">
            <v>03</v>
          </cell>
          <cell r="C3359" t="str">
            <v>10</v>
          </cell>
          <cell r="D3359" t="str">
            <v>ELNO</v>
          </cell>
          <cell r="E3359" t="str">
            <v>Chulucanas</v>
          </cell>
          <cell r="F3359" t="str">
            <v/>
          </cell>
          <cell r="G3359">
            <v>0</v>
          </cell>
          <cell r="H3359">
            <v>0</v>
          </cell>
          <cell r="I3359" t="str">
            <v>231</v>
          </cell>
          <cell r="J3359">
            <v>4</v>
          </cell>
          <cell r="K3359">
            <v>0</v>
          </cell>
          <cell r="L3359">
            <v>0</v>
          </cell>
          <cell r="M3359">
            <v>1.8620000000000001</v>
          </cell>
          <cell r="N3359">
            <v>0.01</v>
          </cell>
          <cell r="O3359">
            <v>1046.67</v>
          </cell>
          <cell r="P3359">
            <v>56.21</v>
          </cell>
          <cell r="Q3359">
            <v>188.4</v>
          </cell>
          <cell r="R3359">
            <v>5.76</v>
          </cell>
        </row>
        <row r="3360">
          <cell r="A3360" t="str">
            <v>0310Chulucanas270</v>
          </cell>
          <cell r="B3360" t="str">
            <v>03</v>
          </cell>
          <cell r="C3360" t="str">
            <v>10</v>
          </cell>
          <cell r="D3360" t="str">
            <v>ELNO</v>
          </cell>
          <cell r="E3360" t="str">
            <v>Chulucanas</v>
          </cell>
          <cell r="F3360" t="str">
            <v/>
          </cell>
          <cell r="G3360">
            <v>0</v>
          </cell>
          <cell r="H3360">
            <v>0</v>
          </cell>
          <cell r="I3360" t="str">
            <v>270</v>
          </cell>
          <cell r="J3360">
            <v>983</v>
          </cell>
          <cell r="K3360">
            <v>0</v>
          </cell>
          <cell r="L3360">
            <v>0</v>
          </cell>
          <cell r="M3360">
            <v>159.703</v>
          </cell>
          <cell r="N3360">
            <v>0</v>
          </cell>
          <cell r="O3360">
            <v>58167.64</v>
          </cell>
          <cell r="P3360">
            <v>36.42</v>
          </cell>
          <cell r="Q3360">
            <v>10470.18</v>
          </cell>
          <cell r="R3360">
            <v>599.45000000000005</v>
          </cell>
        </row>
        <row r="3361">
          <cell r="A3361" t="str">
            <v>0310Chulucanas261</v>
          </cell>
          <cell r="B3361" t="str">
            <v>03</v>
          </cell>
          <cell r="C3361" t="str">
            <v>10</v>
          </cell>
          <cell r="D3361" t="str">
            <v>ELNO</v>
          </cell>
          <cell r="E3361" t="str">
            <v>Chulucanas</v>
          </cell>
          <cell r="F3361" t="str">
            <v/>
          </cell>
          <cell r="G3361">
            <v>0</v>
          </cell>
          <cell r="H3361">
            <v>0</v>
          </cell>
          <cell r="I3361" t="str">
            <v>261</v>
          </cell>
          <cell r="J3361">
            <v>16729</v>
          </cell>
          <cell r="K3361">
            <v>0</v>
          </cell>
          <cell r="L3361">
            <v>0</v>
          </cell>
          <cell r="M3361">
            <v>224.94499999999999</v>
          </cell>
          <cell r="N3361">
            <v>0</v>
          </cell>
          <cell r="O3361">
            <v>96280.92</v>
          </cell>
          <cell r="P3361">
            <v>42.8</v>
          </cell>
          <cell r="Q3361">
            <v>17330.57</v>
          </cell>
          <cell r="R3361">
            <v>10013.870000000001</v>
          </cell>
        </row>
        <row r="3362">
          <cell r="A3362" t="str">
            <v>0310Chulucanas262</v>
          </cell>
          <cell r="B3362" t="str">
            <v>03</v>
          </cell>
          <cell r="C3362" t="str">
            <v>10</v>
          </cell>
          <cell r="D3362" t="str">
            <v>ELNO</v>
          </cell>
          <cell r="E3362" t="str">
            <v>Chulucanas</v>
          </cell>
          <cell r="F3362" t="str">
            <v/>
          </cell>
          <cell r="G3362">
            <v>0</v>
          </cell>
          <cell r="H3362">
            <v>0</v>
          </cell>
          <cell r="I3362" t="str">
            <v>262</v>
          </cell>
          <cell r="J3362">
            <v>6015</v>
          </cell>
          <cell r="K3362">
            <v>0</v>
          </cell>
          <cell r="L3362">
            <v>0</v>
          </cell>
          <cell r="M3362">
            <v>319.04300000000001</v>
          </cell>
          <cell r="N3362">
            <v>0</v>
          </cell>
          <cell r="O3362">
            <v>116775.85</v>
          </cell>
          <cell r="P3362">
            <v>36.6</v>
          </cell>
          <cell r="Q3362">
            <v>21019.65</v>
          </cell>
          <cell r="R3362">
            <v>3597.26</v>
          </cell>
        </row>
        <row r="3363">
          <cell r="A3363" t="str">
            <v>0310Chulucanas263</v>
          </cell>
          <cell r="B3363" t="str">
            <v>03</v>
          </cell>
          <cell r="C3363" t="str">
            <v>10</v>
          </cell>
          <cell r="D3363" t="str">
            <v>ELNO</v>
          </cell>
          <cell r="E3363" t="str">
            <v>Chulucanas</v>
          </cell>
          <cell r="F3363" t="str">
            <v/>
          </cell>
          <cell r="G3363">
            <v>0</v>
          </cell>
          <cell r="H3363">
            <v>0</v>
          </cell>
          <cell r="I3363" t="str">
            <v>263</v>
          </cell>
          <cell r="J3363">
            <v>541</v>
          </cell>
          <cell r="K3363">
            <v>0</v>
          </cell>
          <cell r="L3363">
            <v>0</v>
          </cell>
          <cell r="M3363">
            <v>64.730999999999995</v>
          </cell>
          <cell r="N3363">
            <v>0</v>
          </cell>
          <cell r="O3363">
            <v>26647.08</v>
          </cell>
          <cell r="P3363">
            <v>41.17</v>
          </cell>
          <cell r="Q3363">
            <v>4796.47</v>
          </cell>
          <cell r="R3363">
            <v>323.97000000000003</v>
          </cell>
        </row>
        <row r="3364">
          <cell r="A3364" t="str">
            <v>0310Chulucanas264</v>
          </cell>
          <cell r="B3364" t="str">
            <v>03</v>
          </cell>
          <cell r="C3364" t="str">
            <v>10</v>
          </cell>
          <cell r="D3364" t="str">
            <v>ELNO</v>
          </cell>
          <cell r="E3364" t="str">
            <v>Chulucanas</v>
          </cell>
          <cell r="F3364" t="str">
            <v/>
          </cell>
          <cell r="G3364">
            <v>0</v>
          </cell>
          <cell r="H3364">
            <v>0</v>
          </cell>
          <cell r="I3364" t="str">
            <v>264</v>
          </cell>
          <cell r="J3364">
            <v>206</v>
          </cell>
          <cell r="K3364">
            <v>0</v>
          </cell>
          <cell r="L3364">
            <v>0</v>
          </cell>
          <cell r="M3364">
            <v>40.695999999999998</v>
          </cell>
          <cell r="N3364">
            <v>0</v>
          </cell>
          <cell r="O3364">
            <v>16470.150000000001</v>
          </cell>
          <cell r="P3364">
            <v>40.47</v>
          </cell>
          <cell r="Q3364">
            <v>2964.63</v>
          </cell>
          <cell r="R3364">
            <v>124.28</v>
          </cell>
        </row>
        <row r="3365">
          <cell r="A3365" t="str">
            <v>0310Chulucanas265</v>
          </cell>
          <cell r="B3365" t="str">
            <v>03</v>
          </cell>
          <cell r="C3365" t="str">
            <v>10</v>
          </cell>
          <cell r="D3365" t="str">
            <v>ELNO</v>
          </cell>
          <cell r="E3365" t="str">
            <v>Chulucanas</v>
          </cell>
          <cell r="F3365" t="str">
            <v/>
          </cell>
          <cell r="G3365">
            <v>0</v>
          </cell>
          <cell r="H3365">
            <v>0</v>
          </cell>
          <cell r="I3365" t="str">
            <v>265</v>
          </cell>
          <cell r="J3365">
            <v>36</v>
          </cell>
          <cell r="K3365">
            <v>0</v>
          </cell>
          <cell r="L3365">
            <v>0</v>
          </cell>
          <cell r="M3365">
            <v>13.526999999999999</v>
          </cell>
          <cell r="N3365">
            <v>0</v>
          </cell>
          <cell r="O3365">
            <v>5396.83</v>
          </cell>
          <cell r="P3365">
            <v>39.9</v>
          </cell>
          <cell r="Q3365">
            <v>971.43</v>
          </cell>
          <cell r="R3365">
            <v>21.76</v>
          </cell>
        </row>
        <row r="3366">
          <cell r="A3366" t="str">
            <v>0310Chulucanas266</v>
          </cell>
          <cell r="B3366" t="str">
            <v>03</v>
          </cell>
          <cell r="C3366" t="str">
            <v>10</v>
          </cell>
          <cell r="D3366" t="str">
            <v>ELNO</v>
          </cell>
          <cell r="E3366" t="str">
            <v>Chulucanas</v>
          </cell>
          <cell r="F3366" t="str">
            <v/>
          </cell>
          <cell r="G3366">
            <v>0</v>
          </cell>
          <cell r="H3366">
            <v>0</v>
          </cell>
          <cell r="I3366" t="str">
            <v>266</v>
          </cell>
          <cell r="J3366">
            <v>11</v>
          </cell>
          <cell r="K3366">
            <v>0</v>
          </cell>
          <cell r="L3366">
            <v>0</v>
          </cell>
          <cell r="M3366">
            <v>6.7460000000000004</v>
          </cell>
          <cell r="N3366">
            <v>0</v>
          </cell>
          <cell r="O3366">
            <v>2690.02</v>
          </cell>
          <cell r="P3366">
            <v>39.880000000000003</v>
          </cell>
          <cell r="Q3366">
            <v>484.2</v>
          </cell>
          <cell r="R3366">
            <v>7.08</v>
          </cell>
        </row>
        <row r="3367">
          <cell r="A3367" t="str">
            <v>0310Chulucanas267</v>
          </cell>
          <cell r="B3367" t="str">
            <v>03</v>
          </cell>
          <cell r="C3367" t="str">
            <v>10</v>
          </cell>
          <cell r="D3367" t="str">
            <v>ELNO</v>
          </cell>
          <cell r="E3367" t="str">
            <v>Chulucanas</v>
          </cell>
          <cell r="F3367" t="str">
            <v/>
          </cell>
          <cell r="G3367">
            <v>0</v>
          </cell>
          <cell r="H3367">
            <v>0</v>
          </cell>
          <cell r="I3367" t="str">
            <v>267</v>
          </cell>
          <cell r="J3367">
            <v>6</v>
          </cell>
          <cell r="K3367">
            <v>0</v>
          </cell>
          <cell r="L3367">
            <v>0</v>
          </cell>
          <cell r="M3367">
            <v>4.8680000000000003</v>
          </cell>
          <cell r="N3367">
            <v>0</v>
          </cell>
          <cell r="O3367">
            <v>1937.46</v>
          </cell>
          <cell r="P3367">
            <v>39.799999999999997</v>
          </cell>
          <cell r="Q3367">
            <v>348.74</v>
          </cell>
          <cell r="R3367">
            <v>3.6</v>
          </cell>
        </row>
        <row r="3368">
          <cell r="A3368" t="str">
            <v>0310Chulucanas268</v>
          </cell>
          <cell r="B3368" t="str">
            <v>03</v>
          </cell>
          <cell r="C3368" t="str">
            <v>10</v>
          </cell>
          <cell r="D3368" t="str">
            <v>ELNO</v>
          </cell>
          <cell r="E3368" t="str">
            <v>Chulucanas</v>
          </cell>
          <cell r="F3368" t="str">
            <v/>
          </cell>
          <cell r="G3368">
            <v>0</v>
          </cell>
          <cell r="H3368">
            <v>0</v>
          </cell>
          <cell r="I3368" t="str">
            <v>268</v>
          </cell>
          <cell r="J3368">
            <v>5</v>
          </cell>
          <cell r="K3368">
            <v>0</v>
          </cell>
          <cell r="L3368">
            <v>0</v>
          </cell>
          <cell r="M3368">
            <v>19.425000000000001</v>
          </cell>
          <cell r="N3368">
            <v>0</v>
          </cell>
          <cell r="O3368">
            <v>6440.41</v>
          </cell>
          <cell r="P3368">
            <v>33.159999999999997</v>
          </cell>
          <cell r="Q3368">
            <v>1159.27</v>
          </cell>
          <cell r="R3368">
            <v>3.5</v>
          </cell>
        </row>
        <row r="3369">
          <cell r="A3369" t="str">
            <v>0310Chulucanas282</v>
          </cell>
          <cell r="B3369" t="str">
            <v>03</v>
          </cell>
          <cell r="C3369" t="str">
            <v>10</v>
          </cell>
          <cell r="D3369" t="str">
            <v>ELNO</v>
          </cell>
          <cell r="E3369" t="str">
            <v>Chulucanas</v>
          </cell>
          <cell r="F3369" t="str">
            <v/>
          </cell>
          <cell r="G3369">
            <v>0</v>
          </cell>
          <cell r="H3369">
            <v>0</v>
          </cell>
          <cell r="I3369" t="str">
            <v>282</v>
          </cell>
          <cell r="J3369">
            <v>3</v>
          </cell>
          <cell r="K3369">
            <v>0</v>
          </cell>
          <cell r="L3369">
            <v>0</v>
          </cell>
          <cell r="M3369">
            <v>0.14899999999999999</v>
          </cell>
          <cell r="N3369">
            <v>0.45</v>
          </cell>
          <cell r="O3369">
            <v>59.13</v>
          </cell>
          <cell r="P3369">
            <v>39.68</v>
          </cell>
          <cell r="Q3369">
            <v>10.64</v>
          </cell>
          <cell r="R3369">
            <v>0.75</v>
          </cell>
        </row>
        <row r="3370">
          <cell r="A3370" t="str">
            <v>0310Chulucanas100</v>
          </cell>
          <cell r="B3370" t="str">
            <v>03</v>
          </cell>
          <cell r="C3370" t="str">
            <v>10</v>
          </cell>
          <cell r="D3370" t="str">
            <v>ELNO</v>
          </cell>
          <cell r="E3370" t="str">
            <v>Chulucanas</v>
          </cell>
          <cell r="F3370" t="str">
            <v/>
          </cell>
          <cell r="G3370">
            <v>0</v>
          </cell>
          <cell r="H3370">
            <v>0</v>
          </cell>
          <cell r="I3370" t="str">
            <v>100</v>
          </cell>
          <cell r="J3370">
            <v>20</v>
          </cell>
          <cell r="K3370">
            <v>8.0310000000000006</v>
          </cell>
          <cell r="L3370">
            <v>189.114</v>
          </cell>
          <cell r="M3370">
            <v>197.14500000000001</v>
          </cell>
          <cell r="N3370">
            <v>1.508</v>
          </cell>
          <cell r="O3370">
            <v>36100.720000000001</v>
          </cell>
          <cell r="P3370">
            <v>18.309999999999999</v>
          </cell>
          <cell r="Q3370">
            <v>6498.13</v>
          </cell>
          <cell r="R3370">
            <v>277.49</v>
          </cell>
        </row>
        <row r="3371">
          <cell r="A3371" t="str">
            <v>0310Chulucanas122</v>
          </cell>
          <cell r="B3371" t="str">
            <v>03</v>
          </cell>
          <cell r="C3371" t="str">
            <v>10</v>
          </cell>
          <cell r="D3371" t="str">
            <v>ELNO</v>
          </cell>
          <cell r="E3371" t="str">
            <v>Chulucanas</v>
          </cell>
          <cell r="F3371" t="str">
            <v/>
          </cell>
          <cell r="G3371">
            <v>0</v>
          </cell>
          <cell r="H3371">
            <v>0</v>
          </cell>
          <cell r="I3371" t="str">
            <v>122</v>
          </cell>
          <cell r="J3371">
            <v>10</v>
          </cell>
          <cell r="K3371">
            <v>9.5060000000000002</v>
          </cell>
          <cell r="L3371">
            <v>51.328000000000003</v>
          </cell>
          <cell r="M3371">
            <v>60.834000000000003</v>
          </cell>
          <cell r="N3371">
            <v>0.63400000000000001</v>
          </cell>
          <cell r="O3371">
            <v>11486.8</v>
          </cell>
          <cell r="P3371">
            <v>18.88</v>
          </cell>
          <cell r="Q3371">
            <v>2067.62</v>
          </cell>
          <cell r="R3371">
            <v>135.4</v>
          </cell>
        </row>
        <row r="3372">
          <cell r="A3372" t="str">
            <v>0310Chulucanas121</v>
          </cell>
          <cell r="B3372" t="str">
            <v>03</v>
          </cell>
          <cell r="C3372" t="str">
            <v>10</v>
          </cell>
          <cell r="D3372" t="str">
            <v>ELNO</v>
          </cell>
          <cell r="E3372" t="str">
            <v>Chulucanas</v>
          </cell>
          <cell r="F3372" t="str">
            <v/>
          </cell>
          <cell r="G3372">
            <v>0</v>
          </cell>
          <cell r="H3372">
            <v>0</v>
          </cell>
          <cell r="I3372" t="str">
            <v>121</v>
          </cell>
          <cell r="J3372">
            <v>4</v>
          </cell>
          <cell r="K3372">
            <v>5.5119999999999996</v>
          </cell>
          <cell r="L3372">
            <v>18.18</v>
          </cell>
          <cell r="M3372">
            <v>23.692</v>
          </cell>
          <cell r="N3372">
            <v>0.20399999999999999</v>
          </cell>
          <cell r="O3372">
            <v>4609.91</v>
          </cell>
          <cell r="P3372">
            <v>19.46</v>
          </cell>
          <cell r="Q3372">
            <v>829.78</v>
          </cell>
          <cell r="R3372">
            <v>51.08</v>
          </cell>
        </row>
        <row r="3373">
          <cell r="A3373" t="str">
            <v>0310Chulucanas132</v>
          </cell>
          <cell r="B3373" t="str">
            <v>03</v>
          </cell>
          <cell r="C3373" t="str">
            <v>10</v>
          </cell>
          <cell r="D3373" t="str">
            <v>ELNO</v>
          </cell>
          <cell r="E3373" t="str">
            <v>Chulucanas</v>
          </cell>
          <cell r="F3373" t="str">
            <v/>
          </cell>
          <cell r="G3373">
            <v>0</v>
          </cell>
          <cell r="H3373">
            <v>0</v>
          </cell>
          <cell r="I3373" t="str">
            <v>132</v>
          </cell>
          <cell r="J3373">
            <v>11</v>
          </cell>
          <cell r="K3373">
            <v>0</v>
          </cell>
          <cell r="L3373">
            <v>0</v>
          </cell>
          <cell r="M3373">
            <v>14.141</v>
          </cell>
          <cell r="N3373">
            <v>0.159</v>
          </cell>
          <cell r="O3373">
            <v>3536.07</v>
          </cell>
          <cell r="P3373">
            <v>25.01</v>
          </cell>
          <cell r="Q3373">
            <v>636.49</v>
          </cell>
          <cell r="R3373">
            <v>134.97</v>
          </cell>
        </row>
        <row r="3374">
          <cell r="A3374" t="str">
            <v>0310Chulucanas131</v>
          </cell>
          <cell r="B3374" t="str">
            <v>03</v>
          </cell>
          <cell r="C3374" t="str">
            <v>10</v>
          </cell>
          <cell r="D3374" t="str">
            <v>ELNO</v>
          </cell>
          <cell r="E3374" t="str">
            <v>Chulucanas</v>
          </cell>
          <cell r="F3374" t="str">
            <v/>
          </cell>
          <cell r="G3374">
            <v>0</v>
          </cell>
          <cell r="H3374">
            <v>0</v>
          </cell>
          <cell r="I3374" t="str">
            <v>131</v>
          </cell>
          <cell r="J3374">
            <v>19</v>
          </cell>
          <cell r="K3374">
            <v>0</v>
          </cell>
          <cell r="L3374">
            <v>0</v>
          </cell>
          <cell r="M3374">
            <v>52.969000000000001</v>
          </cell>
          <cell r="N3374">
            <v>0.36399999999999999</v>
          </cell>
          <cell r="O3374">
            <v>14403.43</v>
          </cell>
          <cell r="P3374">
            <v>27.19</v>
          </cell>
          <cell r="Q3374">
            <v>2592.62</v>
          </cell>
          <cell r="R3374">
            <v>249.81</v>
          </cell>
        </row>
        <row r="3375">
          <cell r="A3375" t="str">
            <v>0310Chulucanas240</v>
          </cell>
          <cell r="B3375" t="str">
            <v>03</v>
          </cell>
          <cell r="C3375" t="str">
            <v>10</v>
          </cell>
          <cell r="D3375" t="str">
            <v>ELNO</v>
          </cell>
          <cell r="E3375" t="str">
            <v>Chulucanas</v>
          </cell>
          <cell r="F3375" t="str">
            <v/>
          </cell>
          <cell r="G3375">
            <v>0</v>
          </cell>
          <cell r="H3375">
            <v>0</v>
          </cell>
          <cell r="I3375" t="str">
            <v>240</v>
          </cell>
          <cell r="J3375">
            <v>0</v>
          </cell>
          <cell r="K3375">
            <v>0</v>
          </cell>
          <cell r="L3375">
            <v>0</v>
          </cell>
          <cell r="M3375">
            <v>202.922</v>
          </cell>
          <cell r="N3375">
            <v>0</v>
          </cell>
          <cell r="O3375">
            <v>46332.12</v>
          </cell>
          <cell r="P3375">
            <v>22.83</v>
          </cell>
          <cell r="Q3375">
            <v>0</v>
          </cell>
          <cell r="R3375">
            <v>0</v>
          </cell>
        </row>
        <row r="3376">
          <cell r="A3376" t="str">
            <v>0310Talara222</v>
          </cell>
          <cell r="B3376" t="str">
            <v>03</v>
          </cell>
          <cell r="C3376" t="str">
            <v>10</v>
          </cell>
          <cell r="D3376" t="str">
            <v>ELNO</v>
          </cell>
          <cell r="E3376" t="str">
            <v>Talara</v>
          </cell>
          <cell r="F3376" t="str">
            <v/>
          </cell>
          <cell r="G3376">
            <v>0</v>
          </cell>
          <cell r="H3376">
            <v>0</v>
          </cell>
          <cell r="I3376" t="str">
            <v>222</v>
          </cell>
          <cell r="J3376">
            <v>9</v>
          </cell>
          <cell r="K3376">
            <v>6.633</v>
          </cell>
          <cell r="L3376">
            <v>46.856999999999999</v>
          </cell>
          <cell r="M3376">
            <v>53.49</v>
          </cell>
          <cell r="N3376">
            <v>0.36299999999999999</v>
          </cell>
          <cell r="O3376">
            <v>24553.42</v>
          </cell>
          <cell r="P3376">
            <v>45.9</v>
          </cell>
          <cell r="Q3376">
            <v>4419.62</v>
          </cell>
          <cell r="R3376">
            <v>24.52</v>
          </cell>
        </row>
        <row r="3377">
          <cell r="A3377" t="str">
            <v>0310Talara221</v>
          </cell>
          <cell r="B3377" t="str">
            <v>03</v>
          </cell>
          <cell r="C3377" t="str">
            <v>10</v>
          </cell>
          <cell r="D3377" t="str">
            <v>ELNO</v>
          </cell>
          <cell r="E3377" t="str">
            <v>Talara</v>
          </cell>
          <cell r="F3377" t="str">
            <v/>
          </cell>
          <cell r="G3377">
            <v>0</v>
          </cell>
          <cell r="H3377">
            <v>0</v>
          </cell>
          <cell r="I3377" t="str">
            <v>221</v>
          </cell>
          <cell r="J3377">
            <v>2</v>
          </cell>
          <cell r="K3377">
            <v>6.7519999999999998</v>
          </cell>
          <cell r="L3377">
            <v>28.295999999999999</v>
          </cell>
          <cell r="M3377">
            <v>35.048000000000002</v>
          </cell>
          <cell r="N3377">
            <v>0.155</v>
          </cell>
          <cell r="O3377">
            <v>12688.07</v>
          </cell>
          <cell r="P3377">
            <v>36.200000000000003</v>
          </cell>
          <cell r="Q3377">
            <v>2283.85</v>
          </cell>
          <cell r="R3377">
            <v>5.88</v>
          </cell>
        </row>
        <row r="3378">
          <cell r="A3378" t="str">
            <v>0310Talara232</v>
          </cell>
          <cell r="B3378" t="str">
            <v>03</v>
          </cell>
          <cell r="C3378" t="str">
            <v>10</v>
          </cell>
          <cell r="D3378" t="str">
            <v>ELNO</v>
          </cell>
          <cell r="E3378" t="str">
            <v>Talara</v>
          </cell>
          <cell r="F3378" t="str">
            <v/>
          </cell>
          <cell r="G3378">
            <v>0</v>
          </cell>
          <cell r="H3378">
            <v>0</v>
          </cell>
          <cell r="I3378" t="str">
            <v>232</v>
          </cell>
          <cell r="J3378">
            <v>10</v>
          </cell>
          <cell r="K3378">
            <v>0</v>
          </cell>
          <cell r="L3378">
            <v>0</v>
          </cell>
          <cell r="M3378">
            <v>43.505000000000003</v>
          </cell>
          <cell r="N3378">
            <v>0.43</v>
          </cell>
          <cell r="O3378">
            <v>19439.650000000001</v>
          </cell>
          <cell r="P3378">
            <v>44.68</v>
          </cell>
          <cell r="Q3378">
            <v>3499.14</v>
          </cell>
          <cell r="R3378">
            <v>21.72</v>
          </cell>
        </row>
        <row r="3379">
          <cell r="A3379" t="str">
            <v>0310Talara231</v>
          </cell>
          <cell r="B3379" t="str">
            <v>03</v>
          </cell>
          <cell r="C3379" t="str">
            <v>10</v>
          </cell>
          <cell r="D3379" t="str">
            <v>ELNO</v>
          </cell>
          <cell r="E3379" t="str">
            <v>Talara</v>
          </cell>
          <cell r="F3379" t="str">
            <v/>
          </cell>
          <cell r="G3379">
            <v>0</v>
          </cell>
          <cell r="H3379">
            <v>0</v>
          </cell>
          <cell r="I3379" t="str">
            <v>231</v>
          </cell>
          <cell r="J3379">
            <v>9</v>
          </cell>
          <cell r="K3379">
            <v>0</v>
          </cell>
          <cell r="L3379">
            <v>0</v>
          </cell>
          <cell r="M3379">
            <v>46.94</v>
          </cell>
          <cell r="N3379">
            <v>0.27400000000000002</v>
          </cell>
          <cell r="O3379">
            <v>18277.84</v>
          </cell>
          <cell r="P3379">
            <v>38.94</v>
          </cell>
          <cell r="Q3379">
            <v>3290.01</v>
          </cell>
          <cell r="R3379">
            <v>17.77</v>
          </cell>
        </row>
        <row r="3380">
          <cell r="A3380" t="str">
            <v>0310Talara270</v>
          </cell>
          <cell r="B3380" t="str">
            <v>03</v>
          </cell>
          <cell r="C3380" t="str">
            <v>10</v>
          </cell>
          <cell r="D3380" t="str">
            <v>ELNO</v>
          </cell>
          <cell r="E3380" t="str">
            <v>Talara</v>
          </cell>
          <cell r="F3380" t="str">
            <v/>
          </cell>
          <cell r="G3380">
            <v>0</v>
          </cell>
          <cell r="H3380">
            <v>0</v>
          </cell>
          <cell r="I3380" t="str">
            <v>270</v>
          </cell>
          <cell r="J3380">
            <v>1359</v>
          </cell>
          <cell r="K3380">
            <v>0</v>
          </cell>
          <cell r="L3380">
            <v>0</v>
          </cell>
          <cell r="M3380">
            <v>319.88</v>
          </cell>
          <cell r="N3380">
            <v>0</v>
          </cell>
          <cell r="O3380">
            <v>117567.07</v>
          </cell>
          <cell r="P3380">
            <v>36.75</v>
          </cell>
          <cell r="Q3380">
            <v>21162.07</v>
          </cell>
          <cell r="R3380">
            <v>844.12</v>
          </cell>
        </row>
        <row r="3381">
          <cell r="A3381" t="str">
            <v>0310Talara261</v>
          </cell>
          <cell r="B3381" t="str">
            <v>03</v>
          </cell>
          <cell r="C3381" t="str">
            <v>10</v>
          </cell>
          <cell r="D3381" t="str">
            <v>ELNO</v>
          </cell>
          <cell r="E3381" t="str">
            <v>Talara</v>
          </cell>
          <cell r="F3381" t="str">
            <v/>
          </cell>
          <cell r="G3381">
            <v>0</v>
          </cell>
          <cell r="H3381">
            <v>0</v>
          </cell>
          <cell r="I3381" t="str">
            <v>261</v>
          </cell>
          <cell r="J3381">
            <v>5562</v>
          </cell>
          <cell r="K3381">
            <v>0</v>
          </cell>
          <cell r="L3381">
            <v>0</v>
          </cell>
          <cell r="M3381">
            <v>94.382999999999996</v>
          </cell>
          <cell r="N3381">
            <v>0</v>
          </cell>
          <cell r="O3381">
            <v>35205.730000000003</v>
          </cell>
          <cell r="P3381">
            <v>37.299999999999997</v>
          </cell>
          <cell r="Q3381">
            <v>6337.03</v>
          </cell>
          <cell r="R3381">
            <v>3331.72</v>
          </cell>
        </row>
        <row r="3382">
          <cell r="A3382" t="str">
            <v>0310Talara262</v>
          </cell>
          <cell r="B3382" t="str">
            <v>03</v>
          </cell>
          <cell r="C3382" t="str">
            <v>10</v>
          </cell>
          <cell r="D3382" t="str">
            <v>ELNO</v>
          </cell>
          <cell r="E3382" t="str">
            <v>Talara</v>
          </cell>
          <cell r="F3382" t="str">
            <v/>
          </cell>
          <cell r="G3382">
            <v>0</v>
          </cell>
          <cell r="H3382">
            <v>0</v>
          </cell>
          <cell r="I3382" t="str">
            <v>262</v>
          </cell>
          <cell r="J3382">
            <v>8490</v>
          </cell>
          <cell r="K3382">
            <v>0</v>
          </cell>
          <cell r="L3382">
            <v>0</v>
          </cell>
          <cell r="M3382">
            <v>493.93099999999998</v>
          </cell>
          <cell r="N3382">
            <v>0</v>
          </cell>
          <cell r="O3382">
            <v>168585.8</v>
          </cell>
          <cell r="P3382">
            <v>34.130000000000003</v>
          </cell>
          <cell r="Q3382">
            <v>30345.439999999999</v>
          </cell>
          <cell r="R3382">
            <v>5092.76</v>
          </cell>
        </row>
        <row r="3383">
          <cell r="A3383" t="str">
            <v>0310Talara263</v>
          </cell>
          <cell r="B3383" t="str">
            <v>03</v>
          </cell>
          <cell r="C3383" t="str">
            <v>10</v>
          </cell>
          <cell r="D3383" t="str">
            <v>ELNO</v>
          </cell>
          <cell r="E3383" t="str">
            <v>Talara</v>
          </cell>
          <cell r="F3383" t="str">
            <v/>
          </cell>
          <cell r="G3383">
            <v>0</v>
          </cell>
          <cell r="H3383">
            <v>0</v>
          </cell>
          <cell r="I3383" t="str">
            <v>263</v>
          </cell>
          <cell r="J3383">
            <v>1926</v>
          </cell>
          <cell r="K3383">
            <v>0</v>
          </cell>
          <cell r="L3383">
            <v>0</v>
          </cell>
          <cell r="M3383">
            <v>233.71299999999999</v>
          </cell>
          <cell r="N3383">
            <v>0</v>
          </cell>
          <cell r="O3383">
            <v>89116.36</v>
          </cell>
          <cell r="P3383">
            <v>38.130000000000003</v>
          </cell>
          <cell r="Q3383">
            <v>16040.94</v>
          </cell>
          <cell r="R3383">
            <v>1156.6500000000001</v>
          </cell>
        </row>
        <row r="3384">
          <cell r="A3384" t="str">
            <v>0310Talara264</v>
          </cell>
          <cell r="B3384" t="str">
            <v>03</v>
          </cell>
          <cell r="C3384" t="str">
            <v>10</v>
          </cell>
          <cell r="D3384" t="str">
            <v>ELNO</v>
          </cell>
          <cell r="E3384" t="str">
            <v>Talara</v>
          </cell>
          <cell r="F3384" t="str">
            <v/>
          </cell>
          <cell r="G3384">
            <v>0</v>
          </cell>
          <cell r="H3384">
            <v>0</v>
          </cell>
          <cell r="I3384" t="str">
            <v>264</v>
          </cell>
          <cell r="J3384">
            <v>1073</v>
          </cell>
          <cell r="K3384">
            <v>0</v>
          </cell>
          <cell r="L3384">
            <v>0</v>
          </cell>
          <cell r="M3384">
            <v>214.03</v>
          </cell>
          <cell r="N3384">
            <v>0</v>
          </cell>
          <cell r="O3384">
            <v>80350.16</v>
          </cell>
          <cell r="P3384">
            <v>37.54</v>
          </cell>
          <cell r="Q3384">
            <v>14463.03</v>
          </cell>
          <cell r="R3384">
            <v>644.16</v>
          </cell>
        </row>
        <row r="3385">
          <cell r="A3385" t="str">
            <v>0310Talara265</v>
          </cell>
          <cell r="B3385" t="str">
            <v>03</v>
          </cell>
          <cell r="C3385" t="str">
            <v>10</v>
          </cell>
          <cell r="D3385" t="str">
            <v>ELNO</v>
          </cell>
          <cell r="E3385" t="str">
            <v>Talara</v>
          </cell>
          <cell r="F3385" t="str">
            <v/>
          </cell>
          <cell r="G3385">
            <v>0</v>
          </cell>
          <cell r="H3385">
            <v>0</v>
          </cell>
          <cell r="I3385" t="str">
            <v>265</v>
          </cell>
          <cell r="J3385">
            <v>165</v>
          </cell>
          <cell r="K3385">
            <v>0</v>
          </cell>
          <cell r="L3385">
            <v>0</v>
          </cell>
          <cell r="M3385">
            <v>61.561999999999998</v>
          </cell>
          <cell r="N3385">
            <v>0</v>
          </cell>
          <cell r="O3385">
            <v>22847.39</v>
          </cell>
          <cell r="P3385">
            <v>37.11</v>
          </cell>
          <cell r="Q3385">
            <v>4112.53</v>
          </cell>
          <cell r="R3385">
            <v>99.32</v>
          </cell>
        </row>
        <row r="3386">
          <cell r="A3386" t="str">
            <v>0310Talara266</v>
          </cell>
          <cell r="B3386" t="str">
            <v>03</v>
          </cell>
          <cell r="C3386" t="str">
            <v>10</v>
          </cell>
          <cell r="D3386" t="str">
            <v>ELNO</v>
          </cell>
          <cell r="E3386" t="str">
            <v>Talara</v>
          </cell>
          <cell r="F3386" t="str">
            <v/>
          </cell>
          <cell r="G3386">
            <v>0</v>
          </cell>
          <cell r="H3386">
            <v>0</v>
          </cell>
          <cell r="I3386" t="str">
            <v>266</v>
          </cell>
          <cell r="J3386">
            <v>32</v>
          </cell>
          <cell r="K3386">
            <v>0</v>
          </cell>
          <cell r="L3386">
            <v>0</v>
          </cell>
          <cell r="M3386">
            <v>18.581</v>
          </cell>
          <cell r="N3386">
            <v>0</v>
          </cell>
          <cell r="O3386">
            <v>6824.26</v>
          </cell>
          <cell r="P3386">
            <v>36.729999999999997</v>
          </cell>
          <cell r="Q3386">
            <v>1228.3699999999999</v>
          </cell>
          <cell r="R3386">
            <v>19.52</v>
          </cell>
        </row>
        <row r="3387">
          <cell r="A3387" t="str">
            <v>0310Talara267</v>
          </cell>
          <cell r="B3387" t="str">
            <v>03</v>
          </cell>
          <cell r="C3387" t="str">
            <v>10</v>
          </cell>
          <cell r="D3387" t="str">
            <v>ELNO</v>
          </cell>
          <cell r="E3387" t="str">
            <v>Talara</v>
          </cell>
          <cell r="F3387" t="str">
            <v/>
          </cell>
          <cell r="G3387">
            <v>0</v>
          </cell>
          <cell r="H3387">
            <v>0</v>
          </cell>
          <cell r="I3387" t="str">
            <v>267</v>
          </cell>
          <cell r="J3387">
            <v>9</v>
          </cell>
          <cell r="K3387">
            <v>0</v>
          </cell>
          <cell r="L3387">
            <v>0</v>
          </cell>
          <cell r="M3387">
            <v>7.625</v>
          </cell>
          <cell r="N3387">
            <v>0</v>
          </cell>
          <cell r="O3387">
            <v>2808.83</v>
          </cell>
          <cell r="P3387">
            <v>36.840000000000003</v>
          </cell>
          <cell r="Q3387">
            <v>505.59</v>
          </cell>
          <cell r="R3387">
            <v>5.41</v>
          </cell>
        </row>
        <row r="3388">
          <cell r="A3388" t="str">
            <v>0310Talara268</v>
          </cell>
          <cell r="B3388" t="str">
            <v>03</v>
          </cell>
          <cell r="C3388" t="str">
            <v>10</v>
          </cell>
          <cell r="D3388" t="str">
            <v>ELNO</v>
          </cell>
          <cell r="E3388" t="str">
            <v>Talara</v>
          </cell>
          <cell r="F3388" t="str">
            <v/>
          </cell>
          <cell r="G3388">
            <v>0</v>
          </cell>
          <cell r="H3388">
            <v>0</v>
          </cell>
          <cell r="I3388" t="str">
            <v>268</v>
          </cell>
          <cell r="J3388">
            <v>7</v>
          </cell>
          <cell r="K3388">
            <v>0</v>
          </cell>
          <cell r="L3388">
            <v>0</v>
          </cell>
          <cell r="M3388">
            <v>9.0399999999999991</v>
          </cell>
          <cell r="N3388">
            <v>0</v>
          </cell>
          <cell r="O3388">
            <v>3269.98</v>
          </cell>
          <cell r="P3388">
            <v>36.17</v>
          </cell>
          <cell r="Q3388">
            <v>588.6</v>
          </cell>
          <cell r="R3388">
            <v>4.2</v>
          </cell>
        </row>
        <row r="3389">
          <cell r="A3389" t="str">
            <v>0310Talara282</v>
          </cell>
          <cell r="B3389" t="str">
            <v>03</v>
          </cell>
          <cell r="C3389" t="str">
            <v>10</v>
          </cell>
          <cell r="D3389" t="str">
            <v>ELNO</v>
          </cell>
          <cell r="E3389" t="str">
            <v>Talara</v>
          </cell>
          <cell r="F3389" t="str">
            <v/>
          </cell>
          <cell r="G3389">
            <v>0</v>
          </cell>
          <cell r="H3389">
            <v>0</v>
          </cell>
          <cell r="I3389" t="str">
            <v>282</v>
          </cell>
          <cell r="J3389">
            <v>21</v>
          </cell>
          <cell r="K3389">
            <v>0</v>
          </cell>
          <cell r="L3389">
            <v>0</v>
          </cell>
          <cell r="M3389">
            <v>1.98</v>
          </cell>
          <cell r="N3389">
            <v>6</v>
          </cell>
          <cell r="O3389">
            <v>764.06</v>
          </cell>
          <cell r="P3389">
            <v>38.590000000000003</v>
          </cell>
          <cell r="Q3389">
            <v>137.53</v>
          </cell>
          <cell r="R3389">
            <v>5.25</v>
          </cell>
        </row>
        <row r="3390">
          <cell r="A3390" t="str">
            <v>0310Talara122</v>
          </cell>
          <cell r="B3390" t="str">
            <v>03</v>
          </cell>
          <cell r="C3390" t="str">
            <v>10</v>
          </cell>
          <cell r="D3390" t="str">
            <v>ELNO</v>
          </cell>
          <cell r="E3390" t="str">
            <v>Talara</v>
          </cell>
          <cell r="F3390" t="str">
            <v/>
          </cell>
          <cell r="G3390">
            <v>0</v>
          </cell>
          <cell r="H3390">
            <v>0</v>
          </cell>
          <cell r="I3390" t="str">
            <v>122</v>
          </cell>
          <cell r="J3390">
            <v>13</v>
          </cell>
          <cell r="K3390">
            <v>33.874000000000002</v>
          </cell>
          <cell r="L3390">
            <v>179.23</v>
          </cell>
          <cell r="M3390">
            <v>213.10400000000001</v>
          </cell>
          <cell r="N3390">
            <v>0.995</v>
          </cell>
          <cell r="O3390">
            <v>47252.4</v>
          </cell>
          <cell r="P3390">
            <v>22.17</v>
          </cell>
          <cell r="Q3390">
            <v>8505.43</v>
          </cell>
          <cell r="R3390">
            <v>164.18</v>
          </cell>
        </row>
        <row r="3391">
          <cell r="A3391" t="str">
            <v>0310Talara121</v>
          </cell>
          <cell r="B3391" t="str">
            <v>03</v>
          </cell>
          <cell r="C3391" t="str">
            <v>10</v>
          </cell>
          <cell r="D3391" t="str">
            <v>ELNO</v>
          </cell>
          <cell r="E3391" t="str">
            <v>Talara</v>
          </cell>
          <cell r="F3391" t="str">
            <v/>
          </cell>
          <cell r="G3391">
            <v>0</v>
          </cell>
          <cell r="H3391">
            <v>0</v>
          </cell>
          <cell r="I3391" t="str">
            <v>121</v>
          </cell>
          <cell r="J3391">
            <v>6</v>
          </cell>
          <cell r="K3391">
            <v>12.772</v>
          </cell>
          <cell r="L3391">
            <v>42.286000000000001</v>
          </cell>
          <cell r="M3391">
            <v>55.058</v>
          </cell>
          <cell r="N3391">
            <v>0.308</v>
          </cell>
          <cell r="O3391">
            <v>11772.95</v>
          </cell>
          <cell r="P3391">
            <v>21.38</v>
          </cell>
          <cell r="Q3391">
            <v>2119.13</v>
          </cell>
          <cell r="R3391">
            <v>75.790000000000006</v>
          </cell>
        </row>
        <row r="3392">
          <cell r="A3392" t="str">
            <v>0310Talara132</v>
          </cell>
          <cell r="B3392" t="str">
            <v>03</v>
          </cell>
          <cell r="C3392" t="str">
            <v>10</v>
          </cell>
          <cell r="D3392" t="str">
            <v>ELNO</v>
          </cell>
          <cell r="E3392" t="str">
            <v>Talara</v>
          </cell>
          <cell r="F3392" t="str">
            <v/>
          </cell>
          <cell r="G3392">
            <v>0</v>
          </cell>
          <cell r="H3392">
            <v>0</v>
          </cell>
          <cell r="I3392" t="str">
            <v>132</v>
          </cell>
          <cell r="J3392">
            <v>12</v>
          </cell>
          <cell r="K3392">
            <v>0</v>
          </cell>
          <cell r="L3392">
            <v>0</v>
          </cell>
          <cell r="M3392">
            <v>72.049000000000007</v>
          </cell>
          <cell r="N3392">
            <v>0.50600000000000001</v>
          </cell>
          <cell r="O3392">
            <v>19316.560000000001</v>
          </cell>
          <cell r="P3392">
            <v>26.81</v>
          </cell>
          <cell r="Q3392">
            <v>3476.98</v>
          </cell>
          <cell r="R3392">
            <v>151.13999999999999</v>
          </cell>
        </row>
        <row r="3393">
          <cell r="A3393" t="str">
            <v>0310Talara131</v>
          </cell>
          <cell r="B3393" t="str">
            <v>03</v>
          </cell>
          <cell r="C3393" t="str">
            <v>10</v>
          </cell>
          <cell r="D3393" t="str">
            <v>ELNO</v>
          </cell>
          <cell r="E3393" t="str">
            <v>Talara</v>
          </cell>
          <cell r="F3393" t="str">
            <v/>
          </cell>
          <cell r="G3393">
            <v>0</v>
          </cell>
          <cell r="H3393">
            <v>0</v>
          </cell>
          <cell r="I3393" t="str">
            <v>131</v>
          </cell>
          <cell r="J3393">
            <v>8</v>
          </cell>
          <cell r="K3393">
            <v>0</v>
          </cell>
          <cell r="L3393">
            <v>0</v>
          </cell>
          <cell r="M3393">
            <v>155.90600000000001</v>
          </cell>
          <cell r="N3393">
            <v>0.70199999999999996</v>
          </cell>
          <cell r="O3393">
            <v>34470.239999999998</v>
          </cell>
          <cell r="P3393">
            <v>22.11</v>
          </cell>
          <cell r="Q3393">
            <v>6204.64</v>
          </cell>
          <cell r="R3393">
            <v>98.41</v>
          </cell>
        </row>
        <row r="3394">
          <cell r="A3394" t="str">
            <v>0310Talara240</v>
          </cell>
          <cell r="B3394" t="str">
            <v>03</v>
          </cell>
          <cell r="C3394" t="str">
            <v>10</v>
          </cell>
          <cell r="D3394" t="str">
            <v>ELNO</v>
          </cell>
          <cell r="E3394" t="str">
            <v>Talara</v>
          </cell>
          <cell r="F3394" t="str">
            <v/>
          </cell>
          <cell r="G3394">
            <v>0</v>
          </cell>
          <cell r="H3394">
            <v>0</v>
          </cell>
          <cell r="I3394" t="str">
            <v>240</v>
          </cell>
          <cell r="J3394">
            <v>0</v>
          </cell>
          <cell r="K3394">
            <v>0</v>
          </cell>
          <cell r="L3394">
            <v>0</v>
          </cell>
          <cell r="M3394">
            <v>238.37100000000001</v>
          </cell>
          <cell r="N3394">
            <v>0</v>
          </cell>
          <cell r="O3394">
            <v>70431.520000000004</v>
          </cell>
          <cell r="P3394">
            <v>29.55</v>
          </cell>
          <cell r="Q3394">
            <v>0</v>
          </cell>
          <cell r="R3394">
            <v>0</v>
          </cell>
        </row>
        <row r="3395">
          <cell r="A3395" t="str">
            <v>0310Bajo Piura210</v>
          </cell>
          <cell r="B3395" t="str">
            <v>03</v>
          </cell>
          <cell r="C3395" t="str">
            <v>10</v>
          </cell>
          <cell r="D3395" t="str">
            <v>ELNO</v>
          </cell>
          <cell r="E3395" t="str">
            <v>Bajo Piura</v>
          </cell>
          <cell r="F3395" t="str">
            <v/>
          </cell>
          <cell r="G3395">
            <v>0</v>
          </cell>
          <cell r="H3395">
            <v>60</v>
          </cell>
          <cell r="I3395" t="str">
            <v>210</v>
          </cell>
          <cell r="J3395">
            <v>1</v>
          </cell>
          <cell r="K3395">
            <v>1.7999999999999999E-2</v>
          </cell>
          <cell r="L3395">
            <v>12.536</v>
          </cell>
          <cell r="M3395">
            <v>12.554</v>
          </cell>
          <cell r="N3395">
            <v>7.0000000000000007E-2</v>
          </cell>
          <cell r="O3395">
            <v>2819.67</v>
          </cell>
          <cell r="P3395">
            <v>22.46</v>
          </cell>
          <cell r="Q3395">
            <v>507.54</v>
          </cell>
          <cell r="R3395">
            <v>2.81</v>
          </cell>
        </row>
        <row r="3396">
          <cell r="A3396" t="str">
            <v>0310Bajo Piura222</v>
          </cell>
          <cell r="B3396" t="str">
            <v>03</v>
          </cell>
          <cell r="C3396" t="str">
            <v>10</v>
          </cell>
          <cell r="D3396" t="str">
            <v>ELNO</v>
          </cell>
          <cell r="E3396" t="str">
            <v>Bajo Piura</v>
          </cell>
          <cell r="F3396" t="str">
            <v/>
          </cell>
          <cell r="G3396">
            <v>0</v>
          </cell>
          <cell r="H3396">
            <v>60</v>
          </cell>
          <cell r="I3396" t="str">
            <v>222</v>
          </cell>
          <cell r="J3396">
            <v>1</v>
          </cell>
          <cell r="K3396">
            <v>0.23</v>
          </cell>
          <cell r="L3396">
            <v>0.4</v>
          </cell>
          <cell r="M3396">
            <v>0.63</v>
          </cell>
          <cell r="N3396">
            <v>0.03</v>
          </cell>
          <cell r="O3396">
            <v>527.79</v>
          </cell>
          <cell r="P3396">
            <v>83.78</v>
          </cell>
          <cell r="Q3396">
            <v>95</v>
          </cell>
          <cell r="R3396">
            <v>2.79</v>
          </cell>
        </row>
        <row r="3397">
          <cell r="A3397" t="str">
            <v>0310Bajo Piura231</v>
          </cell>
          <cell r="B3397" t="str">
            <v>03</v>
          </cell>
          <cell r="C3397" t="str">
            <v>10</v>
          </cell>
          <cell r="D3397" t="str">
            <v>ELNO</v>
          </cell>
          <cell r="E3397" t="str">
            <v>Bajo Piura</v>
          </cell>
          <cell r="F3397" t="str">
            <v/>
          </cell>
          <cell r="G3397">
            <v>0</v>
          </cell>
          <cell r="H3397">
            <v>60</v>
          </cell>
          <cell r="I3397" t="str">
            <v>231</v>
          </cell>
          <cell r="J3397">
            <v>1</v>
          </cell>
          <cell r="K3397">
            <v>0</v>
          </cell>
          <cell r="L3397">
            <v>0</v>
          </cell>
          <cell r="M3397">
            <v>0.60699999999999998</v>
          </cell>
          <cell r="N3397">
            <v>3.0000000000000001E-3</v>
          </cell>
          <cell r="O3397">
            <v>328.9</v>
          </cell>
          <cell r="P3397">
            <v>54.18</v>
          </cell>
          <cell r="Q3397">
            <v>59.2</v>
          </cell>
          <cell r="R3397">
            <v>1.44</v>
          </cell>
        </row>
        <row r="3398">
          <cell r="A3398" t="str">
            <v>0310Bajo Piura270</v>
          </cell>
          <cell r="B3398" t="str">
            <v>03</v>
          </cell>
          <cell r="C3398" t="str">
            <v>10</v>
          </cell>
          <cell r="D3398" t="str">
            <v>ELNO</v>
          </cell>
          <cell r="E3398" t="str">
            <v>Bajo Piura</v>
          </cell>
          <cell r="F3398" t="str">
            <v/>
          </cell>
          <cell r="G3398">
            <v>0</v>
          </cell>
          <cell r="H3398">
            <v>60</v>
          </cell>
          <cell r="I3398" t="str">
            <v>270</v>
          </cell>
          <cell r="J3398">
            <v>436</v>
          </cell>
          <cell r="K3398">
            <v>0</v>
          </cell>
          <cell r="L3398">
            <v>0</v>
          </cell>
          <cell r="M3398">
            <v>65.942999999999998</v>
          </cell>
          <cell r="N3398">
            <v>0</v>
          </cell>
          <cell r="O3398">
            <v>26776.53</v>
          </cell>
          <cell r="P3398">
            <v>40.61</v>
          </cell>
          <cell r="Q3398">
            <v>4819.78</v>
          </cell>
          <cell r="R3398">
            <v>274.56</v>
          </cell>
        </row>
        <row r="3399">
          <cell r="A3399" t="str">
            <v>0310Bajo Piura261</v>
          </cell>
          <cell r="B3399" t="str">
            <v>03</v>
          </cell>
          <cell r="C3399" t="str">
            <v>10</v>
          </cell>
          <cell r="D3399" t="str">
            <v>ELNO</v>
          </cell>
          <cell r="E3399" t="str">
            <v>Bajo Piura</v>
          </cell>
          <cell r="F3399" t="str">
            <v/>
          </cell>
          <cell r="G3399">
            <v>0</v>
          </cell>
          <cell r="H3399">
            <v>60</v>
          </cell>
          <cell r="I3399" t="str">
            <v>261</v>
          </cell>
          <cell r="J3399">
            <v>7199</v>
          </cell>
          <cell r="K3399">
            <v>0</v>
          </cell>
          <cell r="L3399">
            <v>0</v>
          </cell>
          <cell r="M3399">
            <v>105.396</v>
          </cell>
          <cell r="N3399">
            <v>0</v>
          </cell>
          <cell r="O3399">
            <v>43917.33</v>
          </cell>
          <cell r="P3399">
            <v>41.67</v>
          </cell>
          <cell r="Q3399">
            <v>7905.12</v>
          </cell>
          <cell r="R3399">
            <v>4308.67</v>
          </cell>
        </row>
        <row r="3400">
          <cell r="A3400" t="str">
            <v>0310Bajo Piura262</v>
          </cell>
          <cell r="B3400" t="str">
            <v>03</v>
          </cell>
          <cell r="C3400" t="str">
            <v>10</v>
          </cell>
          <cell r="D3400" t="str">
            <v>ELNO</v>
          </cell>
          <cell r="E3400" t="str">
            <v>Bajo Piura</v>
          </cell>
          <cell r="F3400" t="str">
            <v/>
          </cell>
          <cell r="G3400">
            <v>0</v>
          </cell>
          <cell r="H3400">
            <v>60</v>
          </cell>
          <cell r="I3400" t="str">
            <v>262</v>
          </cell>
          <cell r="J3400">
            <v>3936</v>
          </cell>
          <cell r="K3400">
            <v>0</v>
          </cell>
          <cell r="L3400">
            <v>0</v>
          </cell>
          <cell r="M3400">
            <v>210.541</v>
          </cell>
          <cell r="N3400">
            <v>0</v>
          </cell>
          <cell r="O3400">
            <v>77108.06</v>
          </cell>
          <cell r="P3400">
            <v>36.619999999999997</v>
          </cell>
          <cell r="Q3400">
            <v>13879.45</v>
          </cell>
          <cell r="R3400">
            <v>2358.3000000000002</v>
          </cell>
        </row>
        <row r="3401">
          <cell r="A3401" t="str">
            <v>0310Bajo Piura263</v>
          </cell>
          <cell r="B3401" t="str">
            <v>03</v>
          </cell>
          <cell r="C3401" t="str">
            <v>10</v>
          </cell>
          <cell r="D3401" t="str">
            <v>ELNO</v>
          </cell>
          <cell r="E3401" t="str">
            <v>Bajo Piura</v>
          </cell>
          <cell r="F3401" t="str">
            <v/>
          </cell>
          <cell r="G3401">
            <v>0</v>
          </cell>
          <cell r="H3401">
            <v>60</v>
          </cell>
          <cell r="I3401" t="str">
            <v>263</v>
          </cell>
          <cell r="J3401">
            <v>374</v>
          </cell>
          <cell r="K3401">
            <v>0</v>
          </cell>
          <cell r="L3401">
            <v>0</v>
          </cell>
          <cell r="M3401">
            <v>44.970999999999997</v>
          </cell>
          <cell r="N3401">
            <v>0</v>
          </cell>
          <cell r="O3401">
            <v>18512.759999999998</v>
          </cell>
          <cell r="P3401">
            <v>41.17</v>
          </cell>
          <cell r="Q3401">
            <v>3332.3</v>
          </cell>
          <cell r="R3401">
            <v>226.39</v>
          </cell>
        </row>
        <row r="3402">
          <cell r="A3402" t="str">
            <v>0310Bajo Piura264</v>
          </cell>
          <cell r="B3402" t="str">
            <v>03</v>
          </cell>
          <cell r="C3402" t="str">
            <v>10</v>
          </cell>
          <cell r="D3402" t="str">
            <v>ELNO</v>
          </cell>
          <cell r="E3402" t="str">
            <v>Bajo Piura</v>
          </cell>
          <cell r="F3402" t="str">
            <v/>
          </cell>
          <cell r="G3402">
            <v>0</v>
          </cell>
          <cell r="H3402">
            <v>60</v>
          </cell>
          <cell r="I3402" t="str">
            <v>264</v>
          </cell>
          <cell r="J3402">
            <v>175</v>
          </cell>
          <cell r="K3402">
            <v>0</v>
          </cell>
          <cell r="L3402">
            <v>0</v>
          </cell>
          <cell r="M3402">
            <v>35.360999999999997</v>
          </cell>
          <cell r="N3402">
            <v>0</v>
          </cell>
          <cell r="O3402">
            <v>14327.74</v>
          </cell>
          <cell r="P3402">
            <v>40.520000000000003</v>
          </cell>
          <cell r="Q3402">
            <v>2578.9899999999998</v>
          </cell>
          <cell r="R3402">
            <v>107.28</v>
          </cell>
        </row>
        <row r="3403">
          <cell r="A3403" t="str">
            <v>0310Bajo Piura265</v>
          </cell>
          <cell r="B3403" t="str">
            <v>03</v>
          </cell>
          <cell r="C3403" t="str">
            <v>10</v>
          </cell>
          <cell r="D3403" t="str">
            <v>ELNO</v>
          </cell>
          <cell r="E3403" t="str">
            <v>Bajo Piura</v>
          </cell>
          <cell r="F3403" t="str">
            <v/>
          </cell>
          <cell r="G3403">
            <v>0</v>
          </cell>
          <cell r="H3403">
            <v>60</v>
          </cell>
          <cell r="I3403" t="str">
            <v>265</v>
          </cell>
          <cell r="J3403">
            <v>35</v>
          </cell>
          <cell r="K3403">
            <v>0</v>
          </cell>
          <cell r="L3403">
            <v>0</v>
          </cell>
          <cell r="M3403">
            <v>13.348000000000001</v>
          </cell>
          <cell r="N3403">
            <v>0</v>
          </cell>
          <cell r="O3403">
            <v>5348.66</v>
          </cell>
          <cell r="P3403">
            <v>40.07</v>
          </cell>
          <cell r="Q3403">
            <v>962.76</v>
          </cell>
          <cell r="R3403">
            <v>22.89</v>
          </cell>
        </row>
        <row r="3404">
          <cell r="A3404" t="str">
            <v>0310Bajo Piura266</v>
          </cell>
          <cell r="B3404" t="str">
            <v>03</v>
          </cell>
          <cell r="C3404" t="str">
            <v>10</v>
          </cell>
          <cell r="D3404" t="str">
            <v>ELNO</v>
          </cell>
          <cell r="E3404" t="str">
            <v>Bajo Piura</v>
          </cell>
          <cell r="F3404" t="str">
            <v/>
          </cell>
          <cell r="G3404">
            <v>0</v>
          </cell>
          <cell r="H3404">
            <v>60</v>
          </cell>
          <cell r="I3404" t="str">
            <v>266</v>
          </cell>
          <cell r="J3404">
            <v>7</v>
          </cell>
          <cell r="K3404">
            <v>0</v>
          </cell>
          <cell r="L3404">
            <v>0</v>
          </cell>
          <cell r="M3404">
            <v>4.0010000000000003</v>
          </cell>
          <cell r="N3404">
            <v>0</v>
          </cell>
          <cell r="O3404">
            <v>1596.42</v>
          </cell>
          <cell r="P3404">
            <v>39.9</v>
          </cell>
          <cell r="Q3404">
            <v>287.36</v>
          </cell>
          <cell r="R3404">
            <v>4.37</v>
          </cell>
        </row>
        <row r="3405">
          <cell r="A3405" t="str">
            <v>0310Bajo Piura267</v>
          </cell>
          <cell r="B3405" t="str">
            <v>03</v>
          </cell>
          <cell r="C3405" t="str">
            <v>10</v>
          </cell>
          <cell r="D3405" t="str">
            <v>ELNO</v>
          </cell>
          <cell r="E3405" t="str">
            <v>Bajo Piura</v>
          </cell>
          <cell r="F3405" t="str">
            <v/>
          </cell>
          <cell r="G3405">
            <v>0</v>
          </cell>
          <cell r="H3405">
            <v>60</v>
          </cell>
          <cell r="I3405" t="str">
            <v>267</v>
          </cell>
          <cell r="J3405">
            <v>6</v>
          </cell>
          <cell r="K3405">
            <v>0</v>
          </cell>
          <cell r="L3405">
            <v>0</v>
          </cell>
          <cell r="M3405">
            <v>5.351</v>
          </cell>
          <cell r="N3405">
            <v>0</v>
          </cell>
          <cell r="O3405">
            <v>2026.42</v>
          </cell>
          <cell r="P3405">
            <v>37.869999999999997</v>
          </cell>
          <cell r="Q3405">
            <v>364.76</v>
          </cell>
          <cell r="R3405">
            <v>4.24</v>
          </cell>
        </row>
        <row r="3406">
          <cell r="A3406" t="str">
            <v>0310Bajo Piura268</v>
          </cell>
          <cell r="B3406" t="str">
            <v>03</v>
          </cell>
          <cell r="C3406" t="str">
            <v>10</v>
          </cell>
          <cell r="D3406" t="str">
            <v>ELNO</v>
          </cell>
          <cell r="E3406" t="str">
            <v>Bajo Piura</v>
          </cell>
          <cell r="F3406" t="str">
            <v/>
          </cell>
          <cell r="G3406">
            <v>0</v>
          </cell>
          <cell r="H3406">
            <v>60</v>
          </cell>
          <cell r="I3406" t="str">
            <v>268</v>
          </cell>
          <cell r="J3406">
            <v>14</v>
          </cell>
          <cell r="K3406">
            <v>0</v>
          </cell>
          <cell r="L3406">
            <v>0</v>
          </cell>
          <cell r="M3406">
            <v>30.163</v>
          </cell>
          <cell r="N3406">
            <v>0</v>
          </cell>
          <cell r="O3406">
            <v>11962.16</v>
          </cell>
          <cell r="P3406">
            <v>39.659999999999997</v>
          </cell>
          <cell r="Q3406">
            <v>2153.19</v>
          </cell>
          <cell r="R3406">
            <v>9.5299999999999994</v>
          </cell>
        </row>
        <row r="3407">
          <cell r="A3407" t="str">
            <v>0310Bajo Piura282</v>
          </cell>
          <cell r="B3407" t="str">
            <v>03</v>
          </cell>
          <cell r="C3407" t="str">
            <v>10</v>
          </cell>
          <cell r="D3407" t="str">
            <v>ELNO</v>
          </cell>
          <cell r="E3407" t="str">
            <v>Bajo Piura</v>
          </cell>
          <cell r="F3407" t="str">
            <v/>
          </cell>
          <cell r="G3407">
            <v>0</v>
          </cell>
          <cell r="H3407">
            <v>60</v>
          </cell>
          <cell r="I3407" t="str">
            <v>282</v>
          </cell>
          <cell r="J3407">
            <v>2</v>
          </cell>
          <cell r="K3407">
            <v>0</v>
          </cell>
          <cell r="L3407">
            <v>0</v>
          </cell>
          <cell r="M3407">
            <v>6.6000000000000003E-2</v>
          </cell>
          <cell r="N3407">
            <v>0.2</v>
          </cell>
          <cell r="O3407">
            <v>27.58</v>
          </cell>
          <cell r="P3407">
            <v>41.79</v>
          </cell>
          <cell r="Q3407">
            <v>4.96</v>
          </cell>
          <cell r="R3407">
            <v>0.5</v>
          </cell>
        </row>
        <row r="3408">
          <cell r="A3408" t="str">
            <v>0310Bajo Piura100</v>
          </cell>
          <cell r="B3408" t="str">
            <v>03</v>
          </cell>
          <cell r="C3408" t="str">
            <v>10</v>
          </cell>
          <cell r="D3408" t="str">
            <v>ELNO</v>
          </cell>
          <cell r="E3408" t="str">
            <v>Bajo Piura</v>
          </cell>
          <cell r="F3408" t="str">
            <v/>
          </cell>
          <cell r="G3408">
            <v>0</v>
          </cell>
          <cell r="H3408">
            <v>60</v>
          </cell>
          <cell r="I3408" t="str">
            <v>100</v>
          </cell>
          <cell r="J3408">
            <v>25</v>
          </cell>
          <cell r="K3408">
            <v>55.329000000000001</v>
          </cell>
          <cell r="L3408">
            <v>550.14200000000005</v>
          </cell>
          <cell r="M3408">
            <v>605.471</v>
          </cell>
          <cell r="N3408">
            <v>2.89</v>
          </cell>
          <cell r="O3408">
            <v>111300.89</v>
          </cell>
          <cell r="P3408">
            <v>18.38</v>
          </cell>
          <cell r="Q3408">
            <v>20034.16</v>
          </cell>
          <cell r="R3408">
            <v>310.79000000000002</v>
          </cell>
        </row>
        <row r="3409">
          <cell r="A3409" t="str">
            <v>0310Bajo Piura122</v>
          </cell>
          <cell r="B3409" t="str">
            <v>03</v>
          </cell>
          <cell r="C3409" t="str">
            <v>10</v>
          </cell>
          <cell r="D3409" t="str">
            <v>ELNO</v>
          </cell>
          <cell r="E3409" t="str">
            <v>Bajo Piura</v>
          </cell>
          <cell r="F3409" t="str">
            <v/>
          </cell>
          <cell r="G3409">
            <v>0</v>
          </cell>
          <cell r="H3409">
            <v>60</v>
          </cell>
          <cell r="I3409" t="str">
            <v>122</v>
          </cell>
          <cell r="J3409">
            <v>10</v>
          </cell>
          <cell r="K3409">
            <v>65.695999999999998</v>
          </cell>
          <cell r="L3409">
            <v>327.14499999999998</v>
          </cell>
          <cell r="M3409">
            <v>392.84100000000001</v>
          </cell>
          <cell r="N3409">
            <v>1.8240000000000001</v>
          </cell>
          <cell r="O3409">
            <v>88810.22</v>
          </cell>
          <cell r="P3409">
            <v>22.61</v>
          </cell>
          <cell r="Q3409">
            <v>15985.84</v>
          </cell>
          <cell r="R3409">
            <v>127</v>
          </cell>
        </row>
        <row r="3410">
          <cell r="A3410" t="str">
            <v>0310Bajo Piura121</v>
          </cell>
          <cell r="B3410" t="str">
            <v>03</v>
          </cell>
          <cell r="C3410" t="str">
            <v>10</v>
          </cell>
          <cell r="D3410" t="str">
            <v>ELNO</v>
          </cell>
          <cell r="E3410" t="str">
            <v>Bajo Piura</v>
          </cell>
          <cell r="F3410" t="str">
            <v/>
          </cell>
          <cell r="G3410">
            <v>0</v>
          </cell>
          <cell r="H3410">
            <v>60</v>
          </cell>
          <cell r="I3410" t="str">
            <v>121</v>
          </cell>
          <cell r="J3410">
            <v>4</v>
          </cell>
          <cell r="K3410">
            <v>6.109</v>
          </cell>
          <cell r="L3410">
            <v>22.059000000000001</v>
          </cell>
          <cell r="M3410">
            <v>28.167999999999999</v>
          </cell>
          <cell r="N3410">
            <v>0.14199999999999999</v>
          </cell>
          <cell r="O3410">
            <v>5081.18</v>
          </cell>
          <cell r="P3410">
            <v>18.04</v>
          </cell>
          <cell r="Q3410">
            <v>914.61</v>
          </cell>
          <cell r="R3410">
            <v>48.88</v>
          </cell>
        </row>
        <row r="3411">
          <cell r="A3411" t="str">
            <v>0310Bajo Piura132</v>
          </cell>
          <cell r="B3411" t="str">
            <v>03</v>
          </cell>
          <cell r="C3411" t="str">
            <v>10</v>
          </cell>
          <cell r="D3411" t="str">
            <v>ELNO</v>
          </cell>
          <cell r="E3411" t="str">
            <v>Bajo Piura</v>
          </cell>
          <cell r="F3411" t="str">
            <v/>
          </cell>
          <cell r="G3411">
            <v>0</v>
          </cell>
          <cell r="H3411">
            <v>60</v>
          </cell>
          <cell r="I3411" t="str">
            <v>132</v>
          </cell>
          <cell r="J3411">
            <v>4</v>
          </cell>
          <cell r="K3411">
            <v>0</v>
          </cell>
          <cell r="L3411">
            <v>0</v>
          </cell>
          <cell r="M3411">
            <v>3.3519999999999999</v>
          </cell>
          <cell r="N3411">
            <v>7.8E-2</v>
          </cell>
          <cell r="O3411">
            <v>1169.55</v>
          </cell>
          <cell r="P3411">
            <v>34.89</v>
          </cell>
          <cell r="Q3411">
            <v>210.52</v>
          </cell>
          <cell r="R3411">
            <v>50.91</v>
          </cell>
        </row>
        <row r="3412">
          <cell r="A3412" t="str">
            <v>0310Bajo Piura131</v>
          </cell>
          <cell r="B3412" t="str">
            <v>03</v>
          </cell>
          <cell r="C3412" t="str">
            <v>10</v>
          </cell>
          <cell r="D3412" t="str">
            <v>ELNO</v>
          </cell>
          <cell r="E3412" t="str">
            <v>Bajo Piura</v>
          </cell>
          <cell r="F3412" t="str">
            <v/>
          </cell>
          <cell r="G3412">
            <v>0</v>
          </cell>
          <cell r="H3412">
            <v>60</v>
          </cell>
          <cell r="I3412" t="str">
            <v>131</v>
          </cell>
          <cell r="J3412">
            <v>13</v>
          </cell>
          <cell r="K3412">
            <v>0</v>
          </cell>
          <cell r="L3412">
            <v>0</v>
          </cell>
          <cell r="M3412">
            <v>24.082000000000001</v>
          </cell>
          <cell r="N3412">
            <v>0.10100000000000001</v>
          </cell>
          <cell r="O3412">
            <v>7273.43</v>
          </cell>
          <cell r="P3412">
            <v>30.2</v>
          </cell>
          <cell r="Q3412">
            <v>1309.22</v>
          </cell>
          <cell r="R3412">
            <v>156.13</v>
          </cell>
        </row>
        <row r="3413">
          <cell r="A3413" t="str">
            <v>0310Bajo Piura240</v>
          </cell>
          <cell r="B3413" t="str">
            <v>03</v>
          </cell>
          <cell r="C3413" t="str">
            <v>10</v>
          </cell>
          <cell r="D3413" t="str">
            <v>ELNO</v>
          </cell>
          <cell r="E3413" t="str">
            <v>Bajo Piura</v>
          </cell>
          <cell r="F3413" t="str">
            <v/>
          </cell>
          <cell r="G3413">
            <v>0</v>
          </cell>
          <cell r="H3413">
            <v>60</v>
          </cell>
          <cell r="I3413" t="str">
            <v>240</v>
          </cell>
          <cell r="J3413">
            <v>0</v>
          </cell>
          <cell r="K3413">
            <v>0</v>
          </cell>
          <cell r="L3413">
            <v>0</v>
          </cell>
          <cell r="M3413">
            <v>127.592</v>
          </cell>
          <cell r="N3413">
            <v>0</v>
          </cell>
          <cell r="O3413">
            <v>30760.2</v>
          </cell>
          <cell r="P3413">
            <v>24.11</v>
          </cell>
          <cell r="Q3413">
            <v>0</v>
          </cell>
          <cell r="R3413">
            <v>0</v>
          </cell>
        </row>
        <row r="3414">
          <cell r="A3414" t="str">
            <v>0310Tumbes231</v>
          </cell>
          <cell r="B3414" t="str">
            <v>03</v>
          </cell>
          <cell r="C3414" t="str">
            <v>10</v>
          </cell>
          <cell r="D3414" t="str">
            <v>ELNO</v>
          </cell>
          <cell r="E3414" t="str">
            <v>Tumbes</v>
          </cell>
          <cell r="F3414" t="str">
            <v/>
          </cell>
          <cell r="G3414">
            <v>0</v>
          </cell>
          <cell r="H3414">
            <v>0</v>
          </cell>
          <cell r="I3414" t="str">
            <v>231</v>
          </cell>
          <cell r="J3414">
            <v>8</v>
          </cell>
          <cell r="K3414">
            <v>0</v>
          </cell>
          <cell r="L3414">
            <v>0</v>
          </cell>
          <cell r="M3414">
            <v>10.715999999999999</v>
          </cell>
          <cell r="N3414">
            <v>6.4000000000000001E-2</v>
          </cell>
          <cell r="O3414">
            <v>4718.88</v>
          </cell>
          <cell r="P3414">
            <v>44.04</v>
          </cell>
          <cell r="Q3414">
            <v>849.4</v>
          </cell>
          <cell r="R3414">
            <v>11.22</v>
          </cell>
        </row>
        <row r="3415">
          <cell r="A3415" t="str">
            <v>0310Tumbes270</v>
          </cell>
          <cell r="B3415" t="str">
            <v>03</v>
          </cell>
          <cell r="C3415" t="str">
            <v>10</v>
          </cell>
          <cell r="D3415" t="str">
            <v>ELNO</v>
          </cell>
          <cell r="E3415" t="str">
            <v>Tumbes</v>
          </cell>
          <cell r="F3415" t="str">
            <v/>
          </cell>
          <cell r="G3415">
            <v>0</v>
          </cell>
          <cell r="H3415">
            <v>0</v>
          </cell>
          <cell r="I3415" t="str">
            <v>270</v>
          </cell>
          <cell r="J3415">
            <v>2240</v>
          </cell>
          <cell r="K3415">
            <v>0</v>
          </cell>
          <cell r="L3415">
            <v>0</v>
          </cell>
          <cell r="M3415">
            <v>530.54100000000005</v>
          </cell>
          <cell r="N3415">
            <v>0</v>
          </cell>
          <cell r="O3415">
            <v>198919.92</v>
          </cell>
          <cell r="P3415">
            <v>37.49</v>
          </cell>
          <cell r="Q3415">
            <v>35805.589999999997</v>
          </cell>
          <cell r="R3415">
            <v>1371.53</v>
          </cell>
        </row>
        <row r="3416">
          <cell r="A3416" t="str">
            <v>0310Tumbes261</v>
          </cell>
          <cell r="B3416" t="str">
            <v>03</v>
          </cell>
          <cell r="C3416" t="str">
            <v>10</v>
          </cell>
          <cell r="D3416" t="str">
            <v>ELNO</v>
          </cell>
          <cell r="E3416" t="str">
            <v>Tumbes</v>
          </cell>
          <cell r="F3416" t="str">
            <v/>
          </cell>
          <cell r="G3416">
            <v>0</v>
          </cell>
          <cell r="H3416">
            <v>0</v>
          </cell>
          <cell r="I3416" t="str">
            <v>261</v>
          </cell>
          <cell r="J3416">
            <v>12048</v>
          </cell>
          <cell r="K3416">
            <v>0</v>
          </cell>
          <cell r="L3416">
            <v>0</v>
          </cell>
          <cell r="M3416">
            <v>195.36600000000001</v>
          </cell>
          <cell r="N3416">
            <v>0</v>
          </cell>
          <cell r="O3416">
            <v>75025.59</v>
          </cell>
          <cell r="P3416">
            <v>38.4</v>
          </cell>
          <cell r="Q3416">
            <v>13504.61</v>
          </cell>
          <cell r="R3416">
            <v>7212.65</v>
          </cell>
        </row>
        <row r="3417">
          <cell r="A3417" t="str">
            <v>0310Tumbes262</v>
          </cell>
          <cell r="B3417" t="str">
            <v>03</v>
          </cell>
          <cell r="C3417" t="str">
            <v>10</v>
          </cell>
          <cell r="D3417" t="str">
            <v>ELNO</v>
          </cell>
          <cell r="E3417" t="str">
            <v>Tumbes</v>
          </cell>
          <cell r="F3417" t="str">
            <v/>
          </cell>
          <cell r="G3417">
            <v>0</v>
          </cell>
          <cell r="H3417">
            <v>0</v>
          </cell>
          <cell r="I3417" t="str">
            <v>262</v>
          </cell>
          <cell r="J3417">
            <v>13682</v>
          </cell>
          <cell r="K3417">
            <v>0</v>
          </cell>
          <cell r="L3417">
            <v>0</v>
          </cell>
          <cell r="M3417">
            <v>791.27099999999996</v>
          </cell>
          <cell r="N3417">
            <v>0</v>
          </cell>
          <cell r="O3417">
            <v>275703.48</v>
          </cell>
          <cell r="P3417">
            <v>34.840000000000003</v>
          </cell>
          <cell r="Q3417">
            <v>49626.63</v>
          </cell>
          <cell r="R3417">
            <v>8201.9699999999993</v>
          </cell>
        </row>
        <row r="3418">
          <cell r="A3418" t="str">
            <v>0310Tumbes263</v>
          </cell>
          <cell r="B3418" t="str">
            <v>03</v>
          </cell>
          <cell r="C3418" t="str">
            <v>10</v>
          </cell>
          <cell r="D3418" t="str">
            <v>ELNO</v>
          </cell>
          <cell r="E3418" t="str">
            <v>Tumbes</v>
          </cell>
          <cell r="F3418" t="str">
            <v/>
          </cell>
          <cell r="G3418">
            <v>0</v>
          </cell>
          <cell r="H3418">
            <v>0</v>
          </cell>
          <cell r="I3418" t="str">
            <v>263</v>
          </cell>
          <cell r="J3418">
            <v>2538</v>
          </cell>
          <cell r="K3418">
            <v>0</v>
          </cell>
          <cell r="L3418">
            <v>0</v>
          </cell>
          <cell r="M3418">
            <v>306.54899999999998</v>
          </cell>
          <cell r="N3418">
            <v>0</v>
          </cell>
          <cell r="O3418">
            <v>119445.37</v>
          </cell>
          <cell r="P3418">
            <v>38.96</v>
          </cell>
          <cell r="Q3418">
            <v>21500.17</v>
          </cell>
          <cell r="R3418">
            <v>1521.76</v>
          </cell>
        </row>
        <row r="3419">
          <cell r="A3419" t="str">
            <v>0310Tumbes264</v>
          </cell>
          <cell r="B3419" t="str">
            <v>03</v>
          </cell>
          <cell r="C3419" t="str">
            <v>10</v>
          </cell>
          <cell r="D3419" t="str">
            <v>ELNO</v>
          </cell>
          <cell r="E3419" t="str">
            <v>Tumbes</v>
          </cell>
          <cell r="F3419" t="str">
            <v/>
          </cell>
          <cell r="G3419">
            <v>0</v>
          </cell>
          <cell r="H3419">
            <v>0</v>
          </cell>
          <cell r="I3419" t="str">
            <v>264</v>
          </cell>
          <cell r="J3419">
            <v>1301</v>
          </cell>
          <cell r="K3419">
            <v>0</v>
          </cell>
          <cell r="L3419">
            <v>0</v>
          </cell>
          <cell r="M3419">
            <v>257.62700000000001</v>
          </cell>
          <cell r="N3419">
            <v>0</v>
          </cell>
          <cell r="O3419">
            <v>98507.29</v>
          </cell>
          <cell r="P3419">
            <v>38.24</v>
          </cell>
          <cell r="Q3419">
            <v>17731.310000000001</v>
          </cell>
          <cell r="R3419">
            <v>781.14</v>
          </cell>
        </row>
        <row r="3420">
          <cell r="A3420" t="str">
            <v>0310Tumbes265</v>
          </cell>
          <cell r="B3420" t="str">
            <v>03</v>
          </cell>
          <cell r="C3420" t="str">
            <v>10</v>
          </cell>
          <cell r="D3420" t="str">
            <v>ELNO</v>
          </cell>
          <cell r="E3420" t="str">
            <v>Tumbes</v>
          </cell>
          <cell r="F3420" t="str">
            <v/>
          </cell>
          <cell r="G3420">
            <v>0</v>
          </cell>
          <cell r="H3420">
            <v>0</v>
          </cell>
          <cell r="I3420" t="str">
            <v>265</v>
          </cell>
          <cell r="J3420">
            <v>213</v>
          </cell>
          <cell r="K3420">
            <v>0</v>
          </cell>
          <cell r="L3420">
            <v>0</v>
          </cell>
          <cell r="M3420">
            <v>80.507000000000005</v>
          </cell>
          <cell r="N3420">
            <v>0</v>
          </cell>
          <cell r="O3420">
            <v>29997.200000000001</v>
          </cell>
          <cell r="P3420">
            <v>37.26</v>
          </cell>
          <cell r="Q3420">
            <v>5399.5</v>
          </cell>
          <cell r="R3420">
            <v>129.28</v>
          </cell>
        </row>
        <row r="3421">
          <cell r="A3421" t="str">
            <v>0310Tumbes266</v>
          </cell>
          <cell r="B3421" t="str">
            <v>03</v>
          </cell>
          <cell r="C3421" t="str">
            <v>10</v>
          </cell>
          <cell r="D3421" t="str">
            <v>ELNO</v>
          </cell>
          <cell r="E3421" t="str">
            <v>Tumbes</v>
          </cell>
          <cell r="F3421" t="str">
            <v/>
          </cell>
          <cell r="G3421">
            <v>0</v>
          </cell>
          <cell r="H3421">
            <v>0</v>
          </cell>
          <cell r="I3421" t="str">
            <v>266</v>
          </cell>
          <cell r="J3421">
            <v>57</v>
          </cell>
          <cell r="K3421">
            <v>0</v>
          </cell>
          <cell r="L3421">
            <v>0</v>
          </cell>
          <cell r="M3421">
            <v>34.953000000000003</v>
          </cell>
          <cell r="N3421">
            <v>0</v>
          </cell>
          <cell r="O3421">
            <v>12822.51</v>
          </cell>
          <cell r="P3421">
            <v>36.69</v>
          </cell>
          <cell r="Q3421">
            <v>2308.0500000000002</v>
          </cell>
          <cell r="R3421">
            <v>34.909999999999997</v>
          </cell>
        </row>
        <row r="3422">
          <cell r="A3422" t="str">
            <v>0310Tumbes267</v>
          </cell>
          <cell r="B3422" t="str">
            <v>03</v>
          </cell>
          <cell r="C3422" t="str">
            <v>10</v>
          </cell>
          <cell r="D3422" t="str">
            <v>ELNO</v>
          </cell>
          <cell r="E3422" t="str">
            <v>Tumbes</v>
          </cell>
          <cell r="F3422" t="str">
            <v/>
          </cell>
          <cell r="G3422">
            <v>0</v>
          </cell>
          <cell r="H3422">
            <v>0</v>
          </cell>
          <cell r="I3422" t="str">
            <v>267</v>
          </cell>
          <cell r="J3422">
            <v>23</v>
          </cell>
          <cell r="K3422">
            <v>0</v>
          </cell>
          <cell r="L3422">
            <v>0</v>
          </cell>
          <cell r="M3422">
            <v>19.66</v>
          </cell>
          <cell r="N3422">
            <v>0</v>
          </cell>
          <cell r="O3422">
            <v>7165.42</v>
          </cell>
          <cell r="P3422">
            <v>36.450000000000003</v>
          </cell>
          <cell r="Q3422">
            <v>1289.78</v>
          </cell>
          <cell r="R3422">
            <v>14.76</v>
          </cell>
        </row>
        <row r="3423">
          <cell r="A3423" t="str">
            <v>0310Tumbes268</v>
          </cell>
          <cell r="B3423" t="str">
            <v>03</v>
          </cell>
          <cell r="C3423" t="str">
            <v>10</v>
          </cell>
          <cell r="D3423" t="str">
            <v>ELNO</v>
          </cell>
          <cell r="E3423" t="str">
            <v>Tumbes</v>
          </cell>
          <cell r="F3423" t="str">
            <v/>
          </cell>
          <cell r="G3423">
            <v>0</v>
          </cell>
          <cell r="H3423">
            <v>0</v>
          </cell>
          <cell r="I3423" t="str">
            <v>268</v>
          </cell>
          <cell r="J3423">
            <v>23</v>
          </cell>
          <cell r="K3423">
            <v>0</v>
          </cell>
          <cell r="L3423">
            <v>0</v>
          </cell>
          <cell r="M3423">
            <v>38.341999999999999</v>
          </cell>
          <cell r="N3423">
            <v>0</v>
          </cell>
          <cell r="O3423">
            <v>13572.52</v>
          </cell>
          <cell r="P3423">
            <v>35.4</v>
          </cell>
          <cell r="Q3423">
            <v>2443.0500000000002</v>
          </cell>
          <cell r="R3423">
            <v>15.09</v>
          </cell>
        </row>
        <row r="3424">
          <cell r="A3424" t="str">
            <v>0310Tumbes282</v>
          </cell>
          <cell r="B3424" t="str">
            <v>03</v>
          </cell>
          <cell r="C3424" t="str">
            <v>10</v>
          </cell>
          <cell r="D3424" t="str">
            <v>ELNO</v>
          </cell>
          <cell r="E3424" t="str">
            <v>Tumbes</v>
          </cell>
          <cell r="F3424" t="str">
            <v/>
          </cell>
          <cell r="G3424">
            <v>0</v>
          </cell>
          <cell r="H3424">
            <v>0</v>
          </cell>
          <cell r="I3424" t="str">
            <v>282</v>
          </cell>
          <cell r="J3424">
            <v>53</v>
          </cell>
          <cell r="K3424">
            <v>0</v>
          </cell>
          <cell r="L3424">
            <v>0</v>
          </cell>
          <cell r="M3424">
            <v>4.0060000000000002</v>
          </cell>
          <cell r="N3424">
            <v>11.34</v>
          </cell>
          <cell r="O3424">
            <v>1500</v>
          </cell>
          <cell r="P3424">
            <v>37.44</v>
          </cell>
          <cell r="Q3424">
            <v>270</v>
          </cell>
          <cell r="R3424">
            <v>13.38</v>
          </cell>
        </row>
        <row r="3425">
          <cell r="A3425" t="str">
            <v>0310Tumbes281</v>
          </cell>
          <cell r="B3425" t="str">
            <v>03</v>
          </cell>
          <cell r="C3425" t="str">
            <v>10</v>
          </cell>
          <cell r="D3425" t="str">
            <v>ELNO</v>
          </cell>
          <cell r="E3425" t="str">
            <v>Tumbes</v>
          </cell>
          <cell r="F3425" t="str">
            <v/>
          </cell>
          <cell r="G3425">
            <v>0</v>
          </cell>
          <cell r="H3425">
            <v>0</v>
          </cell>
          <cell r="I3425" t="str">
            <v>281</v>
          </cell>
          <cell r="J3425">
            <v>2</v>
          </cell>
          <cell r="K3425">
            <v>0</v>
          </cell>
          <cell r="L3425">
            <v>0</v>
          </cell>
          <cell r="M3425">
            <v>0.19800000000000001</v>
          </cell>
          <cell r="N3425">
            <v>0.6</v>
          </cell>
          <cell r="O3425">
            <v>77.84</v>
          </cell>
          <cell r="P3425">
            <v>39.31</v>
          </cell>
          <cell r="Q3425">
            <v>14.01</v>
          </cell>
          <cell r="R3425">
            <v>0.5</v>
          </cell>
        </row>
        <row r="3426">
          <cell r="A3426" t="str">
            <v>0310Tumbes100</v>
          </cell>
          <cell r="B3426" t="str">
            <v>03</v>
          </cell>
          <cell r="C3426" t="str">
            <v>10</v>
          </cell>
          <cell r="D3426" t="str">
            <v>ELNO</v>
          </cell>
          <cell r="E3426" t="str">
            <v>Tumbes</v>
          </cell>
          <cell r="F3426" t="str">
            <v/>
          </cell>
          <cell r="G3426">
            <v>0</v>
          </cell>
          <cell r="H3426">
            <v>0</v>
          </cell>
          <cell r="I3426" t="str">
            <v>100</v>
          </cell>
          <cell r="J3426">
            <v>22</v>
          </cell>
          <cell r="K3426">
            <v>10.827</v>
          </cell>
          <cell r="L3426">
            <v>386.37400000000002</v>
          </cell>
          <cell r="M3426">
            <v>397.20100000000002</v>
          </cell>
          <cell r="N3426">
            <v>2.2570000000000001</v>
          </cell>
          <cell r="O3426">
            <v>71101.740000000005</v>
          </cell>
          <cell r="P3426">
            <v>17.899999999999999</v>
          </cell>
          <cell r="Q3426">
            <v>12798.31</v>
          </cell>
          <cell r="R3426">
            <v>278.07</v>
          </cell>
        </row>
        <row r="3427">
          <cell r="A3427" t="str">
            <v>0310Tumbes122</v>
          </cell>
          <cell r="B3427" t="str">
            <v>03</v>
          </cell>
          <cell r="C3427" t="str">
            <v>10</v>
          </cell>
          <cell r="D3427" t="str">
            <v>ELNO</v>
          </cell>
          <cell r="E3427" t="str">
            <v>Tumbes</v>
          </cell>
          <cell r="F3427" t="str">
            <v/>
          </cell>
          <cell r="G3427">
            <v>0</v>
          </cell>
          <cell r="H3427">
            <v>0</v>
          </cell>
          <cell r="I3427" t="str">
            <v>122</v>
          </cell>
          <cell r="J3427">
            <v>23</v>
          </cell>
          <cell r="K3427">
            <v>121.914</v>
          </cell>
          <cell r="L3427">
            <v>560.96199999999999</v>
          </cell>
          <cell r="M3427">
            <v>682.87599999999998</v>
          </cell>
          <cell r="N3427">
            <v>4.0460000000000003</v>
          </cell>
          <cell r="O3427">
            <v>148559.04000000001</v>
          </cell>
          <cell r="P3427">
            <v>21.75</v>
          </cell>
          <cell r="Q3427">
            <v>26740.63</v>
          </cell>
          <cell r="R3427">
            <v>295.16000000000003</v>
          </cell>
        </row>
        <row r="3428">
          <cell r="A3428" t="str">
            <v>0310Tumbes121</v>
          </cell>
          <cell r="B3428" t="str">
            <v>03</v>
          </cell>
          <cell r="C3428" t="str">
            <v>10</v>
          </cell>
          <cell r="D3428" t="str">
            <v>ELNO</v>
          </cell>
          <cell r="E3428" t="str">
            <v>Tumbes</v>
          </cell>
          <cell r="F3428" t="str">
            <v/>
          </cell>
          <cell r="G3428">
            <v>0</v>
          </cell>
          <cell r="H3428">
            <v>0</v>
          </cell>
          <cell r="I3428" t="str">
            <v>121</v>
          </cell>
          <cell r="J3428">
            <v>19</v>
          </cell>
          <cell r="K3428">
            <v>184.471</v>
          </cell>
          <cell r="L3428">
            <v>1140.2180000000001</v>
          </cell>
          <cell r="M3428">
            <v>1324.6890000000001</v>
          </cell>
          <cell r="N3428">
            <v>2.6619999999999999</v>
          </cell>
          <cell r="O3428">
            <v>167639.62</v>
          </cell>
          <cell r="P3428">
            <v>12.66</v>
          </cell>
          <cell r="Q3428">
            <v>30175.13</v>
          </cell>
          <cell r="R3428">
            <v>234.04</v>
          </cell>
        </row>
        <row r="3429">
          <cell r="A3429" t="str">
            <v>0310Tumbes132</v>
          </cell>
          <cell r="B3429" t="str">
            <v>03</v>
          </cell>
          <cell r="C3429" t="str">
            <v>10</v>
          </cell>
          <cell r="D3429" t="str">
            <v>ELNO</v>
          </cell>
          <cell r="E3429" t="str">
            <v>Tumbes</v>
          </cell>
          <cell r="F3429" t="str">
            <v/>
          </cell>
          <cell r="G3429">
            <v>0</v>
          </cell>
          <cell r="H3429">
            <v>0</v>
          </cell>
          <cell r="I3429" t="str">
            <v>132</v>
          </cell>
          <cell r="J3429">
            <v>25</v>
          </cell>
          <cell r="K3429">
            <v>0</v>
          </cell>
          <cell r="L3429">
            <v>0</v>
          </cell>
          <cell r="M3429">
            <v>154.46199999999999</v>
          </cell>
          <cell r="N3429">
            <v>0.72099999999999997</v>
          </cell>
          <cell r="O3429">
            <v>34571.339999999997</v>
          </cell>
          <cell r="P3429">
            <v>22.38</v>
          </cell>
          <cell r="Q3429">
            <v>6222.84</v>
          </cell>
          <cell r="R3429">
            <v>304.52999999999997</v>
          </cell>
        </row>
        <row r="3430">
          <cell r="A3430" t="str">
            <v>0310Tumbes131</v>
          </cell>
          <cell r="B3430" t="str">
            <v>03</v>
          </cell>
          <cell r="C3430" t="str">
            <v>10</v>
          </cell>
          <cell r="D3430" t="str">
            <v>ELNO</v>
          </cell>
          <cell r="E3430" t="str">
            <v>Tumbes</v>
          </cell>
          <cell r="F3430" t="str">
            <v/>
          </cell>
          <cell r="G3430">
            <v>0</v>
          </cell>
          <cell r="H3430">
            <v>0</v>
          </cell>
          <cell r="I3430" t="str">
            <v>131</v>
          </cell>
          <cell r="J3430">
            <v>22</v>
          </cell>
          <cell r="K3430">
            <v>0</v>
          </cell>
          <cell r="L3430">
            <v>0</v>
          </cell>
          <cell r="M3430">
            <v>146.078</v>
          </cell>
          <cell r="N3430">
            <v>0.82499999999999996</v>
          </cell>
          <cell r="O3430">
            <v>33892.910000000003</v>
          </cell>
          <cell r="P3430">
            <v>23.2</v>
          </cell>
          <cell r="Q3430">
            <v>6100.72</v>
          </cell>
          <cell r="R3430">
            <v>272.63</v>
          </cell>
        </row>
        <row r="3431">
          <cell r="A3431" t="str">
            <v>0310Tumbes240</v>
          </cell>
          <cell r="B3431" t="str">
            <v>03</v>
          </cell>
          <cell r="C3431" t="str">
            <v>10</v>
          </cell>
          <cell r="D3431" t="str">
            <v>ELNO</v>
          </cell>
          <cell r="E3431" t="str">
            <v>Tumbes</v>
          </cell>
          <cell r="F3431" t="str">
            <v/>
          </cell>
          <cell r="G3431">
            <v>0</v>
          </cell>
          <cell r="H3431">
            <v>0</v>
          </cell>
          <cell r="I3431" t="str">
            <v>240</v>
          </cell>
          <cell r="J3431">
            <v>0</v>
          </cell>
          <cell r="K3431">
            <v>0</v>
          </cell>
          <cell r="L3431">
            <v>0</v>
          </cell>
          <cell r="M3431">
            <v>333.40499999999997</v>
          </cell>
          <cell r="N3431">
            <v>0</v>
          </cell>
          <cell r="O3431">
            <v>111929.96</v>
          </cell>
          <cell r="P3431">
            <v>33.57</v>
          </cell>
          <cell r="Q3431">
            <v>0</v>
          </cell>
          <cell r="R3431">
            <v>0</v>
          </cell>
        </row>
        <row r="3432">
          <cell r="A3432" t="str">
            <v>0310Canchaque231</v>
          </cell>
          <cell r="B3432" t="str">
            <v>03</v>
          </cell>
          <cell r="C3432" t="str">
            <v>10</v>
          </cell>
          <cell r="D3432" t="str">
            <v>ELNO</v>
          </cell>
          <cell r="E3432" t="str">
            <v>Canchaque</v>
          </cell>
          <cell r="F3432" t="str">
            <v/>
          </cell>
          <cell r="G3432">
            <v>0</v>
          </cell>
          <cell r="H3432">
            <v>0</v>
          </cell>
          <cell r="I3432" t="str">
            <v>231</v>
          </cell>
          <cell r="J3432">
            <v>2</v>
          </cell>
          <cell r="K3432">
            <v>0</v>
          </cell>
          <cell r="L3432">
            <v>0</v>
          </cell>
          <cell r="M3432">
            <v>0.24199999999999999</v>
          </cell>
          <cell r="N3432">
            <v>2E-3</v>
          </cell>
          <cell r="O3432">
            <v>242</v>
          </cell>
          <cell r="P3432">
            <v>100</v>
          </cell>
          <cell r="Q3432">
            <v>43.56</v>
          </cell>
          <cell r="R3432">
            <v>2.88</v>
          </cell>
        </row>
        <row r="3433">
          <cell r="A3433" t="str">
            <v>0310Canchaque270</v>
          </cell>
          <cell r="B3433" t="str">
            <v>03</v>
          </cell>
          <cell r="C3433" t="str">
            <v>10</v>
          </cell>
          <cell r="D3433" t="str">
            <v>ELNO</v>
          </cell>
          <cell r="E3433" t="str">
            <v>Canchaque</v>
          </cell>
          <cell r="F3433" t="str">
            <v/>
          </cell>
          <cell r="G3433">
            <v>0</v>
          </cell>
          <cell r="H3433">
            <v>0</v>
          </cell>
          <cell r="I3433" t="str">
            <v>270</v>
          </cell>
          <cell r="J3433">
            <v>26</v>
          </cell>
          <cell r="K3433">
            <v>0</v>
          </cell>
          <cell r="L3433">
            <v>0</v>
          </cell>
          <cell r="M3433">
            <v>1.7230000000000001</v>
          </cell>
          <cell r="N3433">
            <v>0</v>
          </cell>
          <cell r="O3433">
            <v>937.66</v>
          </cell>
          <cell r="P3433">
            <v>54.42</v>
          </cell>
          <cell r="Q3433">
            <v>168.78</v>
          </cell>
          <cell r="R3433">
            <v>15</v>
          </cell>
        </row>
        <row r="3434">
          <cell r="A3434" t="str">
            <v>0310Canchaque261</v>
          </cell>
          <cell r="B3434" t="str">
            <v>03</v>
          </cell>
          <cell r="C3434" t="str">
            <v>10</v>
          </cell>
          <cell r="D3434" t="str">
            <v>ELNO</v>
          </cell>
          <cell r="E3434" t="str">
            <v>Canchaque</v>
          </cell>
          <cell r="F3434" t="str">
            <v/>
          </cell>
          <cell r="G3434">
            <v>0</v>
          </cell>
          <cell r="H3434">
            <v>0</v>
          </cell>
          <cell r="I3434" t="str">
            <v>261</v>
          </cell>
          <cell r="J3434">
            <v>438</v>
          </cell>
          <cell r="K3434">
            <v>0</v>
          </cell>
          <cell r="L3434">
            <v>0</v>
          </cell>
          <cell r="M3434">
            <v>5.4560000000000004</v>
          </cell>
          <cell r="N3434">
            <v>0</v>
          </cell>
          <cell r="O3434">
            <v>2493.9299999999998</v>
          </cell>
          <cell r="P3434">
            <v>45.71</v>
          </cell>
          <cell r="Q3434">
            <v>448.91</v>
          </cell>
          <cell r="R3434">
            <v>262.64</v>
          </cell>
        </row>
        <row r="3435">
          <cell r="A3435" t="str">
            <v>0310Canchaque262</v>
          </cell>
          <cell r="B3435" t="str">
            <v>03</v>
          </cell>
          <cell r="C3435" t="str">
            <v>10</v>
          </cell>
          <cell r="D3435" t="str">
            <v>ELNO</v>
          </cell>
          <cell r="E3435" t="str">
            <v>Canchaque</v>
          </cell>
          <cell r="F3435" t="str">
            <v/>
          </cell>
          <cell r="G3435">
            <v>0</v>
          </cell>
          <cell r="H3435">
            <v>0</v>
          </cell>
          <cell r="I3435" t="str">
            <v>262</v>
          </cell>
          <cell r="J3435">
            <v>124</v>
          </cell>
          <cell r="K3435">
            <v>0</v>
          </cell>
          <cell r="L3435">
            <v>0</v>
          </cell>
          <cell r="M3435">
            <v>5.7889999999999997</v>
          </cell>
          <cell r="N3435">
            <v>0</v>
          </cell>
          <cell r="O3435">
            <v>2644.27</v>
          </cell>
          <cell r="P3435">
            <v>45.68</v>
          </cell>
          <cell r="Q3435">
            <v>475.97</v>
          </cell>
          <cell r="R3435">
            <v>74.680000000000007</v>
          </cell>
        </row>
        <row r="3436">
          <cell r="A3436" t="str">
            <v>0310Canchaque263</v>
          </cell>
          <cell r="B3436" t="str">
            <v>03</v>
          </cell>
          <cell r="C3436" t="str">
            <v>10</v>
          </cell>
          <cell r="D3436" t="str">
            <v>ELNO</v>
          </cell>
          <cell r="E3436" t="str">
            <v>Canchaque</v>
          </cell>
          <cell r="F3436" t="str">
            <v/>
          </cell>
          <cell r="G3436">
            <v>0</v>
          </cell>
          <cell r="H3436">
            <v>0</v>
          </cell>
          <cell r="I3436" t="str">
            <v>263</v>
          </cell>
          <cell r="J3436">
            <v>4</v>
          </cell>
          <cell r="K3436">
            <v>0</v>
          </cell>
          <cell r="L3436">
            <v>0</v>
          </cell>
          <cell r="M3436">
            <v>0.42599999999999999</v>
          </cell>
          <cell r="N3436">
            <v>0</v>
          </cell>
          <cell r="O3436">
            <v>269.04000000000002</v>
          </cell>
          <cell r="P3436">
            <v>63.15</v>
          </cell>
          <cell r="Q3436">
            <v>48.43</v>
          </cell>
          <cell r="R3436">
            <v>2.4</v>
          </cell>
        </row>
        <row r="3437">
          <cell r="A3437" t="str">
            <v>0310Canchaque264</v>
          </cell>
          <cell r="B3437" t="str">
            <v>03</v>
          </cell>
          <cell r="C3437" t="str">
            <v>10</v>
          </cell>
          <cell r="D3437" t="str">
            <v>ELNO</v>
          </cell>
          <cell r="E3437" t="str">
            <v>Canchaque</v>
          </cell>
          <cell r="F3437" t="str">
            <v/>
          </cell>
          <cell r="G3437">
            <v>0</v>
          </cell>
          <cell r="H3437">
            <v>0</v>
          </cell>
          <cell r="I3437" t="str">
            <v>264</v>
          </cell>
          <cell r="J3437">
            <v>4</v>
          </cell>
          <cell r="K3437">
            <v>0</v>
          </cell>
          <cell r="L3437">
            <v>0</v>
          </cell>
          <cell r="M3437">
            <v>0.80500000000000005</v>
          </cell>
          <cell r="N3437">
            <v>0</v>
          </cell>
          <cell r="O3437">
            <v>501.75</v>
          </cell>
          <cell r="P3437">
            <v>62.33</v>
          </cell>
          <cell r="Q3437">
            <v>90.32</v>
          </cell>
          <cell r="R3437">
            <v>2.4</v>
          </cell>
        </row>
        <row r="3438">
          <cell r="A3438" t="str">
            <v>0310Canchaque240</v>
          </cell>
          <cell r="B3438" t="str">
            <v>03</v>
          </cell>
          <cell r="C3438" t="str">
            <v>10</v>
          </cell>
          <cell r="D3438" t="str">
            <v>ELNO</v>
          </cell>
          <cell r="E3438" t="str">
            <v>Canchaque</v>
          </cell>
          <cell r="F3438" t="str">
            <v/>
          </cell>
          <cell r="G3438">
            <v>0</v>
          </cell>
          <cell r="H3438">
            <v>0</v>
          </cell>
          <cell r="I3438" t="str">
            <v>240</v>
          </cell>
          <cell r="J3438">
            <v>0</v>
          </cell>
          <cell r="K3438">
            <v>0</v>
          </cell>
          <cell r="L3438">
            <v>0</v>
          </cell>
          <cell r="M3438">
            <v>7.6689999999999996</v>
          </cell>
          <cell r="N3438">
            <v>0</v>
          </cell>
          <cell r="O3438">
            <v>868.48</v>
          </cell>
          <cell r="P3438">
            <v>11.32</v>
          </cell>
          <cell r="Q3438">
            <v>0</v>
          </cell>
          <cell r="R3438">
            <v>0</v>
          </cell>
        </row>
        <row r="3439">
          <cell r="A3439" t="str">
            <v>0310Chalaco270</v>
          </cell>
          <cell r="B3439" t="str">
            <v>03</v>
          </cell>
          <cell r="C3439" t="str">
            <v>10</v>
          </cell>
          <cell r="D3439" t="str">
            <v>ELNO</v>
          </cell>
          <cell r="E3439" t="str">
            <v>Chalaco</v>
          </cell>
          <cell r="F3439" t="str">
            <v/>
          </cell>
          <cell r="G3439">
            <v>0</v>
          </cell>
          <cell r="H3439">
            <v>0</v>
          </cell>
          <cell r="I3439" t="str">
            <v>270</v>
          </cell>
          <cell r="J3439">
            <v>142</v>
          </cell>
          <cell r="K3439">
            <v>0</v>
          </cell>
          <cell r="L3439">
            <v>0</v>
          </cell>
          <cell r="M3439">
            <v>7.8860000000000001</v>
          </cell>
          <cell r="N3439">
            <v>0</v>
          </cell>
          <cell r="O3439">
            <v>4356.43</v>
          </cell>
          <cell r="P3439">
            <v>55.24</v>
          </cell>
          <cell r="Q3439">
            <v>784.16</v>
          </cell>
          <cell r="R3439">
            <v>84.48</v>
          </cell>
        </row>
        <row r="3440">
          <cell r="A3440" t="str">
            <v>0310Chalaco261</v>
          </cell>
          <cell r="B3440" t="str">
            <v>03</v>
          </cell>
          <cell r="C3440" t="str">
            <v>10</v>
          </cell>
          <cell r="D3440" t="str">
            <v>ELNO</v>
          </cell>
          <cell r="E3440" t="str">
            <v>Chalaco</v>
          </cell>
          <cell r="F3440" t="str">
            <v/>
          </cell>
          <cell r="G3440">
            <v>0</v>
          </cell>
          <cell r="H3440">
            <v>0</v>
          </cell>
          <cell r="I3440" t="str">
            <v>261</v>
          </cell>
          <cell r="J3440">
            <v>215</v>
          </cell>
          <cell r="K3440">
            <v>0</v>
          </cell>
          <cell r="L3440">
            <v>0</v>
          </cell>
          <cell r="M3440">
            <v>2.8679999999999999</v>
          </cell>
          <cell r="N3440">
            <v>0</v>
          </cell>
          <cell r="O3440">
            <v>1083.54</v>
          </cell>
          <cell r="P3440">
            <v>37.78</v>
          </cell>
          <cell r="Q3440">
            <v>195.04</v>
          </cell>
          <cell r="R3440">
            <v>128.32</v>
          </cell>
        </row>
        <row r="3441">
          <cell r="A3441" t="str">
            <v>0310Chalaco262</v>
          </cell>
          <cell r="B3441" t="str">
            <v>03</v>
          </cell>
          <cell r="C3441" t="str">
            <v>10</v>
          </cell>
          <cell r="D3441" t="str">
            <v>ELNO</v>
          </cell>
          <cell r="E3441" t="str">
            <v>Chalaco</v>
          </cell>
          <cell r="F3441" t="str">
            <v/>
          </cell>
          <cell r="G3441">
            <v>0</v>
          </cell>
          <cell r="H3441">
            <v>0</v>
          </cell>
          <cell r="I3441" t="str">
            <v>262</v>
          </cell>
          <cell r="J3441">
            <v>68</v>
          </cell>
          <cell r="K3441">
            <v>0</v>
          </cell>
          <cell r="L3441">
            <v>0</v>
          </cell>
          <cell r="M3441">
            <v>3.4969999999999999</v>
          </cell>
          <cell r="N3441">
            <v>0</v>
          </cell>
          <cell r="O3441">
            <v>1304.3900000000001</v>
          </cell>
          <cell r="P3441">
            <v>37.299999999999997</v>
          </cell>
          <cell r="Q3441">
            <v>234.79</v>
          </cell>
          <cell r="R3441">
            <v>40.799999999999997</v>
          </cell>
        </row>
        <row r="3442">
          <cell r="A3442" t="str">
            <v>0310Chalaco263</v>
          </cell>
          <cell r="B3442" t="str">
            <v>03</v>
          </cell>
          <cell r="C3442" t="str">
            <v>10</v>
          </cell>
          <cell r="D3442" t="str">
            <v>ELNO</v>
          </cell>
          <cell r="E3442" t="str">
            <v>Chalaco</v>
          </cell>
          <cell r="F3442" t="str">
            <v/>
          </cell>
          <cell r="G3442">
            <v>0</v>
          </cell>
          <cell r="H3442">
            <v>0</v>
          </cell>
          <cell r="I3442" t="str">
            <v>263</v>
          </cell>
          <cell r="J3442">
            <v>3</v>
          </cell>
          <cell r="K3442">
            <v>0</v>
          </cell>
          <cell r="L3442">
            <v>0</v>
          </cell>
          <cell r="M3442">
            <v>0.35399999999999998</v>
          </cell>
          <cell r="N3442">
            <v>0</v>
          </cell>
          <cell r="O3442">
            <v>173.83</v>
          </cell>
          <cell r="P3442">
            <v>49.1</v>
          </cell>
          <cell r="Q3442">
            <v>31.29</v>
          </cell>
          <cell r="R3442">
            <v>1.8</v>
          </cell>
        </row>
        <row r="3443">
          <cell r="A3443" t="str">
            <v>0310Chalaco240</v>
          </cell>
          <cell r="B3443" t="str">
            <v>03</v>
          </cell>
          <cell r="C3443" t="str">
            <v>10</v>
          </cell>
          <cell r="D3443" t="str">
            <v>ELNO</v>
          </cell>
          <cell r="E3443" t="str">
            <v>Chalaco</v>
          </cell>
          <cell r="F3443" t="str">
            <v/>
          </cell>
          <cell r="G3443">
            <v>0</v>
          </cell>
          <cell r="H3443">
            <v>0</v>
          </cell>
          <cell r="I3443" t="str">
            <v>240</v>
          </cell>
          <cell r="J3443">
            <v>0</v>
          </cell>
          <cell r="K3443">
            <v>0</v>
          </cell>
          <cell r="L3443">
            <v>0</v>
          </cell>
          <cell r="M3443">
            <v>11.55</v>
          </cell>
          <cell r="N3443">
            <v>0</v>
          </cell>
          <cell r="O3443">
            <v>761.76</v>
          </cell>
          <cell r="P3443">
            <v>6.6</v>
          </cell>
          <cell r="Q3443">
            <v>0</v>
          </cell>
          <cell r="R3443">
            <v>0</v>
          </cell>
        </row>
        <row r="3444">
          <cell r="A3444" t="str">
            <v>0310Huancabamba270</v>
          </cell>
          <cell r="B3444" t="str">
            <v>03</v>
          </cell>
          <cell r="C3444" t="str">
            <v>10</v>
          </cell>
          <cell r="D3444" t="str">
            <v>ELNO</v>
          </cell>
          <cell r="E3444" t="str">
            <v>Huancabamba</v>
          </cell>
          <cell r="F3444" t="str">
            <v/>
          </cell>
          <cell r="G3444">
            <v>0</v>
          </cell>
          <cell r="H3444">
            <v>0</v>
          </cell>
          <cell r="I3444" t="str">
            <v>270</v>
          </cell>
          <cell r="J3444">
            <v>99</v>
          </cell>
          <cell r="K3444">
            <v>0</v>
          </cell>
          <cell r="L3444">
            <v>0</v>
          </cell>
          <cell r="M3444">
            <v>18.292999999999999</v>
          </cell>
          <cell r="N3444">
            <v>0</v>
          </cell>
          <cell r="O3444">
            <v>10298.89</v>
          </cell>
          <cell r="P3444">
            <v>56.3</v>
          </cell>
          <cell r="Q3444">
            <v>1853.8</v>
          </cell>
          <cell r="R3444">
            <v>60.4</v>
          </cell>
        </row>
        <row r="3445">
          <cell r="A3445" t="str">
            <v>0310Huancabamba261</v>
          </cell>
          <cell r="B3445" t="str">
            <v>03</v>
          </cell>
          <cell r="C3445" t="str">
            <v>10</v>
          </cell>
          <cell r="D3445" t="str">
            <v>ELNO</v>
          </cell>
          <cell r="E3445" t="str">
            <v>Huancabamba</v>
          </cell>
          <cell r="F3445" t="str">
            <v/>
          </cell>
          <cell r="G3445">
            <v>0</v>
          </cell>
          <cell r="H3445">
            <v>0</v>
          </cell>
          <cell r="I3445" t="str">
            <v>261</v>
          </cell>
          <cell r="J3445">
            <v>817</v>
          </cell>
          <cell r="K3445">
            <v>0</v>
          </cell>
          <cell r="L3445">
            <v>0</v>
          </cell>
          <cell r="M3445">
            <v>11.948</v>
          </cell>
          <cell r="N3445">
            <v>0</v>
          </cell>
          <cell r="O3445">
            <v>5195.4399999999996</v>
          </cell>
          <cell r="P3445">
            <v>43.48</v>
          </cell>
          <cell r="Q3445">
            <v>935.18</v>
          </cell>
          <cell r="R3445">
            <v>487.69</v>
          </cell>
        </row>
        <row r="3446">
          <cell r="A3446" t="str">
            <v>0310Huancabamba262</v>
          </cell>
          <cell r="B3446" t="str">
            <v>03</v>
          </cell>
          <cell r="C3446" t="str">
            <v>10</v>
          </cell>
          <cell r="D3446" t="str">
            <v>ELNO</v>
          </cell>
          <cell r="E3446" t="str">
            <v>Huancabamba</v>
          </cell>
          <cell r="F3446" t="str">
            <v/>
          </cell>
          <cell r="G3446">
            <v>0</v>
          </cell>
          <cell r="H3446">
            <v>0</v>
          </cell>
          <cell r="I3446" t="str">
            <v>262</v>
          </cell>
          <cell r="J3446">
            <v>547</v>
          </cell>
          <cell r="K3446">
            <v>0</v>
          </cell>
          <cell r="L3446">
            <v>0</v>
          </cell>
          <cell r="M3446">
            <v>29.48</v>
          </cell>
          <cell r="N3446">
            <v>0</v>
          </cell>
          <cell r="O3446">
            <v>14085.69</v>
          </cell>
          <cell r="P3446">
            <v>47.78</v>
          </cell>
          <cell r="Q3446">
            <v>2535.42</v>
          </cell>
          <cell r="R3446">
            <v>328.77</v>
          </cell>
        </row>
        <row r="3447">
          <cell r="A3447" t="str">
            <v>0310Huancabamba263</v>
          </cell>
          <cell r="B3447" t="str">
            <v>03</v>
          </cell>
          <cell r="C3447" t="str">
            <v>10</v>
          </cell>
          <cell r="D3447" t="str">
            <v>ELNO</v>
          </cell>
          <cell r="E3447" t="str">
            <v>Huancabamba</v>
          </cell>
          <cell r="F3447" t="str">
            <v/>
          </cell>
          <cell r="G3447">
            <v>0</v>
          </cell>
          <cell r="H3447">
            <v>0</v>
          </cell>
          <cell r="I3447" t="str">
            <v>263</v>
          </cell>
          <cell r="J3447">
            <v>73</v>
          </cell>
          <cell r="K3447">
            <v>0</v>
          </cell>
          <cell r="L3447">
            <v>0</v>
          </cell>
          <cell r="M3447">
            <v>8.5410000000000004</v>
          </cell>
          <cell r="N3447">
            <v>0</v>
          </cell>
          <cell r="O3447">
            <v>5380.68</v>
          </cell>
          <cell r="P3447">
            <v>63</v>
          </cell>
          <cell r="Q3447">
            <v>968.52</v>
          </cell>
          <cell r="R3447">
            <v>44</v>
          </cell>
        </row>
        <row r="3448">
          <cell r="A3448" t="str">
            <v>0310Huancabamba264</v>
          </cell>
          <cell r="B3448" t="str">
            <v>03</v>
          </cell>
          <cell r="C3448" t="str">
            <v>10</v>
          </cell>
          <cell r="D3448" t="str">
            <v>ELNO</v>
          </cell>
          <cell r="E3448" t="str">
            <v>Huancabamba</v>
          </cell>
          <cell r="F3448" t="str">
            <v/>
          </cell>
          <cell r="G3448">
            <v>0</v>
          </cell>
          <cell r="H3448">
            <v>0</v>
          </cell>
          <cell r="I3448" t="str">
            <v>264</v>
          </cell>
          <cell r="J3448">
            <v>25</v>
          </cell>
          <cell r="K3448">
            <v>0</v>
          </cell>
          <cell r="L3448">
            <v>0</v>
          </cell>
          <cell r="M3448">
            <v>5.0620000000000003</v>
          </cell>
          <cell r="N3448">
            <v>0</v>
          </cell>
          <cell r="O3448">
            <v>3154.84</v>
          </cell>
          <cell r="P3448">
            <v>62.32</v>
          </cell>
          <cell r="Q3448">
            <v>567.87</v>
          </cell>
          <cell r="R3448">
            <v>15.28</v>
          </cell>
        </row>
        <row r="3449">
          <cell r="A3449" t="str">
            <v>0310Huancabamba265</v>
          </cell>
          <cell r="B3449" t="str">
            <v>03</v>
          </cell>
          <cell r="C3449" t="str">
            <v>10</v>
          </cell>
          <cell r="D3449" t="str">
            <v>ELNO</v>
          </cell>
          <cell r="E3449" t="str">
            <v>Huancabamba</v>
          </cell>
          <cell r="F3449" t="str">
            <v/>
          </cell>
          <cell r="G3449">
            <v>0</v>
          </cell>
          <cell r="H3449">
            <v>0</v>
          </cell>
          <cell r="I3449" t="str">
            <v>265</v>
          </cell>
          <cell r="J3449">
            <v>8</v>
          </cell>
          <cell r="K3449">
            <v>0</v>
          </cell>
          <cell r="L3449">
            <v>0</v>
          </cell>
          <cell r="M3449">
            <v>2.8809999999999998</v>
          </cell>
          <cell r="N3449">
            <v>0</v>
          </cell>
          <cell r="O3449">
            <v>1783.91</v>
          </cell>
          <cell r="P3449">
            <v>61.92</v>
          </cell>
          <cell r="Q3449">
            <v>321.10000000000002</v>
          </cell>
          <cell r="R3449">
            <v>4.83</v>
          </cell>
        </row>
        <row r="3450">
          <cell r="A3450" t="str">
            <v>0310Huancabamba266</v>
          </cell>
          <cell r="B3450" t="str">
            <v>03</v>
          </cell>
          <cell r="C3450" t="str">
            <v>10</v>
          </cell>
          <cell r="D3450" t="str">
            <v>ELNO</v>
          </cell>
          <cell r="E3450" t="str">
            <v>Huancabamba</v>
          </cell>
          <cell r="F3450" t="str">
            <v/>
          </cell>
          <cell r="G3450">
            <v>0</v>
          </cell>
          <cell r="H3450">
            <v>0</v>
          </cell>
          <cell r="I3450" t="str">
            <v>266</v>
          </cell>
          <cell r="J3450">
            <v>1</v>
          </cell>
          <cell r="K3450">
            <v>0</v>
          </cell>
          <cell r="L3450">
            <v>0</v>
          </cell>
          <cell r="M3450">
            <v>0.72199999999999998</v>
          </cell>
          <cell r="N3450">
            <v>0</v>
          </cell>
          <cell r="O3450">
            <v>445.18</v>
          </cell>
          <cell r="P3450">
            <v>61.66</v>
          </cell>
          <cell r="Q3450">
            <v>80.13</v>
          </cell>
          <cell r="R3450">
            <v>0.6</v>
          </cell>
        </row>
        <row r="3451">
          <cell r="A3451" t="str">
            <v>0310Huancabamba267</v>
          </cell>
          <cell r="B3451" t="str">
            <v>03</v>
          </cell>
          <cell r="C3451" t="str">
            <v>10</v>
          </cell>
          <cell r="D3451" t="str">
            <v>ELNO</v>
          </cell>
          <cell r="E3451" t="str">
            <v>Huancabamba</v>
          </cell>
          <cell r="F3451" t="str">
            <v/>
          </cell>
          <cell r="G3451">
            <v>0</v>
          </cell>
          <cell r="H3451">
            <v>0</v>
          </cell>
          <cell r="I3451" t="str">
            <v>267</v>
          </cell>
          <cell r="J3451">
            <v>1</v>
          </cell>
          <cell r="K3451">
            <v>0</v>
          </cell>
          <cell r="L3451">
            <v>0</v>
          </cell>
          <cell r="M3451">
            <v>0.88200000000000001</v>
          </cell>
          <cell r="N3451">
            <v>0</v>
          </cell>
          <cell r="O3451">
            <v>294.75</v>
          </cell>
          <cell r="P3451">
            <v>33.42</v>
          </cell>
          <cell r="Q3451">
            <v>53.06</v>
          </cell>
          <cell r="R3451">
            <v>0.76</v>
          </cell>
        </row>
        <row r="3452">
          <cell r="A3452" t="str">
            <v>0310Huancabamba100</v>
          </cell>
          <cell r="B3452" t="str">
            <v>03</v>
          </cell>
          <cell r="C3452" t="str">
            <v>10</v>
          </cell>
          <cell r="D3452" t="str">
            <v>ELNO</v>
          </cell>
          <cell r="E3452" t="str">
            <v>Huancabamba</v>
          </cell>
          <cell r="F3452" t="str">
            <v/>
          </cell>
          <cell r="G3452">
            <v>0</v>
          </cell>
          <cell r="H3452">
            <v>0</v>
          </cell>
          <cell r="I3452" t="str">
            <v>100</v>
          </cell>
          <cell r="J3452">
            <v>1</v>
          </cell>
          <cell r="K3452">
            <v>8.1000000000000003E-2</v>
          </cell>
          <cell r="L3452">
            <v>0.16500000000000001</v>
          </cell>
          <cell r="M3452">
            <v>0.246</v>
          </cell>
          <cell r="N3452">
            <v>2.1000000000000001E-2</v>
          </cell>
          <cell r="O3452">
            <v>133.03</v>
          </cell>
          <cell r="P3452">
            <v>54.08</v>
          </cell>
          <cell r="Q3452">
            <v>23.95</v>
          </cell>
          <cell r="R3452">
            <v>12.22</v>
          </cell>
        </row>
        <row r="3453">
          <cell r="A3453" t="str">
            <v>0310Huancabamba240</v>
          </cell>
          <cell r="B3453" t="str">
            <v>03</v>
          </cell>
          <cell r="C3453" t="str">
            <v>10</v>
          </cell>
          <cell r="D3453" t="str">
            <v>ELNO</v>
          </cell>
          <cell r="E3453" t="str">
            <v>Huancabamba</v>
          </cell>
          <cell r="F3453" t="str">
            <v/>
          </cell>
          <cell r="G3453">
            <v>0</v>
          </cell>
          <cell r="H3453">
            <v>0</v>
          </cell>
          <cell r="I3453" t="str">
            <v>240</v>
          </cell>
          <cell r="J3453">
            <v>0</v>
          </cell>
          <cell r="K3453">
            <v>0</v>
          </cell>
          <cell r="L3453">
            <v>0</v>
          </cell>
          <cell r="M3453">
            <v>25.783000000000001</v>
          </cell>
          <cell r="N3453">
            <v>0</v>
          </cell>
          <cell r="O3453">
            <v>3612.84</v>
          </cell>
          <cell r="P3453">
            <v>14.01</v>
          </cell>
          <cell r="Q3453">
            <v>0</v>
          </cell>
          <cell r="R3453">
            <v>0</v>
          </cell>
        </row>
        <row r="3454">
          <cell r="A3454" t="str">
            <v>0310Santo Domingo231</v>
          </cell>
          <cell r="B3454" t="str">
            <v>03</v>
          </cell>
          <cell r="C3454" t="str">
            <v>10</v>
          </cell>
          <cell r="D3454" t="str">
            <v>ELNO</v>
          </cell>
          <cell r="E3454" t="str">
            <v>Santo Domingo</v>
          </cell>
          <cell r="F3454" t="str">
            <v/>
          </cell>
          <cell r="G3454">
            <v>0</v>
          </cell>
          <cell r="H3454">
            <v>0</v>
          </cell>
          <cell r="I3454" t="str">
            <v>231</v>
          </cell>
          <cell r="J3454">
            <v>1</v>
          </cell>
          <cell r="K3454">
            <v>0</v>
          </cell>
          <cell r="L3454">
            <v>0</v>
          </cell>
          <cell r="M3454">
            <v>0.18</v>
          </cell>
          <cell r="N3454">
            <v>2E-3</v>
          </cell>
          <cell r="O3454">
            <v>214.56</v>
          </cell>
          <cell r="P3454">
            <v>119.2</v>
          </cell>
          <cell r="Q3454">
            <v>38.619999999999997</v>
          </cell>
          <cell r="R3454">
            <v>1.44</v>
          </cell>
        </row>
        <row r="3455">
          <cell r="A3455" t="str">
            <v>0310Santo Domingo270</v>
          </cell>
          <cell r="B3455" t="str">
            <v>03</v>
          </cell>
          <cell r="C3455" t="str">
            <v>10</v>
          </cell>
          <cell r="D3455" t="str">
            <v>ELNO</v>
          </cell>
          <cell r="E3455" t="str">
            <v>Santo Domingo</v>
          </cell>
          <cell r="F3455" t="str">
            <v/>
          </cell>
          <cell r="G3455">
            <v>0</v>
          </cell>
          <cell r="H3455">
            <v>0</v>
          </cell>
          <cell r="I3455" t="str">
            <v>270</v>
          </cell>
          <cell r="J3455">
            <v>22</v>
          </cell>
          <cell r="K3455">
            <v>0</v>
          </cell>
          <cell r="L3455">
            <v>0</v>
          </cell>
          <cell r="M3455">
            <v>1.095</v>
          </cell>
          <cell r="N3455">
            <v>0</v>
          </cell>
          <cell r="O3455">
            <v>538.45000000000005</v>
          </cell>
          <cell r="P3455">
            <v>49.17</v>
          </cell>
          <cell r="Q3455">
            <v>96.92</v>
          </cell>
          <cell r="R3455">
            <v>12.76</v>
          </cell>
        </row>
        <row r="3456">
          <cell r="A3456" t="str">
            <v>0310Santo Domingo261</v>
          </cell>
          <cell r="B3456" t="str">
            <v>03</v>
          </cell>
          <cell r="C3456" t="str">
            <v>10</v>
          </cell>
          <cell r="D3456" t="str">
            <v>ELNO</v>
          </cell>
          <cell r="E3456" t="str">
            <v>Santo Domingo</v>
          </cell>
          <cell r="F3456" t="str">
            <v/>
          </cell>
          <cell r="G3456">
            <v>0</v>
          </cell>
          <cell r="H3456">
            <v>0</v>
          </cell>
          <cell r="I3456" t="str">
            <v>261</v>
          </cell>
          <cell r="J3456">
            <v>224</v>
          </cell>
          <cell r="K3456">
            <v>0</v>
          </cell>
          <cell r="L3456">
            <v>0</v>
          </cell>
          <cell r="M3456">
            <v>2.782</v>
          </cell>
          <cell r="N3456">
            <v>0</v>
          </cell>
          <cell r="O3456">
            <v>1273.04</v>
          </cell>
          <cell r="P3456">
            <v>45.76</v>
          </cell>
          <cell r="Q3456">
            <v>229.15</v>
          </cell>
          <cell r="R3456">
            <v>134.52000000000001</v>
          </cell>
        </row>
        <row r="3457">
          <cell r="A3457" t="str">
            <v>0310Santo Domingo262</v>
          </cell>
          <cell r="B3457" t="str">
            <v>03</v>
          </cell>
          <cell r="C3457" t="str">
            <v>10</v>
          </cell>
          <cell r="D3457" t="str">
            <v>ELNO</v>
          </cell>
          <cell r="E3457" t="str">
            <v>Santo Domingo</v>
          </cell>
          <cell r="F3457" t="str">
            <v/>
          </cell>
          <cell r="G3457">
            <v>0</v>
          </cell>
          <cell r="H3457">
            <v>0</v>
          </cell>
          <cell r="I3457" t="str">
            <v>262</v>
          </cell>
          <cell r="J3457">
            <v>33</v>
          </cell>
          <cell r="K3457">
            <v>0</v>
          </cell>
          <cell r="L3457">
            <v>0</v>
          </cell>
          <cell r="M3457">
            <v>1.589</v>
          </cell>
          <cell r="N3457">
            <v>0</v>
          </cell>
          <cell r="O3457">
            <v>733.45</v>
          </cell>
          <cell r="P3457">
            <v>46.16</v>
          </cell>
          <cell r="Q3457">
            <v>132.02000000000001</v>
          </cell>
          <cell r="R3457">
            <v>19.8</v>
          </cell>
        </row>
        <row r="3458">
          <cell r="A3458" t="str">
            <v>0310Santo Domingo263</v>
          </cell>
          <cell r="B3458" t="str">
            <v>03</v>
          </cell>
          <cell r="C3458" t="str">
            <v>10</v>
          </cell>
          <cell r="D3458" t="str">
            <v>ELNO</v>
          </cell>
          <cell r="E3458" t="str">
            <v>Santo Domingo</v>
          </cell>
          <cell r="F3458" t="str">
            <v/>
          </cell>
          <cell r="G3458">
            <v>0</v>
          </cell>
          <cell r="H3458">
            <v>0</v>
          </cell>
          <cell r="I3458" t="str">
            <v>263</v>
          </cell>
          <cell r="J3458">
            <v>3</v>
          </cell>
          <cell r="K3458">
            <v>0</v>
          </cell>
          <cell r="L3458">
            <v>0</v>
          </cell>
          <cell r="M3458">
            <v>0.33500000000000002</v>
          </cell>
          <cell r="N3458">
            <v>0</v>
          </cell>
          <cell r="O3458">
            <v>211.31</v>
          </cell>
          <cell r="P3458">
            <v>63.08</v>
          </cell>
          <cell r="Q3458">
            <v>38.04</v>
          </cell>
          <cell r="R3458">
            <v>1.8</v>
          </cell>
        </row>
        <row r="3459">
          <cell r="A3459" t="str">
            <v>0310Santo Domingo240</v>
          </cell>
          <cell r="B3459" t="str">
            <v>03</v>
          </cell>
          <cell r="C3459" t="str">
            <v>10</v>
          </cell>
          <cell r="D3459" t="str">
            <v>ELNO</v>
          </cell>
          <cell r="E3459" t="str">
            <v>Santo Domingo</v>
          </cell>
          <cell r="F3459" t="str">
            <v/>
          </cell>
          <cell r="G3459">
            <v>0</v>
          </cell>
          <cell r="H3459">
            <v>0</v>
          </cell>
          <cell r="I3459" t="str">
            <v>240</v>
          </cell>
          <cell r="J3459">
            <v>0</v>
          </cell>
          <cell r="K3459">
            <v>0</v>
          </cell>
          <cell r="L3459">
            <v>0</v>
          </cell>
          <cell r="M3459">
            <v>2.4769999999999999</v>
          </cell>
          <cell r="N3459">
            <v>0</v>
          </cell>
          <cell r="O3459">
            <v>347.76</v>
          </cell>
          <cell r="P3459">
            <v>14.04</v>
          </cell>
          <cell r="Q3459">
            <v>0</v>
          </cell>
          <cell r="R3459">
            <v>0</v>
          </cell>
        </row>
        <row r="3460">
          <cell r="A3460" t="str">
            <v>0310Tumbes Rural270</v>
          </cell>
          <cell r="B3460" t="str">
            <v>03</v>
          </cell>
          <cell r="C3460" t="str">
            <v>10</v>
          </cell>
          <cell r="D3460" t="str">
            <v>ELNO</v>
          </cell>
          <cell r="E3460" t="str">
            <v>Tumbes Rural</v>
          </cell>
          <cell r="F3460" t="str">
            <v/>
          </cell>
          <cell r="G3460">
            <v>0</v>
          </cell>
          <cell r="H3460">
            <v>0</v>
          </cell>
          <cell r="I3460" t="str">
            <v>270</v>
          </cell>
          <cell r="J3460">
            <v>179</v>
          </cell>
          <cell r="K3460">
            <v>0</v>
          </cell>
          <cell r="L3460">
            <v>0</v>
          </cell>
          <cell r="M3460">
            <v>22.46</v>
          </cell>
          <cell r="N3460">
            <v>0</v>
          </cell>
          <cell r="O3460">
            <v>9414.09</v>
          </cell>
          <cell r="P3460">
            <v>41.91</v>
          </cell>
          <cell r="Q3460">
            <v>1694.54</v>
          </cell>
          <cell r="R3460">
            <v>109.07</v>
          </cell>
        </row>
        <row r="3461">
          <cell r="A3461" t="str">
            <v>0310Tumbes Rural261</v>
          </cell>
          <cell r="B3461" t="str">
            <v>03</v>
          </cell>
          <cell r="C3461" t="str">
            <v>10</v>
          </cell>
          <cell r="D3461" t="str">
            <v>ELNO</v>
          </cell>
          <cell r="E3461" t="str">
            <v>Tumbes Rural</v>
          </cell>
          <cell r="F3461" t="str">
            <v/>
          </cell>
          <cell r="G3461">
            <v>0</v>
          </cell>
          <cell r="H3461">
            <v>0</v>
          </cell>
          <cell r="I3461" t="str">
            <v>261</v>
          </cell>
          <cell r="J3461">
            <v>1225</v>
          </cell>
          <cell r="K3461">
            <v>0</v>
          </cell>
          <cell r="L3461">
            <v>0</v>
          </cell>
          <cell r="M3461">
            <v>17.826000000000001</v>
          </cell>
          <cell r="N3461">
            <v>0</v>
          </cell>
          <cell r="O3461">
            <v>7606.81</v>
          </cell>
          <cell r="P3461">
            <v>42.67</v>
          </cell>
          <cell r="Q3461">
            <v>1369.23</v>
          </cell>
          <cell r="R3461">
            <v>731.45</v>
          </cell>
        </row>
        <row r="3462">
          <cell r="A3462" t="str">
            <v>0310Tumbes Rural262</v>
          </cell>
          <cell r="B3462" t="str">
            <v>03</v>
          </cell>
          <cell r="C3462" t="str">
            <v>10</v>
          </cell>
          <cell r="D3462" t="str">
            <v>ELNO</v>
          </cell>
          <cell r="E3462" t="str">
            <v>Tumbes Rural</v>
          </cell>
          <cell r="F3462" t="str">
            <v/>
          </cell>
          <cell r="G3462">
            <v>0</v>
          </cell>
          <cell r="H3462">
            <v>0</v>
          </cell>
          <cell r="I3462" t="str">
            <v>262</v>
          </cell>
          <cell r="J3462">
            <v>1109</v>
          </cell>
          <cell r="K3462">
            <v>0</v>
          </cell>
          <cell r="L3462">
            <v>0</v>
          </cell>
          <cell r="M3462">
            <v>62.155999999999999</v>
          </cell>
          <cell r="N3462">
            <v>0</v>
          </cell>
          <cell r="O3462">
            <v>23477.32</v>
          </cell>
          <cell r="P3462">
            <v>37.770000000000003</v>
          </cell>
          <cell r="Q3462">
            <v>4225.92</v>
          </cell>
          <cell r="R3462">
            <v>663.48</v>
          </cell>
        </row>
        <row r="3463">
          <cell r="A3463" t="str">
            <v>0310Tumbes Rural263</v>
          </cell>
          <cell r="B3463" t="str">
            <v>03</v>
          </cell>
          <cell r="C3463" t="str">
            <v>10</v>
          </cell>
          <cell r="D3463" t="str">
            <v>ELNO</v>
          </cell>
          <cell r="E3463" t="str">
            <v>Tumbes Rural</v>
          </cell>
          <cell r="F3463" t="str">
            <v/>
          </cell>
          <cell r="G3463">
            <v>0</v>
          </cell>
          <cell r="H3463">
            <v>0</v>
          </cell>
          <cell r="I3463" t="str">
            <v>263</v>
          </cell>
          <cell r="J3463">
            <v>126</v>
          </cell>
          <cell r="K3463">
            <v>0</v>
          </cell>
          <cell r="L3463">
            <v>0</v>
          </cell>
          <cell r="M3463">
            <v>14.881</v>
          </cell>
          <cell r="N3463">
            <v>0</v>
          </cell>
          <cell r="O3463">
            <v>6316.33</v>
          </cell>
          <cell r="P3463">
            <v>42.45</v>
          </cell>
          <cell r="Q3463">
            <v>1136.94</v>
          </cell>
          <cell r="R3463">
            <v>75.12</v>
          </cell>
        </row>
        <row r="3464">
          <cell r="A3464" t="str">
            <v>0310Tumbes Rural264</v>
          </cell>
          <cell r="B3464" t="str">
            <v>03</v>
          </cell>
          <cell r="C3464" t="str">
            <v>10</v>
          </cell>
          <cell r="D3464" t="str">
            <v>ELNO</v>
          </cell>
          <cell r="E3464" t="str">
            <v>Tumbes Rural</v>
          </cell>
          <cell r="F3464" t="str">
            <v/>
          </cell>
          <cell r="G3464">
            <v>0</v>
          </cell>
          <cell r="H3464">
            <v>0</v>
          </cell>
          <cell r="I3464" t="str">
            <v>264</v>
          </cell>
          <cell r="J3464">
            <v>50</v>
          </cell>
          <cell r="K3464">
            <v>0</v>
          </cell>
          <cell r="L3464">
            <v>0</v>
          </cell>
          <cell r="M3464">
            <v>9.7759999999999998</v>
          </cell>
          <cell r="N3464">
            <v>0</v>
          </cell>
          <cell r="O3464">
            <v>4086.6</v>
          </cell>
          <cell r="P3464">
            <v>41.8</v>
          </cell>
          <cell r="Q3464">
            <v>735.59</v>
          </cell>
          <cell r="R3464">
            <v>30.8</v>
          </cell>
        </row>
        <row r="3465">
          <cell r="A3465" t="str">
            <v>0310Tumbes Rural265</v>
          </cell>
          <cell r="B3465" t="str">
            <v>03</v>
          </cell>
          <cell r="C3465" t="str">
            <v>10</v>
          </cell>
          <cell r="D3465" t="str">
            <v>ELNO</v>
          </cell>
          <cell r="E3465" t="str">
            <v>Tumbes Rural</v>
          </cell>
          <cell r="F3465" t="str">
            <v/>
          </cell>
          <cell r="G3465">
            <v>0</v>
          </cell>
          <cell r="H3465">
            <v>0</v>
          </cell>
          <cell r="I3465" t="str">
            <v>265</v>
          </cell>
          <cell r="J3465">
            <v>7</v>
          </cell>
          <cell r="K3465">
            <v>0</v>
          </cell>
          <cell r="L3465">
            <v>0</v>
          </cell>
          <cell r="M3465">
            <v>2.6309999999999998</v>
          </cell>
          <cell r="N3465">
            <v>0</v>
          </cell>
          <cell r="O3465">
            <v>1087.4000000000001</v>
          </cell>
          <cell r="P3465">
            <v>41.33</v>
          </cell>
          <cell r="Q3465">
            <v>195.73</v>
          </cell>
          <cell r="R3465">
            <v>4.2</v>
          </cell>
        </row>
        <row r="3466">
          <cell r="A3466" t="str">
            <v>0310Tumbes Rural266</v>
          </cell>
          <cell r="B3466" t="str">
            <v>03</v>
          </cell>
          <cell r="C3466" t="str">
            <v>10</v>
          </cell>
          <cell r="D3466" t="str">
            <v>ELNO</v>
          </cell>
          <cell r="E3466" t="str">
            <v>Tumbes Rural</v>
          </cell>
          <cell r="F3466" t="str">
            <v/>
          </cell>
          <cell r="G3466">
            <v>0</v>
          </cell>
          <cell r="H3466">
            <v>0</v>
          </cell>
          <cell r="I3466" t="str">
            <v>266</v>
          </cell>
          <cell r="J3466">
            <v>3</v>
          </cell>
          <cell r="K3466">
            <v>0</v>
          </cell>
          <cell r="L3466">
            <v>0</v>
          </cell>
          <cell r="M3466">
            <v>1.752</v>
          </cell>
          <cell r="N3466">
            <v>0</v>
          </cell>
          <cell r="O3466">
            <v>720.93</v>
          </cell>
          <cell r="P3466">
            <v>41.15</v>
          </cell>
          <cell r="Q3466">
            <v>129.77000000000001</v>
          </cell>
          <cell r="R3466">
            <v>1.96</v>
          </cell>
        </row>
        <row r="3467">
          <cell r="A3467" t="str">
            <v>0310Tumbes Rural267</v>
          </cell>
          <cell r="B3467" t="str">
            <v>03</v>
          </cell>
          <cell r="C3467" t="str">
            <v>10</v>
          </cell>
          <cell r="D3467" t="str">
            <v>ELNO</v>
          </cell>
          <cell r="E3467" t="str">
            <v>Tumbes Rural</v>
          </cell>
          <cell r="F3467" t="str">
            <v/>
          </cell>
          <cell r="G3467">
            <v>0</v>
          </cell>
          <cell r="H3467">
            <v>0</v>
          </cell>
          <cell r="I3467" t="str">
            <v>267</v>
          </cell>
          <cell r="J3467">
            <v>2</v>
          </cell>
          <cell r="K3467">
            <v>0</v>
          </cell>
          <cell r="L3467">
            <v>0</v>
          </cell>
          <cell r="M3467">
            <v>1.581</v>
          </cell>
          <cell r="N3467">
            <v>0</v>
          </cell>
          <cell r="O3467">
            <v>649.21</v>
          </cell>
          <cell r="P3467">
            <v>41.06</v>
          </cell>
          <cell r="Q3467">
            <v>116.86</v>
          </cell>
          <cell r="R3467">
            <v>1.2</v>
          </cell>
        </row>
        <row r="3468">
          <cell r="A3468" t="str">
            <v>0310Tumbes Rural268</v>
          </cell>
          <cell r="B3468" t="str">
            <v>03</v>
          </cell>
          <cell r="C3468" t="str">
            <v>10</v>
          </cell>
          <cell r="D3468" t="str">
            <v>ELNO</v>
          </cell>
          <cell r="E3468" t="str">
            <v>Tumbes Rural</v>
          </cell>
          <cell r="F3468" t="str">
            <v/>
          </cell>
          <cell r="G3468">
            <v>0</v>
          </cell>
          <cell r="H3468">
            <v>0</v>
          </cell>
          <cell r="I3468" t="str">
            <v>268</v>
          </cell>
          <cell r="J3468">
            <v>1</v>
          </cell>
          <cell r="K3468">
            <v>0</v>
          </cell>
          <cell r="L3468">
            <v>0</v>
          </cell>
          <cell r="M3468">
            <v>2.698</v>
          </cell>
          <cell r="N3468">
            <v>0</v>
          </cell>
          <cell r="O3468">
            <v>955.14</v>
          </cell>
          <cell r="P3468">
            <v>35.4</v>
          </cell>
          <cell r="Q3468">
            <v>171.93</v>
          </cell>
          <cell r="R3468">
            <v>0.77</v>
          </cell>
        </row>
        <row r="3469">
          <cell r="A3469" t="str">
            <v>0310Tumbes Rural282</v>
          </cell>
          <cell r="B3469" t="str">
            <v>03</v>
          </cell>
          <cell r="C3469" t="str">
            <v>10</v>
          </cell>
          <cell r="D3469" t="str">
            <v>ELNO</v>
          </cell>
          <cell r="E3469" t="str">
            <v>Tumbes Rural</v>
          </cell>
          <cell r="F3469" t="str">
            <v/>
          </cell>
          <cell r="G3469">
            <v>0</v>
          </cell>
          <cell r="H3469">
            <v>0</v>
          </cell>
          <cell r="I3469" t="str">
            <v>282</v>
          </cell>
          <cell r="J3469">
            <v>5</v>
          </cell>
          <cell r="K3469">
            <v>0</v>
          </cell>
          <cell r="L3469">
            <v>0</v>
          </cell>
          <cell r="M3469">
            <v>0.52800000000000002</v>
          </cell>
          <cell r="N3469">
            <v>1.6</v>
          </cell>
          <cell r="O3469">
            <v>205.45</v>
          </cell>
          <cell r="P3469">
            <v>38.909999999999997</v>
          </cell>
          <cell r="Q3469">
            <v>36.979999999999997</v>
          </cell>
          <cell r="R3469">
            <v>1</v>
          </cell>
        </row>
        <row r="3470">
          <cell r="A3470" t="str">
            <v>0310Tumbes Rural100</v>
          </cell>
          <cell r="B3470" t="str">
            <v>03</v>
          </cell>
          <cell r="C3470" t="str">
            <v>10</v>
          </cell>
          <cell r="D3470" t="str">
            <v>ELNO</v>
          </cell>
          <cell r="E3470" t="str">
            <v>Tumbes Rural</v>
          </cell>
          <cell r="F3470" t="str">
            <v/>
          </cell>
          <cell r="G3470">
            <v>0</v>
          </cell>
          <cell r="H3470">
            <v>0</v>
          </cell>
          <cell r="I3470" t="str">
            <v>100</v>
          </cell>
          <cell r="J3470">
            <v>3</v>
          </cell>
          <cell r="K3470">
            <v>2.5640000000000001</v>
          </cell>
          <cell r="L3470">
            <v>30.353000000000002</v>
          </cell>
          <cell r="M3470">
            <v>32.917000000000002</v>
          </cell>
          <cell r="N3470">
            <v>0.64</v>
          </cell>
          <cell r="O3470">
            <v>6912.3</v>
          </cell>
          <cell r="P3470">
            <v>21</v>
          </cell>
          <cell r="Q3470">
            <v>1244.21</v>
          </cell>
          <cell r="R3470">
            <v>41.28</v>
          </cell>
        </row>
        <row r="3471">
          <cell r="A3471" t="str">
            <v>0310Tumbes Rural122</v>
          </cell>
          <cell r="B3471" t="str">
            <v>03</v>
          </cell>
          <cell r="C3471" t="str">
            <v>10</v>
          </cell>
          <cell r="D3471" t="str">
            <v>ELNO</v>
          </cell>
          <cell r="E3471" t="str">
            <v>Tumbes Rural</v>
          </cell>
          <cell r="F3471" t="str">
            <v/>
          </cell>
          <cell r="G3471">
            <v>0</v>
          </cell>
          <cell r="H3471">
            <v>0</v>
          </cell>
          <cell r="I3471" t="str">
            <v>122</v>
          </cell>
          <cell r="J3471">
            <v>3</v>
          </cell>
          <cell r="K3471">
            <v>6.6479999999999997</v>
          </cell>
          <cell r="L3471">
            <v>44.859000000000002</v>
          </cell>
          <cell r="M3471">
            <v>51.506999999999998</v>
          </cell>
          <cell r="N3471">
            <v>0.41</v>
          </cell>
          <cell r="O3471">
            <v>14143.72</v>
          </cell>
          <cell r="P3471">
            <v>27.46</v>
          </cell>
          <cell r="Q3471">
            <v>2545.87</v>
          </cell>
          <cell r="R3471">
            <v>41.06</v>
          </cell>
        </row>
        <row r="3472">
          <cell r="A3472" t="str">
            <v>0310Tumbes Rural121</v>
          </cell>
          <cell r="B3472" t="str">
            <v>03</v>
          </cell>
          <cell r="C3472" t="str">
            <v>10</v>
          </cell>
          <cell r="D3472" t="str">
            <v>ELNO</v>
          </cell>
          <cell r="E3472" t="str">
            <v>Tumbes Rural</v>
          </cell>
          <cell r="F3472" t="str">
            <v/>
          </cell>
          <cell r="G3472">
            <v>0</v>
          </cell>
          <cell r="H3472">
            <v>0</v>
          </cell>
          <cell r="I3472" t="str">
            <v>121</v>
          </cell>
          <cell r="J3472">
            <v>2</v>
          </cell>
          <cell r="K3472">
            <v>5.2830000000000004</v>
          </cell>
          <cell r="L3472">
            <v>12.827</v>
          </cell>
          <cell r="M3472">
            <v>18.11</v>
          </cell>
          <cell r="N3472">
            <v>0.13</v>
          </cell>
          <cell r="O3472">
            <v>3975.66</v>
          </cell>
          <cell r="P3472">
            <v>21.95</v>
          </cell>
          <cell r="Q3472">
            <v>715.62</v>
          </cell>
          <cell r="R3472">
            <v>26.64</v>
          </cell>
        </row>
        <row r="3473">
          <cell r="A3473" t="str">
            <v>0310Tumbes Rural132</v>
          </cell>
          <cell r="B3473" t="str">
            <v>03</v>
          </cell>
          <cell r="C3473" t="str">
            <v>10</v>
          </cell>
          <cell r="D3473" t="str">
            <v>ELNO</v>
          </cell>
          <cell r="E3473" t="str">
            <v>Tumbes Rural</v>
          </cell>
          <cell r="F3473" t="str">
            <v/>
          </cell>
          <cell r="G3473">
            <v>0</v>
          </cell>
          <cell r="H3473">
            <v>0</v>
          </cell>
          <cell r="I3473" t="str">
            <v>132</v>
          </cell>
          <cell r="J3473">
            <v>5</v>
          </cell>
          <cell r="K3473">
            <v>0</v>
          </cell>
          <cell r="L3473">
            <v>0</v>
          </cell>
          <cell r="M3473">
            <v>16.552</v>
          </cell>
          <cell r="N3473">
            <v>0.14499999999999999</v>
          </cell>
          <cell r="O3473">
            <v>4213.8599999999997</v>
          </cell>
          <cell r="P3473">
            <v>25.46</v>
          </cell>
          <cell r="Q3473">
            <v>758.49</v>
          </cell>
          <cell r="R3473">
            <v>60.05</v>
          </cell>
        </row>
        <row r="3474">
          <cell r="A3474" t="str">
            <v>0310Tumbes Rural131</v>
          </cell>
          <cell r="B3474" t="str">
            <v>03</v>
          </cell>
          <cell r="C3474" t="str">
            <v>10</v>
          </cell>
          <cell r="D3474" t="str">
            <v>ELNO</v>
          </cell>
          <cell r="E3474" t="str">
            <v>Tumbes Rural</v>
          </cell>
          <cell r="F3474" t="str">
            <v/>
          </cell>
          <cell r="G3474">
            <v>0</v>
          </cell>
          <cell r="H3474">
            <v>0</v>
          </cell>
          <cell r="I3474" t="str">
            <v>131</v>
          </cell>
          <cell r="J3474">
            <v>4</v>
          </cell>
          <cell r="K3474">
            <v>0</v>
          </cell>
          <cell r="L3474">
            <v>0</v>
          </cell>
          <cell r="M3474">
            <v>7.2990000000000004</v>
          </cell>
          <cell r="N3474">
            <v>2.3E-2</v>
          </cell>
          <cell r="O3474">
            <v>1641.97</v>
          </cell>
          <cell r="P3474">
            <v>22.5</v>
          </cell>
          <cell r="Q3474">
            <v>295.55</v>
          </cell>
          <cell r="R3474">
            <v>54.13</v>
          </cell>
        </row>
        <row r="3475">
          <cell r="A3475" t="str">
            <v>0310Tumbes Rural240</v>
          </cell>
          <cell r="B3475" t="str">
            <v>03</v>
          </cell>
          <cell r="C3475" t="str">
            <v>10</v>
          </cell>
          <cell r="D3475" t="str">
            <v>ELNO</v>
          </cell>
          <cell r="E3475" t="str">
            <v>Tumbes Rural</v>
          </cell>
          <cell r="F3475" t="str">
            <v/>
          </cell>
          <cell r="G3475">
            <v>0</v>
          </cell>
          <cell r="H3475">
            <v>0</v>
          </cell>
          <cell r="I3475" t="str">
            <v>240</v>
          </cell>
          <cell r="J3475">
            <v>0</v>
          </cell>
          <cell r="K3475">
            <v>0</v>
          </cell>
          <cell r="L3475">
            <v>0</v>
          </cell>
          <cell r="M3475">
            <v>26.509</v>
          </cell>
          <cell r="N3475">
            <v>0</v>
          </cell>
          <cell r="O3475">
            <v>8153.96</v>
          </cell>
          <cell r="P3475">
            <v>30.76</v>
          </cell>
          <cell r="Q3475">
            <v>0</v>
          </cell>
          <cell r="R3475">
            <v>0</v>
          </cell>
        </row>
        <row r="3476">
          <cell r="A3476" t="str">
            <v>0311Piura210</v>
          </cell>
          <cell r="B3476" t="str">
            <v>03</v>
          </cell>
          <cell r="C3476" t="str">
            <v>11</v>
          </cell>
          <cell r="D3476" t="str">
            <v>ELNO</v>
          </cell>
          <cell r="E3476" t="str">
            <v>Piura</v>
          </cell>
          <cell r="F3476" t="str">
            <v/>
          </cell>
          <cell r="G3476">
            <v>7</v>
          </cell>
          <cell r="H3476">
            <v>60</v>
          </cell>
          <cell r="I3476" t="str">
            <v>210</v>
          </cell>
          <cell r="J3476">
            <v>1</v>
          </cell>
          <cell r="K3476">
            <v>2.5999999999999999E-2</v>
          </cell>
          <cell r="L3476">
            <v>0.748</v>
          </cell>
          <cell r="M3476">
            <v>0.77400000000000002</v>
          </cell>
          <cell r="N3476">
            <v>0.03</v>
          </cell>
          <cell r="O3476">
            <v>629.61</v>
          </cell>
          <cell r="P3476">
            <v>81.34</v>
          </cell>
          <cell r="Q3476">
            <v>113.33</v>
          </cell>
          <cell r="R3476">
            <v>2.78</v>
          </cell>
        </row>
        <row r="3477">
          <cell r="A3477" t="str">
            <v>0311Piura222</v>
          </cell>
          <cell r="B3477" t="str">
            <v>03</v>
          </cell>
          <cell r="C3477" t="str">
            <v>11</v>
          </cell>
          <cell r="D3477" t="str">
            <v>ELNO</v>
          </cell>
          <cell r="E3477" t="str">
            <v>Piura</v>
          </cell>
          <cell r="F3477" t="str">
            <v/>
          </cell>
          <cell r="G3477">
            <v>7</v>
          </cell>
          <cell r="H3477">
            <v>60</v>
          </cell>
          <cell r="I3477" t="str">
            <v>222</v>
          </cell>
          <cell r="J3477">
            <v>7</v>
          </cell>
          <cell r="K3477">
            <v>7.335</v>
          </cell>
          <cell r="L3477">
            <v>27.04</v>
          </cell>
          <cell r="M3477">
            <v>34.375</v>
          </cell>
          <cell r="N3477">
            <v>0.30299999999999999</v>
          </cell>
          <cell r="O3477">
            <v>13772.43</v>
          </cell>
          <cell r="P3477">
            <v>40.07</v>
          </cell>
          <cell r="Q3477">
            <v>2479.04</v>
          </cell>
          <cell r="R3477">
            <v>18.8</v>
          </cell>
        </row>
        <row r="3478">
          <cell r="A3478" t="str">
            <v>0311Piura221</v>
          </cell>
          <cell r="B3478" t="str">
            <v>03</v>
          </cell>
          <cell r="C3478" t="str">
            <v>11</v>
          </cell>
          <cell r="D3478" t="str">
            <v>ELNO</v>
          </cell>
          <cell r="E3478" t="str">
            <v>Piura</v>
          </cell>
          <cell r="F3478" t="str">
            <v/>
          </cell>
          <cell r="G3478">
            <v>7</v>
          </cell>
          <cell r="H3478">
            <v>60</v>
          </cell>
          <cell r="I3478" t="str">
            <v>221</v>
          </cell>
          <cell r="J3478">
            <v>8</v>
          </cell>
          <cell r="K3478">
            <v>29.960999999999999</v>
          </cell>
          <cell r="L3478">
            <v>82.86</v>
          </cell>
          <cell r="M3478">
            <v>112.821</v>
          </cell>
          <cell r="N3478">
            <v>0.505</v>
          </cell>
          <cell r="O3478">
            <v>32076.240000000002</v>
          </cell>
          <cell r="P3478">
            <v>28.43</v>
          </cell>
          <cell r="Q3478">
            <v>5773.72</v>
          </cell>
          <cell r="R3478">
            <v>22.73</v>
          </cell>
        </row>
        <row r="3479">
          <cell r="A3479" t="str">
            <v>0311Piura232</v>
          </cell>
          <cell r="B3479" t="str">
            <v>03</v>
          </cell>
          <cell r="C3479" t="str">
            <v>11</v>
          </cell>
          <cell r="D3479" t="str">
            <v>ELNO</v>
          </cell>
          <cell r="E3479" t="str">
            <v>Piura</v>
          </cell>
          <cell r="F3479" t="str">
            <v/>
          </cell>
          <cell r="G3479">
            <v>7</v>
          </cell>
          <cell r="H3479">
            <v>60</v>
          </cell>
          <cell r="I3479" t="str">
            <v>232</v>
          </cell>
          <cell r="J3479">
            <v>6</v>
          </cell>
          <cell r="K3479">
            <v>0</v>
          </cell>
          <cell r="L3479">
            <v>0</v>
          </cell>
          <cell r="M3479">
            <v>21.05</v>
          </cell>
          <cell r="N3479">
            <v>0.22</v>
          </cell>
          <cell r="O3479">
            <v>8382</v>
          </cell>
          <cell r="P3479">
            <v>39.82</v>
          </cell>
          <cell r="Q3479">
            <v>1508.76</v>
          </cell>
          <cell r="R3479">
            <v>14.13</v>
          </cell>
        </row>
        <row r="3480">
          <cell r="A3480" t="str">
            <v>0311Piura231</v>
          </cell>
          <cell r="B3480" t="str">
            <v>03</v>
          </cell>
          <cell r="C3480" t="str">
            <v>11</v>
          </cell>
          <cell r="D3480" t="str">
            <v>ELNO</v>
          </cell>
          <cell r="E3480" t="str">
            <v>Piura</v>
          </cell>
          <cell r="F3480" t="str">
            <v/>
          </cell>
          <cell r="G3480">
            <v>7</v>
          </cell>
          <cell r="H3480">
            <v>60</v>
          </cell>
          <cell r="I3480" t="str">
            <v>231</v>
          </cell>
          <cell r="J3480">
            <v>17</v>
          </cell>
          <cell r="K3480">
            <v>0</v>
          </cell>
          <cell r="L3480">
            <v>0</v>
          </cell>
          <cell r="M3480">
            <v>89.91</v>
          </cell>
          <cell r="N3480">
            <v>0.32500000000000001</v>
          </cell>
          <cell r="O3480">
            <v>25395.64</v>
          </cell>
          <cell r="P3480">
            <v>28.25</v>
          </cell>
          <cell r="Q3480">
            <v>4571.22</v>
          </cell>
          <cell r="R3480">
            <v>30.98</v>
          </cell>
        </row>
        <row r="3481">
          <cell r="A3481" t="str">
            <v>0311Piura270</v>
          </cell>
          <cell r="B3481" t="str">
            <v>03</v>
          </cell>
          <cell r="C3481" t="str">
            <v>11</v>
          </cell>
          <cell r="D3481" t="str">
            <v>ELNO</v>
          </cell>
          <cell r="E3481" t="str">
            <v>Piura</v>
          </cell>
          <cell r="F3481" t="str">
            <v/>
          </cell>
          <cell r="G3481">
            <v>7</v>
          </cell>
          <cell r="H3481">
            <v>60</v>
          </cell>
          <cell r="I3481" t="str">
            <v>270</v>
          </cell>
          <cell r="J3481">
            <v>3250</v>
          </cell>
          <cell r="K3481">
            <v>0</v>
          </cell>
          <cell r="L3481">
            <v>0</v>
          </cell>
          <cell r="M3481">
            <v>1201.2270000000001</v>
          </cell>
          <cell r="N3481">
            <v>0</v>
          </cell>
          <cell r="O3481">
            <v>407486.58</v>
          </cell>
          <cell r="P3481">
            <v>33.92</v>
          </cell>
          <cell r="Q3481">
            <v>73347.58</v>
          </cell>
          <cell r="R3481">
            <v>2122.02</v>
          </cell>
        </row>
        <row r="3482">
          <cell r="A3482" t="str">
            <v>0311Piura261</v>
          </cell>
          <cell r="B3482" t="str">
            <v>03</v>
          </cell>
          <cell r="C3482" t="str">
            <v>11</v>
          </cell>
          <cell r="D3482" t="str">
            <v>ELNO</v>
          </cell>
          <cell r="E3482" t="str">
            <v>Piura</v>
          </cell>
          <cell r="F3482" t="str">
            <v/>
          </cell>
          <cell r="G3482">
            <v>7</v>
          </cell>
          <cell r="H3482">
            <v>60</v>
          </cell>
          <cell r="I3482" t="str">
            <v>261</v>
          </cell>
          <cell r="J3482">
            <v>24657</v>
          </cell>
          <cell r="K3482">
            <v>0</v>
          </cell>
          <cell r="L3482">
            <v>0</v>
          </cell>
          <cell r="M3482">
            <v>389.39699999999999</v>
          </cell>
          <cell r="N3482">
            <v>0</v>
          </cell>
          <cell r="O3482">
            <v>140895</v>
          </cell>
          <cell r="P3482">
            <v>36.18</v>
          </cell>
          <cell r="Q3482">
            <v>25361.1</v>
          </cell>
          <cell r="R3482">
            <v>15064.97</v>
          </cell>
        </row>
        <row r="3483">
          <cell r="A3483" t="str">
            <v>0311Piura262</v>
          </cell>
          <cell r="B3483" t="str">
            <v>03</v>
          </cell>
          <cell r="C3483" t="str">
            <v>11</v>
          </cell>
          <cell r="D3483" t="str">
            <v>ELNO</v>
          </cell>
          <cell r="E3483" t="str">
            <v>Piura</v>
          </cell>
          <cell r="F3483" t="str">
            <v/>
          </cell>
          <cell r="G3483">
            <v>7</v>
          </cell>
          <cell r="H3483">
            <v>60</v>
          </cell>
          <cell r="I3483" t="str">
            <v>262</v>
          </cell>
          <cell r="J3483">
            <v>29147</v>
          </cell>
          <cell r="K3483">
            <v>0</v>
          </cell>
          <cell r="L3483">
            <v>0</v>
          </cell>
          <cell r="M3483">
            <v>1751.3820000000001</v>
          </cell>
          <cell r="N3483">
            <v>0</v>
          </cell>
          <cell r="O3483">
            <v>560937.26</v>
          </cell>
          <cell r="P3483">
            <v>32.03</v>
          </cell>
          <cell r="Q3483">
            <v>100968.71</v>
          </cell>
          <cell r="R3483">
            <v>17870.86</v>
          </cell>
        </row>
        <row r="3484">
          <cell r="A3484" t="str">
            <v>0311Piura263</v>
          </cell>
          <cell r="B3484" t="str">
            <v>03</v>
          </cell>
          <cell r="C3484" t="str">
            <v>11</v>
          </cell>
          <cell r="D3484" t="str">
            <v>ELNO</v>
          </cell>
          <cell r="E3484" t="str">
            <v>Piura</v>
          </cell>
          <cell r="F3484" t="str">
            <v/>
          </cell>
          <cell r="G3484">
            <v>7</v>
          </cell>
          <cell r="H3484">
            <v>60</v>
          </cell>
          <cell r="I3484" t="str">
            <v>263</v>
          </cell>
          <cell r="J3484">
            <v>8253</v>
          </cell>
          <cell r="K3484">
            <v>0</v>
          </cell>
          <cell r="L3484">
            <v>0</v>
          </cell>
          <cell r="M3484">
            <v>1006.782</v>
          </cell>
          <cell r="N3484">
            <v>0</v>
          </cell>
          <cell r="O3484">
            <v>358189.14</v>
          </cell>
          <cell r="P3484">
            <v>35.58</v>
          </cell>
          <cell r="Q3484">
            <v>64474.05</v>
          </cell>
          <cell r="R3484">
            <v>5097.82</v>
          </cell>
        </row>
        <row r="3485">
          <cell r="A3485" t="str">
            <v>0311Piura264</v>
          </cell>
          <cell r="B3485" t="str">
            <v>03</v>
          </cell>
          <cell r="C3485" t="str">
            <v>11</v>
          </cell>
          <cell r="D3485" t="str">
            <v>ELNO</v>
          </cell>
          <cell r="E3485" t="str">
            <v>Piura</v>
          </cell>
          <cell r="F3485" t="str">
            <v/>
          </cell>
          <cell r="G3485">
            <v>7</v>
          </cell>
          <cell r="H3485">
            <v>60</v>
          </cell>
          <cell r="I3485" t="str">
            <v>264</v>
          </cell>
          <cell r="J3485">
            <v>5917</v>
          </cell>
          <cell r="K3485">
            <v>0</v>
          </cell>
          <cell r="L3485">
            <v>0</v>
          </cell>
          <cell r="M3485">
            <v>1196.732</v>
          </cell>
          <cell r="N3485">
            <v>0</v>
          </cell>
          <cell r="O3485">
            <v>418526.01</v>
          </cell>
          <cell r="P3485">
            <v>34.97</v>
          </cell>
          <cell r="Q3485">
            <v>75334.679999999993</v>
          </cell>
          <cell r="R3485">
            <v>3681.89</v>
          </cell>
        </row>
        <row r="3486">
          <cell r="A3486" t="str">
            <v>0311Piura265</v>
          </cell>
          <cell r="B3486" t="str">
            <v>03</v>
          </cell>
          <cell r="C3486" t="str">
            <v>11</v>
          </cell>
          <cell r="D3486" t="str">
            <v>ELNO</v>
          </cell>
          <cell r="E3486" t="str">
            <v>Piura</v>
          </cell>
          <cell r="F3486" t="str">
            <v/>
          </cell>
          <cell r="G3486">
            <v>7</v>
          </cell>
          <cell r="H3486">
            <v>60</v>
          </cell>
          <cell r="I3486" t="str">
            <v>265</v>
          </cell>
          <cell r="J3486">
            <v>1230</v>
          </cell>
          <cell r="K3486">
            <v>0</v>
          </cell>
          <cell r="L3486">
            <v>0</v>
          </cell>
          <cell r="M3486">
            <v>459.82299999999998</v>
          </cell>
          <cell r="N3486">
            <v>0</v>
          </cell>
          <cell r="O3486">
            <v>158616.45000000001</v>
          </cell>
          <cell r="P3486">
            <v>34.5</v>
          </cell>
          <cell r="Q3486">
            <v>28550.959999999999</v>
          </cell>
          <cell r="R3486">
            <v>782.75</v>
          </cell>
        </row>
        <row r="3487">
          <cell r="A3487" t="str">
            <v>0311Piura266</v>
          </cell>
          <cell r="B3487" t="str">
            <v>03</v>
          </cell>
          <cell r="C3487" t="str">
            <v>11</v>
          </cell>
          <cell r="D3487" t="str">
            <v>ELNO</v>
          </cell>
          <cell r="E3487" t="str">
            <v>Piura</v>
          </cell>
          <cell r="F3487" t="str">
            <v/>
          </cell>
          <cell r="G3487">
            <v>7</v>
          </cell>
          <cell r="H3487">
            <v>60</v>
          </cell>
          <cell r="I3487" t="str">
            <v>266</v>
          </cell>
          <cell r="J3487">
            <v>279</v>
          </cell>
          <cell r="K3487">
            <v>0</v>
          </cell>
          <cell r="L3487">
            <v>0</v>
          </cell>
          <cell r="M3487">
            <v>167.744</v>
          </cell>
          <cell r="N3487">
            <v>0</v>
          </cell>
          <cell r="O3487">
            <v>57314.26</v>
          </cell>
          <cell r="P3487">
            <v>34.17</v>
          </cell>
          <cell r="Q3487">
            <v>10316.57</v>
          </cell>
          <cell r="R3487">
            <v>183.12</v>
          </cell>
        </row>
        <row r="3488">
          <cell r="A3488" t="str">
            <v>0311Piura267</v>
          </cell>
          <cell r="B3488" t="str">
            <v>03</v>
          </cell>
          <cell r="C3488" t="str">
            <v>11</v>
          </cell>
          <cell r="D3488" t="str">
            <v>ELNO</v>
          </cell>
          <cell r="E3488" t="str">
            <v>Piura</v>
          </cell>
          <cell r="F3488" t="str">
            <v/>
          </cell>
          <cell r="G3488">
            <v>7</v>
          </cell>
          <cell r="H3488">
            <v>60</v>
          </cell>
          <cell r="I3488" t="str">
            <v>267</v>
          </cell>
          <cell r="J3488">
            <v>79</v>
          </cell>
          <cell r="K3488">
            <v>0</v>
          </cell>
          <cell r="L3488">
            <v>0</v>
          </cell>
          <cell r="M3488">
            <v>67.936000000000007</v>
          </cell>
          <cell r="N3488">
            <v>0</v>
          </cell>
          <cell r="O3488">
            <v>22966.240000000002</v>
          </cell>
          <cell r="P3488">
            <v>33.81</v>
          </cell>
          <cell r="Q3488">
            <v>4133.92</v>
          </cell>
          <cell r="R3488">
            <v>52.41</v>
          </cell>
        </row>
        <row r="3489">
          <cell r="A3489" t="str">
            <v>0311Piura268</v>
          </cell>
          <cell r="B3489" t="str">
            <v>03</v>
          </cell>
          <cell r="C3489" t="str">
            <v>11</v>
          </cell>
          <cell r="D3489" t="str">
            <v>ELNO</v>
          </cell>
          <cell r="E3489" t="str">
            <v>Piura</v>
          </cell>
          <cell r="F3489" t="str">
            <v/>
          </cell>
          <cell r="G3489">
            <v>7</v>
          </cell>
          <cell r="H3489">
            <v>60</v>
          </cell>
          <cell r="I3489" t="str">
            <v>268</v>
          </cell>
          <cell r="J3489">
            <v>93</v>
          </cell>
          <cell r="K3489">
            <v>0</v>
          </cell>
          <cell r="L3489">
            <v>0</v>
          </cell>
          <cell r="M3489">
            <v>145.607</v>
          </cell>
          <cell r="N3489">
            <v>0</v>
          </cell>
          <cell r="O3489">
            <v>48616.5</v>
          </cell>
          <cell r="P3489">
            <v>33.39</v>
          </cell>
          <cell r="Q3489">
            <v>8750.9699999999993</v>
          </cell>
          <cell r="R3489">
            <v>64.709999999999994</v>
          </cell>
        </row>
        <row r="3490">
          <cell r="A3490" t="str">
            <v>0311Piura282</v>
          </cell>
          <cell r="B3490" t="str">
            <v>03</v>
          </cell>
          <cell r="C3490" t="str">
            <v>11</v>
          </cell>
          <cell r="D3490" t="str">
            <v>ELNO</v>
          </cell>
          <cell r="E3490" t="str">
            <v>Piura</v>
          </cell>
          <cell r="F3490" t="str">
            <v/>
          </cell>
          <cell r="G3490">
            <v>7</v>
          </cell>
          <cell r="H3490">
            <v>60</v>
          </cell>
          <cell r="I3490" t="str">
            <v>282</v>
          </cell>
          <cell r="J3490">
            <v>94</v>
          </cell>
          <cell r="K3490">
            <v>0</v>
          </cell>
          <cell r="L3490">
            <v>0</v>
          </cell>
          <cell r="M3490">
            <v>27.821999999999999</v>
          </cell>
          <cell r="N3490">
            <v>70.915999999999997</v>
          </cell>
          <cell r="O3490">
            <v>8149.54</v>
          </cell>
          <cell r="P3490">
            <v>29.29</v>
          </cell>
          <cell r="Q3490">
            <v>1466.92</v>
          </cell>
          <cell r="R3490">
            <v>23.61</v>
          </cell>
        </row>
        <row r="3491">
          <cell r="A3491" t="str">
            <v>0311Piura100</v>
          </cell>
          <cell r="B3491" t="str">
            <v>03</v>
          </cell>
          <cell r="C3491" t="str">
            <v>11</v>
          </cell>
          <cell r="D3491" t="str">
            <v>ELNO</v>
          </cell>
          <cell r="E3491" t="str">
            <v>Piura</v>
          </cell>
          <cell r="F3491" t="str">
            <v/>
          </cell>
          <cell r="G3491">
            <v>7</v>
          </cell>
          <cell r="H3491">
            <v>60</v>
          </cell>
          <cell r="I3491" t="str">
            <v>100</v>
          </cell>
          <cell r="J3491">
            <v>38</v>
          </cell>
          <cell r="K3491">
            <v>26.238</v>
          </cell>
          <cell r="L3491">
            <v>805.08100000000002</v>
          </cell>
          <cell r="M3491">
            <v>831.31899999999996</v>
          </cell>
          <cell r="N3491">
            <v>5.2279999999999998</v>
          </cell>
          <cell r="O3491">
            <v>125734.24</v>
          </cell>
          <cell r="P3491">
            <v>15.12</v>
          </cell>
          <cell r="Q3491">
            <v>22632.16</v>
          </cell>
          <cell r="R3491">
            <v>465.5</v>
          </cell>
        </row>
        <row r="3492">
          <cell r="A3492" t="str">
            <v>0311Piura122</v>
          </cell>
          <cell r="B3492" t="str">
            <v>03</v>
          </cell>
          <cell r="C3492" t="str">
            <v>11</v>
          </cell>
          <cell r="D3492" t="str">
            <v>ELNO</v>
          </cell>
          <cell r="E3492" t="str">
            <v>Piura</v>
          </cell>
          <cell r="F3492" t="str">
            <v/>
          </cell>
          <cell r="G3492">
            <v>7</v>
          </cell>
          <cell r="H3492">
            <v>60</v>
          </cell>
          <cell r="I3492" t="str">
            <v>122</v>
          </cell>
          <cell r="J3492">
            <v>60</v>
          </cell>
          <cell r="K3492">
            <v>155.18199999999999</v>
          </cell>
          <cell r="L3492">
            <v>1036.4059999999999</v>
          </cell>
          <cell r="M3492">
            <v>1191.588</v>
          </cell>
          <cell r="N3492">
            <v>5.3520000000000003</v>
          </cell>
          <cell r="O3492">
            <v>228938.07</v>
          </cell>
          <cell r="P3492">
            <v>19.21</v>
          </cell>
          <cell r="Q3492">
            <v>41208.85</v>
          </cell>
          <cell r="R3492">
            <v>734.78</v>
          </cell>
        </row>
        <row r="3493">
          <cell r="A3493" t="str">
            <v>0311Piura121</v>
          </cell>
          <cell r="B3493" t="str">
            <v>03</v>
          </cell>
          <cell r="C3493" t="str">
            <v>11</v>
          </cell>
          <cell r="D3493" t="str">
            <v>ELNO</v>
          </cell>
          <cell r="E3493" t="str">
            <v>Piura</v>
          </cell>
          <cell r="F3493" t="str">
            <v/>
          </cell>
          <cell r="G3493">
            <v>7</v>
          </cell>
          <cell r="H3493">
            <v>60</v>
          </cell>
          <cell r="I3493" t="str">
            <v>121</v>
          </cell>
          <cell r="J3493">
            <v>42</v>
          </cell>
          <cell r="K3493">
            <v>187.244</v>
          </cell>
          <cell r="L3493">
            <v>767.83799999999997</v>
          </cell>
          <cell r="M3493">
            <v>955.08199999999999</v>
          </cell>
          <cell r="N3493">
            <v>2.996</v>
          </cell>
          <cell r="O3493">
            <v>178019.77</v>
          </cell>
          <cell r="P3493">
            <v>18.64</v>
          </cell>
          <cell r="Q3493">
            <v>32043.56</v>
          </cell>
          <cell r="R3493">
            <v>515.79999999999995</v>
          </cell>
        </row>
        <row r="3494">
          <cell r="A3494" t="str">
            <v>0311Piura132</v>
          </cell>
          <cell r="B3494" t="str">
            <v>03</v>
          </cell>
          <cell r="C3494" t="str">
            <v>11</v>
          </cell>
          <cell r="D3494" t="str">
            <v>ELNO</v>
          </cell>
          <cell r="E3494" t="str">
            <v>Piura</v>
          </cell>
          <cell r="F3494" t="str">
            <v/>
          </cell>
          <cell r="G3494">
            <v>7</v>
          </cell>
          <cell r="H3494">
            <v>60</v>
          </cell>
          <cell r="I3494" t="str">
            <v>132</v>
          </cell>
          <cell r="J3494">
            <v>30</v>
          </cell>
          <cell r="K3494">
            <v>0</v>
          </cell>
          <cell r="L3494">
            <v>0</v>
          </cell>
          <cell r="M3494">
            <v>323.678</v>
          </cell>
          <cell r="N3494">
            <v>1.9650000000000001</v>
          </cell>
          <cell r="O3494">
            <v>76211.64</v>
          </cell>
          <cell r="P3494">
            <v>23.55</v>
          </cell>
          <cell r="Q3494">
            <v>13718.1</v>
          </cell>
          <cell r="R3494">
            <v>357.65</v>
          </cell>
        </row>
        <row r="3495">
          <cell r="A3495" t="str">
            <v>0311Piura131</v>
          </cell>
          <cell r="B3495" t="str">
            <v>03</v>
          </cell>
          <cell r="C3495" t="str">
            <v>11</v>
          </cell>
          <cell r="D3495" t="str">
            <v>ELNO</v>
          </cell>
          <cell r="E3495" t="str">
            <v>Piura</v>
          </cell>
          <cell r="F3495" t="str">
            <v/>
          </cell>
          <cell r="G3495">
            <v>7</v>
          </cell>
          <cell r="H3495">
            <v>60</v>
          </cell>
          <cell r="I3495" t="str">
            <v>131</v>
          </cell>
          <cell r="J3495">
            <v>39</v>
          </cell>
          <cell r="K3495">
            <v>0</v>
          </cell>
          <cell r="L3495">
            <v>0</v>
          </cell>
          <cell r="M3495">
            <v>266.53500000000003</v>
          </cell>
          <cell r="N3495">
            <v>1.28</v>
          </cell>
          <cell r="O3495">
            <v>56437.98</v>
          </cell>
          <cell r="P3495">
            <v>21.17</v>
          </cell>
          <cell r="Q3495">
            <v>10158.84</v>
          </cell>
          <cell r="R3495">
            <v>467.44</v>
          </cell>
        </row>
        <row r="3496">
          <cell r="A3496" t="str">
            <v>0311Piura240</v>
          </cell>
          <cell r="B3496" t="str">
            <v>03</v>
          </cell>
          <cell r="C3496" t="str">
            <v>11</v>
          </cell>
          <cell r="D3496" t="str">
            <v>ELNO</v>
          </cell>
          <cell r="E3496" t="str">
            <v>Piura</v>
          </cell>
          <cell r="F3496" t="str">
            <v/>
          </cell>
          <cell r="G3496">
            <v>7</v>
          </cell>
          <cell r="H3496">
            <v>60</v>
          </cell>
          <cell r="I3496" t="str">
            <v>240</v>
          </cell>
          <cell r="J3496">
            <v>0</v>
          </cell>
          <cell r="K3496">
            <v>0</v>
          </cell>
          <cell r="L3496">
            <v>0</v>
          </cell>
          <cell r="M3496">
            <v>872.32</v>
          </cell>
          <cell r="N3496">
            <v>0</v>
          </cell>
          <cell r="O3496">
            <v>310854.25</v>
          </cell>
          <cell r="P3496">
            <v>35.64</v>
          </cell>
          <cell r="Q3496">
            <v>0</v>
          </cell>
          <cell r="R3496">
            <v>0</v>
          </cell>
        </row>
        <row r="3497">
          <cell r="A3497" t="str">
            <v>0311Sullana-Paita222</v>
          </cell>
          <cell r="B3497" t="str">
            <v>03</v>
          </cell>
          <cell r="C3497" t="str">
            <v>11</v>
          </cell>
          <cell r="D3497" t="str">
            <v>ELNO</v>
          </cell>
          <cell r="E3497" t="str">
            <v>Sullana-Paita</v>
          </cell>
          <cell r="F3497" t="str">
            <v/>
          </cell>
          <cell r="G3497">
            <v>76.44</v>
          </cell>
          <cell r="H3497">
            <v>60</v>
          </cell>
          <cell r="I3497" t="str">
            <v>222</v>
          </cell>
          <cell r="J3497">
            <v>1</v>
          </cell>
          <cell r="K3497">
            <v>1.17</v>
          </cell>
          <cell r="L3497">
            <v>4.3579999999999997</v>
          </cell>
          <cell r="M3497">
            <v>5.5279999999999996</v>
          </cell>
          <cell r="N3497">
            <v>0.04</v>
          </cell>
          <cell r="O3497">
            <v>1896.47</v>
          </cell>
          <cell r="P3497">
            <v>34.31</v>
          </cell>
          <cell r="Q3497">
            <v>341.36</v>
          </cell>
          <cell r="R3497">
            <v>2.78</v>
          </cell>
        </row>
        <row r="3498">
          <cell r="A3498" t="str">
            <v>0311Sullana-Paita221</v>
          </cell>
          <cell r="B3498" t="str">
            <v>03</v>
          </cell>
          <cell r="C3498" t="str">
            <v>11</v>
          </cell>
          <cell r="D3498" t="str">
            <v>ELNO</v>
          </cell>
          <cell r="E3498" t="str">
            <v>Sullana-Paita</v>
          </cell>
          <cell r="F3498" t="str">
            <v/>
          </cell>
          <cell r="G3498">
            <v>76.44</v>
          </cell>
          <cell r="H3498">
            <v>60</v>
          </cell>
          <cell r="I3498" t="str">
            <v>221</v>
          </cell>
          <cell r="J3498">
            <v>2</v>
          </cell>
          <cell r="K3498">
            <v>1.45</v>
          </cell>
          <cell r="L3498">
            <v>4.8380000000000001</v>
          </cell>
          <cell r="M3498">
            <v>6.2880000000000003</v>
          </cell>
          <cell r="N3498">
            <v>1.4999999999999999E-2</v>
          </cell>
          <cell r="O3498">
            <v>1609.41</v>
          </cell>
          <cell r="P3498">
            <v>25.59</v>
          </cell>
          <cell r="Q3498">
            <v>289.69</v>
          </cell>
          <cell r="R3498">
            <v>4.22</v>
          </cell>
        </row>
        <row r="3499">
          <cell r="A3499" t="str">
            <v>0311Sullana-Paita232</v>
          </cell>
          <cell r="B3499" t="str">
            <v>03</v>
          </cell>
          <cell r="C3499" t="str">
            <v>11</v>
          </cell>
          <cell r="D3499" t="str">
            <v>ELNO</v>
          </cell>
          <cell r="E3499" t="str">
            <v>Sullana-Paita</v>
          </cell>
          <cell r="F3499" t="str">
            <v/>
          </cell>
          <cell r="G3499">
            <v>76.44</v>
          </cell>
          <cell r="H3499">
            <v>60</v>
          </cell>
          <cell r="I3499" t="str">
            <v>232</v>
          </cell>
          <cell r="J3499">
            <v>1</v>
          </cell>
          <cell r="K3499">
            <v>0</v>
          </cell>
          <cell r="L3499">
            <v>0</v>
          </cell>
          <cell r="M3499">
            <v>0.41599999999999998</v>
          </cell>
          <cell r="N3499">
            <v>3.5000000000000003E-2</v>
          </cell>
          <cell r="O3499">
            <v>275.01</v>
          </cell>
          <cell r="P3499">
            <v>66.11</v>
          </cell>
          <cell r="Q3499">
            <v>49.5</v>
          </cell>
          <cell r="R3499">
            <v>2.54</v>
          </cell>
        </row>
        <row r="3500">
          <cell r="A3500" t="str">
            <v>0311Sullana-Paita231</v>
          </cell>
          <cell r="B3500" t="str">
            <v>03</v>
          </cell>
          <cell r="C3500" t="str">
            <v>11</v>
          </cell>
          <cell r="D3500" t="str">
            <v>ELNO</v>
          </cell>
          <cell r="E3500" t="str">
            <v>Sullana-Paita</v>
          </cell>
          <cell r="F3500" t="str">
            <v/>
          </cell>
          <cell r="G3500">
            <v>76.44</v>
          </cell>
          <cell r="H3500">
            <v>60</v>
          </cell>
          <cell r="I3500" t="str">
            <v>231</v>
          </cell>
          <cell r="J3500">
            <v>7</v>
          </cell>
          <cell r="K3500">
            <v>0</v>
          </cell>
          <cell r="L3500">
            <v>0</v>
          </cell>
          <cell r="M3500">
            <v>21.568999999999999</v>
          </cell>
          <cell r="N3500">
            <v>0.09</v>
          </cell>
          <cell r="O3500">
            <v>6454.4</v>
          </cell>
          <cell r="P3500">
            <v>29.92</v>
          </cell>
          <cell r="Q3500">
            <v>1161.79</v>
          </cell>
          <cell r="R3500">
            <v>11.15</v>
          </cell>
        </row>
        <row r="3501">
          <cell r="A3501" t="str">
            <v>0311Sullana-Paita270</v>
          </cell>
          <cell r="B3501" t="str">
            <v>03</v>
          </cell>
          <cell r="C3501" t="str">
            <v>11</v>
          </cell>
          <cell r="D3501" t="str">
            <v>ELNO</v>
          </cell>
          <cell r="E3501" t="str">
            <v>Sullana-Paita</v>
          </cell>
          <cell r="F3501" t="str">
            <v/>
          </cell>
          <cell r="G3501">
            <v>76.44</v>
          </cell>
          <cell r="H3501">
            <v>60</v>
          </cell>
          <cell r="I3501" t="str">
            <v>270</v>
          </cell>
          <cell r="J3501">
            <v>2133</v>
          </cell>
          <cell r="K3501">
            <v>0</v>
          </cell>
          <cell r="L3501">
            <v>0</v>
          </cell>
          <cell r="M3501">
            <v>518.13599999999997</v>
          </cell>
          <cell r="N3501">
            <v>0</v>
          </cell>
          <cell r="O3501">
            <v>176616.67</v>
          </cell>
          <cell r="P3501">
            <v>34.090000000000003</v>
          </cell>
          <cell r="Q3501">
            <v>31791</v>
          </cell>
          <cell r="R3501">
            <v>1345.12</v>
          </cell>
        </row>
        <row r="3502">
          <cell r="A3502" t="str">
            <v>0311Sullana-Paita261</v>
          </cell>
          <cell r="B3502" t="str">
            <v>03</v>
          </cell>
          <cell r="C3502" t="str">
            <v>11</v>
          </cell>
          <cell r="D3502" t="str">
            <v>ELNO</v>
          </cell>
          <cell r="E3502" t="str">
            <v>Sullana-Paita</v>
          </cell>
          <cell r="F3502" t="str">
            <v/>
          </cell>
          <cell r="G3502">
            <v>76.44</v>
          </cell>
          <cell r="H3502">
            <v>60</v>
          </cell>
          <cell r="I3502" t="str">
            <v>261</v>
          </cell>
          <cell r="J3502">
            <v>23887</v>
          </cell>
          <cell r="K3502">
            <v>0</v>
          </cell>
          <cell r="L3502">
            <v>0</v>
          </cell>
          <cell r="M3502">
            <v>384.83100000000002</v>
          </cell>
          <cell r="N3502">
            <v>0</v>
          </cell>
          <cell r="O3502">
            <v>138413.62</v>
          </cell>
          <cell r="P3502">
            <v>35.97</v>
          </cell>
          <cell r="Q3502">
            <v>24914.45</v>
          </cell>
          <cell r="R3502">
            <v>14567.79</v>
          </cell>
        </row>
        <row r="3503">
          <cell r="A3503" t="str">
            <v>0311Sullana-Paita262</v>
          </cell>
          <cell r="B3503" t="str">
            <v>03</v>
          </cell>
          <cell r="C3503" t="str">
            <v>11</v>
          </cell>
          <cell r="D3503" t="str">
            <v>ELNO</v>
          </cell>
          <cell r="E3503" t="str">
            <v>Sullana-Paita</v>
          </cell>
          <cell r="F3503" t="str">
            <v/>
          </cell>
          <cell r="G3503">
            <v>76.44</v>
          </cell>
          <cell r="H3503">
            <v>60</v>
          </cell>
          <cell r="I3503" t="str">
            <v>262</v>
          </cell>
          <cell r="J3503">
            <v>20769</v>
          </cell>
          <cell r="K3503">
            <v>0</v>
          </cell>
          <cell r="L3503">
            <v>0</v>
          </cell>
          <cell r="M3503">
            <v>1185.5329999999999</v>
          </cell>
          <cell r="N3503">
            <v>0</v>
          </cell>
          <cell r="O3503">
            <v>378975.03</v>
          </cell>
          <cell r="P3503">
            <v>31.97</v>
          </cell>
          <cell r="Q3503">
            <v>68215.509999999995</v>
          </cell>
          <cell r="R3503">
            <v>12682.09</v>
          </cell>
        </row>
        <row r="3504">
          <cell r="A3504" t="str">
            <v>0311Sullana-Paita263</v>
          </cell>
          <cell r="B3504" t="str">
            <v>03</v>
          </cell>
          <cell r="C3504" t="str">
            <v>11</v>
          </cell>
          <cell r="D3504" t="str">
            <v>ELNO</v>
          </cell>
          <cell r="E3504" t="str">
            <v>Sullana-Paita</v>
          </cell>
          <cell r="F3504" t="str">
            <v/>
          </cell>
          <cell r="G3504">
            <v>76.44</v>
          </cell>
          <cell r="H3504">
            <v>60</v>
          </cell>
          <cell r="I3504" t="str">
            <v>263</v>
          </cell>
          <cell r="J3504">
            <v>3622</v>
          </cell>
          <cell r="K3504">
            <v>0</v>
          </cell>
          <cell r="L3504">
            <v>0</v>
          </cell>
          <cell r="M3504">
            <v>438.03699999999998</v>
          </cell>
          <cell r="N3504">
            <v>0</v>
          </cell>
          <cell r="O3504">
            <v>155914.16</v>
          </cell>
          <cell r="P3504">
            <v>35.590000000000003</v>
          </cell>
          <cell r="Q3504">
            <v>28064.55</v>
          </cell>
          <cell r="R3504">
            <v>2216.29</v>
          </cell>
        </row>
        <row r="3505">
          <cell r="A3505" t="str">
            <v>0311Sullana-Paita264</v>
          </cell>
          <cell r="B3505" t="str">
            <v>03</v>
          </cell>
          <cell r="C3505" t="str">
            <v>11</v>
          </cell>
          <cell r="D3505" t="str">
            <v>ELNO</v>
          </cell>
          <cell r="E3505" t="str">
            <v>Sullana-Paita</v>
          </cell>
          <cell r="F3505" t="str">
            <v/>
          </cell>
          <cell r="G3505">
            <v>76.44</v>
          </cell>
          <cell r="H3505">
            <v>60</v>
          </cell>
          <cell r="I3505" t="str">
            <v>264</v>
          </cell>
          <cell r="J3505">
            <v>1704</v>
          </cell>
          <cell r="K3505">
            <v>0</v>
          </cell>
          <cell r="L3505">
            <v>0</v>
          </cell>
          <cell r="M3505">
            <v>337.23099999999999</v>
          </cell>
          <cell r="N3505">
            <v>0</v>
          </cell>
          <cell r="O3505">
            <v>117900.27</v>
          </cell>
          <cell r="P3505">
            <v>34.96</v>
          </cell>
          <cell r="Q3505">
            <v>21222.05</v>
          </cell>
          <cell r="R3505">
            <v>1045.28</v>
          </cell>
        </row>
        <row r="3506">
          <cell r="A3506" t="str">
            <v>0311Sullana-Paita265</v>
          </cell>
          <cell r="B3506" t="str">
            <v>03</v>
          </cell>
          <cell r="C3506" t="str">
            <v>11</v>
          </cell>
          <cell r="D3506" t="str">
            <v>ELNO</v>
          </cell>
          <cell r="E3506" t="str">
            <v>Sullana-Paita</v>
          </cell>
          <cell r="F3506" t="str">
            <v/>
          </cell>
          <cell r="G3506">
            <v>76.44</v>
          </cell>
          <cell r="H3506">
            <v>60</v>
          </cell>
          <cell r="I3506" t="str">
            <v>265</v>
          </cell>
          <cell r="J3506">
            <v>240</v>
          </cell>
          <cell r="K3506">
            <v>0</v>
          </cell>
          <cell r="L3506">
            <v>0</v>
          </cell>
          <cell r="M3506">
            <v>88.716999999999999</v>
          </cell>
          <cell r="N3506">
            <v>0</v>
          </cell>
          <cell r="O3506">
            <v>30506.52</v>
          </cell>
          <cell r="P3506">
            <v>34.39</v>
          </cell>
          <cell r="Q3506">
            <v>5491.17</v>
          </cell>
          <cell r="R3506">
            <v>148.66</v>
          </cell>
        </row>
        <row r="3507">
          <cell r="A3507" t="str">
            <v>0311Sullana-Paita266</v>
          </cell>
          <cell r="B3507" t="str">
            <v>03</v>
          </cell>
          <cell r="C3507" t="str">
            <v>11</v>
          </cell>
          <cell r="D3507" t="str">
            <v>ELNO</v>
          </cell>
          <cell r="E3507" t="str">
            <v>Sullana-Paita</v>
          </cell>
          <cell r="F3507" t="str">
            <v/>
          </cell>
          <cell r="G3507">
            <v>76.44</v>
          </cell>
          <cell r="H3507">
            <v>60</v>
          </cell>
          <cell r="I3507" t="str">
            <v>266</v>
          </cell>
          <cell r="J3507">
            <v>71</v>
          </cell>
          <cell r="K3507">
            <v>0</v>
          </cell>
          <cell r="L3507">
            <v>0</v>
          </cell>
          <cell r="M3507">
            <v>42.895000000000003</v>
          </cell>
          <cell r="N3507">
            <v>0</v>
          </cell>
          <cell r="O3507">
            <v>14463.08</v>
          </cell>
          <cell r="P3507">
            <v>33.72</v>
          </cell>
          <cell r="Q3507">
            <v>2603.35</v>
          </cell>
          <cell r="R3507">
            <v>45.23</v>
          </cell>
        </row>
        <row r="3508">
          <cell r="A3508" t="str">
            <v>0311Sullana-Paita267</v>
          </cell>
          <cell r="B3508" t="str">
            <v>03</v>
          </cell>
          <cell r="C3508" t="str">
            <v>11</v>
          </cell>
          <cell r="D3508" t="str">
            <v>ELNO</v>
          </cell>
          <cell r="E3508" t="str">
            <v>Sullana-Paita</v>
          </cell>
          <cell r="F3508" t="str">
            <v/>
          </cell>
          <cell r="G3508">
            <v>76.44</v>
          </cell>
          <cell r="H3508">
            <v>60</v>
          </cell>
          <cell r="I3508" t="str">
            <v>267</v>
          </cell>
          <cell r="J3508">
            <v>26</v>
          </cell>
          <cell r="K3508">
            <v>0</v>
          </cell>
          <cell r="L3508">
            <v>0</v>
          </cell>
          <cell r="M3508">
            <v>22.414999999999999</v>
          </cell>
          <cell r="N3508">
            <v>0</v>
          </cell>
          <cell r="O3508">
            <v>7434.76</v>
          </cell>
          <cell r="P3508">
            <v>33.17</v>
          </cell>
          <cell r="Q3508">
            <v>1338.26</v>
          </cell>
          <cell r="R3508">
            <v>16.16</v>
          </cell>
        </row>
        <row r="3509">
          <cell r="A3509" t="str">
            <v>0311Sullana-Paita268</v>
          </cell>
          <cell r="B3509" t="str">
            <v>03</v>
          </cell>
          <cell r="C3509" t="str">
            <v>11</v>
          </cell>
          <cell r="D3509" t="str">
            <v>ELNO</v>
          </cell>
          <cell r="E3509" t="str">
            <v>Sullana-Paita</v>
          </cell>
          <cell r="F3509" t="str">
            <v/>
          </cell>
          <cell r="G3509">
            <v>76.44</v>
          </cell>
          <cell r="H3509">
            <v>60</v>
          </cell>
          <cell r="I3509" t="str">
            <v>268</v>
          </cell>
          <cell r="J3509">
            <v>21</v>
          </cell>
          <cell r="K3509">
            <v>0</v>
          </cell>
          <cell r="L3509">
            <v>0</v>
          </cell>
          <cell r="M3509">
            <v>40.335999999999999</v>
          </cell>
          <cell r="N3509">
            <v>0</v>
          </cell>
          <cell r="O3509">
            <v>13551.18</v>
          </cell>
          <cell r="P3509">
            <v>33.6</v>
          </cell>
          <cell r="Q3509">
            <v>2439.21</v>
          </cell>
          <cell r="R3509">
            <v>13.87</v>
          </cell>
        </row>
        <row r="3510">
          <cell r="A3510" t="str">
            <v>0311Sullana-Paita282</v>
          </cell>
          <cell r="B3510" t="str">
            <v>03</v>
          </cell>
          <cell r="C3510" t="str">
            <v>11</v>
          </cell>
          <cell r="D3510" t="str">
            <v>ELNO</v>
          </cell>
          <cell r="E3510" t="str">
            <v>Sullana-Paita</v>
          </cell>
          <cell r="F3510" t="str">
            <v/>
          </cell>
          <cell r="G3510">
            <v>76.44</v>
          </cell>
          <cell r="H3510">
            <v>60</v>
          </cell>
          <cell r="I3510" t="str">
            <v>282</v>
          </cell>
          <cell r="J3510">
            <v>19</v>
          </cell>
          <cell r="K3510">
            <v>0</v>
          </cell>
          <cell r="L3510">
            <v>0</v>
          </cell>
          <cell r="M3510">
            <v>1.4670000000000001</v>
          </cell>
          <cell r="N3510">
            <v>4.4450000000000003</v>
          </cell>
          <cell r="O3510">
            <v>534.53</v>
          </cell>
          <cell r="P3510">
            <v>36.44</v>
          </cell>
          <cell r="Q3510">
            <v>96.22</v>
          </cell>
          <cell r="R3510">
            <v>4.78</v>
          </cell>
        </row>
        <row r="3511">
          <cell r="A3511" t="str">
            <v>0311Sullana-Paita100</v>
          </cell>
          <cell r="B3511" t="str">
            <v>03</v>
          </cell>
          <cell r="C3511" t="str">
            <v>11</v>
          </cell>
          <cell r="D3511" t="str">
            <v>ELNO</v>
          </cell>
          <cell r="E3511" t="str">
            <v>Sullana-Paita</v>
          </cell>
          <cell r="F3511" t="str">
            <v/>
          </cell>
          <cell r="G3511">
            <v>76.44</v>
          </cell>
          <cell r="H3511">
            <v>60</v>
          </cell>
          <cell r="I3511" t="str">
            <v>100</v>
          </cell>
          <cell r="J3511">
            <v>48</v>
          </cell>
          <cell r="K3511">
            <v>10.016999999999999</v>
          </cell>
          <cell r="L3511">
            <v>612.06899999999996</v>
          </cell>
          <cell r="M3511">
            <v>622.08600000000001</v>
          </cell>
          <cell r="N3511">
            <v>5.9820000000000002</v>
          </cell>
          <cell r="O3511">
            <v>111880.74</v>
          </cell>
          <cell r="P3511">
            <v>17.98</v>
          </cell>
          <cell r="Q3511">
            <v>20138.53</v>
          </cell>
          <cell r="R3511">
            <v>585.72</v>
          </cell>
        </row>
        <row r="3512">
          <cell r="A3512" t="str">
            <v>0311Sullana-Paita122</v>
          </cell>
          <cell r="B3512" t="str">
            <v>03</v>
          </cell>
          <cell r="C3512" t="str">
            <v>11</v>
          </cell>
          <cell r="D3512" t="str">
            <v>ELNO</v>
          </cell>
          <cell r="E3512" t="str">
            <v>Sullana-Paita</v>
          </cell>
          <cell r="F3512" t="str">
            <v/>
          </cell>
          <cell r="G3512">
            <v>76.44</v>
          </cell>
          <cell r="H3512">
            <v>60</v>
          </cell>
          <cell r="I3512" t="str">
            <v>122</v>
          </cell>
          <cell r="J3512">
            <v>71</v>
          </cell>
          <cell r="K3512">
            <v>762.86699999999996</v>
          </cell>
          <cell r="L3512">
            <v>3497.35</v>
          </cell>
          <cell r="M3512">
            <v>4260.2169999999996</v>
          </cell>
          <cell r="N3512">
            <v>20.916</v>
          </cell>
          <cell r="O3512">
            <v>835100.89</v>
          </cell>
          <cell r="P3512">
            <v>19.600000000000001</v>
          </cell>
          <cell r="Q3512">
            <v>150318.16</v>
          </cell>
          <cell r="R3512">
            <v>871.06</v>
          </cell>
        </row>
        <row r="3513">
          <cell r="A3513" t="str">
            <v>0311Sullana-Paita121</v>
          </cell>
          <cell r="B3513" t="str">
            <v>03</v>
          </cell>
          <cell r="C3513" t="str">
            <v>11</v>
          </cell>
          <cell r="D3513" t="str">
            <v>ELNO</v>
          </cell>
          <cell r="E3513" t="str">
            <v>Sullana-Paita</v>
          </cell>
          <cell r="F3513" t="str">
            <v/>
          </cell>
          <cell r="G3513">
            <v>76.44</v>
          </cell>
          <cell r="H3513">
            <v>60</v>
          </cell>
          <cell r="I3513" t="str">
            <v>121</v>
          </cell>
          <cell r="J3513">
            <v>21</v>
          </cell>
          <cell r="K3513">
            <v>468.202</v>
          </cell>
          <cell r="L3513">
            <v>1727.528</v>
          </cell>
          <cell r="M3513">
            <v>2195.73</v>
          </cell>
          <cell r="N3513">
            <v>6.1959999999999997</v>
          </cell>
          <cell r="O3513">
            <v>405124.02</v>
          </cell>
          <cell r="P3513">
            <v>18.45</v>
          </cell>
          <cell r="Q3513">
            <v>72922.320000000007</v>
          </cell>
          <cell r="R3513">
            <v>259.7</v>
          </cell>
        </row>
        <row r="3514">
          <cell r="A3514" t="str">
            <v>0311Sullana-Paita132</v>
          </cell>
          <cell r="B3514" t="str">
            <v>03</v>
          </cell>
          <cell r="C3514" t="str">
            <v>11</v>
          </cell>
          <cell r="D3514" t="str">
            <v>ELNO</v>
          </cell>
          <cell r="E3514" t="str">
            <v>Sullana-Paita</v>
          </cell>
          <cell r="F3514" t="str">
            <v/>
          </cell>
          <cell r="G3514">
            <v>76.44</v>
          </cell>
          <cell r="H3514">
            <v>60</v>
          </cell>
          <cell r="I3514" t="str">
            <v>132</v>
          </cell>
          <cell r="J3514">
            <v>32</v>
          </cell>
          <cell r="K3514">
            <v>0</v>
          </cell>
          <cell r="L3514">
            <v>0</v>
          </cell>
          <cell r="M3514">
            <v>262.46499999999997</v>
          </cell>
          <cell r="N3514">
            <v>1.74</v>
          </cell>
          <cell r="O3514">
            <v>73914.83</v>
          </cell>
          <cell r="P3514">
            <v>28.16</v>
          </cell>
          <cell r="Q3514">
            <v>13304.67</v>
          </cell>
          <cell r="R3514">
            <v>381.94</v>
          </cell>
        </row>
        <row r="3515">
          <cell r="A3515" t="str">
            <v>0311Sullana-Paita131</v>
          </cell>
          <cell r="B3515" t="str">
            <v>03</v>
          </cell>
          <cell r="C3515" t="str">
            <v>11</v>
          </cell>
          <cell r="D3515" t="str">
            <v>ELNO</v>
          </cell>
          <cell r="E3515" t="str">
            <v>Sullana-Paita</v>
          </cell>
          <cell r="F3515" t="str">
            <v/>
          </cell>
          <cell r="G3515">
            <v>76.44</v>
          </cell>
          <cell r="H3515">
            <v>60</v>
          </cell>
          <cell r="I3515" t="str">
            <v>131</v>
          </cell>
          <cell r="J3515">
            <v>29</v>
          </cell>
          <cell r="K3515">
            <v>0</v>
          </cell>
          <cell r="L3515">
            <v>0</v>
          </cell>
          <cell r="M3515">
            <v>400.51400000000001</v>
          </cell>
          <cell r="N3515">
            <v>1.8839999999999999</v>
          </cell>
          <cell r="O3515">
            <v>93192.59</v>
          </cell>
          <cell r="P3515">
            <v>23.27</v>
          </cell>
          <cell r="Q3515">
            <v>16774.669999999998</v>
          </cell>
          <cell r="R3515">
            <v>346.72</v>
          </cell>
        </row>
        <row r="3516">
          <cell r="A3516" t="str">
            <v>0311Sullana-Paita240</v>
          </cell>
          <cell r="B3516" t="str">
            <v>03</v>
          </cell>
          <cell r="C3516" t="str">
            <v>11</v>
          </cell>
          <cell r="D3516" t="str">
            <v>ELNO</v>
          </cell>
          <cell r="E3516" t="str">
            <v>Sullana-Paita</v>
          </cell>
          <cell r="F3516" t="str">
            <v/>
          </cell>
          <cell r="G3516">
            <v>76.44</v>
          </cell>
          <cell r="H3516">
            <v>60</v>
          </cell>
          <cell r="I3516" t="str">
            <v>240</v>
          </cell>
          <cell r="J3516">
            <v>0</v>
          </cell>
          <cell r="K3516">
            <v>0</v>
          </cell>
          <cell r="L3516">
            <v>0</v>
          </cell>
          <cell r="M3516">
            <v>457.92700000000002</v>
          </cell>
          <cell r="N3516">
            <v>0</v>
          </cell>
          <cell r="O3516">
            <v>168018.9</v>
          </cell>
          <cell r="P3516">
            <v>36.69</v>
          </cell>
          <cell r="Q3516">
            <v>0</v>
          </cell>
          <cell r="R3516">
            <v>0</v>
          </cell>
        </row>
        <row r="3517">
          <cell r="A3517" t="str">
            <v>0311Chulucanas210</v>
          </cell>
          <cell r="B3517" t="str">
            <v>03</v>
          </cell>
          <cell r="C3517" t="str">
            <v>11</v>
          </cell>
          <cell r="D3517" t="str">
            <v>ELNO</v>
          </cell>
          <cell r="E3517" t="str">
            <v>Chulucanas</v>
          </cell>
          <cell r="F3517" t="str">
            <v/>
          </cell>
          <cell r="G3517">
            <v>0</v>
          </cell>
          <cell r="H3517">
            <v>0</v>
          </cell>
          <cell r="I3517" t="str">
            <v>210</v>
          </cell>
          <cell r="J3517">
            <v>3</v>
          </cell>
          <cell r="K3517">
            <v>5.3999999999999999E-2</v>
          </cell>
          <cell r="L3517">
            <v>21.548999999999999</v>
          </cell>
          <cell r="M3517">
            <v>21.603000000000002</v>
          </cell>
          <cell r="N3517">
            <v>7.9000000000000001E-2</v>
          </cell>
          <cell r="O3517">
            <v>4183.43</v>
          </cell>
          <cell r="P3517">
            <v>19.37</v>
          </cell>
          <cell r="Q3517">
            <v>753.02</v>
          </cell>
          <cell r="R3517">
            <v>8.09</v>
          </cell>
        </row>
        <row r="3518">
          <cell r="A3518" t="str">
            <v>0311Chulucanas222</v>
          </cell>
          <cell r="B3518" t="str">
            <v>03</v>
          </cell>
          <cell r="C3518" t="str">
            <v>11</v>
          </cell>
          <cell r="D3518" t="str">
            <v>ELNO</v>
          </cell>
          <cell r="E3518" t="str">
            <v>Chulucanas</v>
          </cell>
          <cell r="F3518" t="str">
            <v/>
          </cell>
          <cell r="G3518">
            <v>0</v>
          </cell>
          <cell r="H3518">
            <v>0</v>
          </cell>
          <cell r="I3518" t="str">
            <v>222</v>
          </cell>
          <cell r="J3518">
            <v>1</v>
          </cell>
          <cell r="K3518">
            <v>0.64</v>
          </cell>
          <cell r="L3518">
            <v>1.0329999999999999</v>
          </cell>
          <cell r="M3518">
            <v>1.673</v>
          </cell>
          <cell r="N3518">
            <v>2.5000000000000001E-2</v>
          </cell>
          <cell r="O3518">
            <v>569.14</v>
          </cell>
          <cell r="P3518">
            <v>34.020000000000003</v>
          </cell>
          <cell r="Q3518">
            <v>102.45</v>
          </cell>
          <cell r="R3518">
            <v>2.78</v>
          </cell>
        </row>
        <row r="3519">
          <cell r="A3519" t="str">
            <v>0311Chulucanas231</v>
          </cell>
          <cell r="B3519" t="str">
            <v>03</v>
          </cell>
          <cell r="C3519" t="str">
            <v>11</v>
          </cell>
          <cell r="D3519" t="str">
            <v>ELNO</v>
          </cell>
          <cell r="E3519" t="str">
            <v>Chulucanas</v>
          </cell>
          <cell r="F3519" t="str">
            <v/>
          </cell>
          <cell r="G3519">
            <v>0</v>
          </cell>
          <cell r="H3519">
            <v>0</v>
          </cell>
          <cell r="I3519" t="str">
            <v>231</v>
          </cell>
          <cell r="J3519">
            <v>4</v>
          </cell>
          <cell r="K3519">
            <v>0</v>
          </cell>
          <cell r="L3519">
            <v>0</v>
          </cell>
          <cell r="M3519">
            <v>1.7230000000000001</v>
          </cell>
          <cell r="N3519">
            <v>0.01</v>
          </cell>
          <cell r="O3519">
            <v>1019.16</v>
          </cell>
          <cell r="P3519">
            <v>59.15</v>
          </cell>
          <cell r="Q3519">
            <v>183.45</v>
          </cell>
          <cell r="R3519">
            <v>5.72</v>
          </cell>
        </row>
        <row r="3520">
          <cell r="A3520" t="str">
            <v>0311Chulucanas270</v>
          </cell>
          <cell r="B3520" t="str">
            <v>03</v>
          </cell>
          <cell r="C3520" t="str">
            <v>11</v>
          </cell>
          <cell r="D3520" t="str">
            <v>ELNO</v>
          </cell>
          <cell r="E3520" t="str">
            <v>Chulucanas</v>
          </cell>
          <cell r="F3520" t="str">
            <v/>
          </cell>
          <cell r="G3520">
            <v>0</v>
          </cell>
          <cell r="H3520">
            <v>0</v>
          </cell>
          <cell r="I3520" t="str">
            <v>270</v>
          </cell>
          <cell r="J3520">
            <v>985</v>
          </cell>
          <cell r="K3520">
            <v>0</v>
          </cell>
          <cell r="L3520">
            <v>0</v>
          </cell>
          <cell r="M3520">
            <v>154.36000000000001</v>
          </cell>
          <cell r="N3520">
            <v>0</v>
          </cell>
          <cell r="O3520">
            <v>55197.3</v>
          </cell>
          <cell r="P3520">
            <v>35.76</v>
          </cell>
          <cell r="Q3520">
            <v>9935.51</v>
          </cell>
          <cell r="R3520">
            <v>610.37</v>
          </cell>
        </row>
        <row r="3521">
          <cell r="A3521" t="str">
            <v>0311Chulucanas261</v>
          </cell>
          <cell r="B3521" t="str">
            <v>03</v>
          </cell>
          <cell r="C3521" t="str">
            <v>11</v>
          </cell>
          <cell r="D3521" t="str">
            <v>ELNO</v>
          </cell>
          <cell r="E3521" t="str">
            <v>Chulucanas</v>
          </cell>
          <cell r="F3521" t="str">
            <v/>
          </cell>
          <cell r="G3521">
            <v>0</v>
          </cell>
          <cell r="H3521">
            <v>0</v>
          </cell>
          <cell r="I3521" t="str">
            <v>261</v>
          </cell>
          <cell r="J3521">
            <v>16762</v>
          </cell>
          <cell r="K3521">
            <v>0</v>
          </cell>
          <cell r="L3521">
            <v>0</v>
          </cell>
          <cell r="M3521">
            <v>223.72200000000001</v>
          </cell>
          <cell r="N3521">
            <v>0</v>
          </cell>
          <cell r="O3521">
            <v>94988.57</v>
          </cell>
          <cell r="P3521">
            <v>42.46</v>
          </cell>
          <cell r="Q3521">
            <v>17097.939999999999</v>
          </cell>
          <cell r="R3521">
            <v>10194.84</v>
          </cell>
        </row>
        <row r="3522">
          <cell r="A3522" t="str">
            <v>0311Chulucanas262</v>
          </cell>
          <cell r="B3522" t="str">
            <v>03</v>
          </cell>
          <cell r="C3522" t="str">
            <v>11</v>
          </cell>
          <cell r="D3522" t="str">
            <v>ELNO</v>
          </cell>
          <cell r="E3522" t="str">
            <v>Chulucanas</v>
          </cell>
          <cell r="F3522" t="str">
            <v/>
          </cell>
          <cell r="G3522">
            <v>0</v>
          </cell>
          <cell r="H3522">
            <v>0</v>
          </cell>
          <cell r="I3522" t="str">
            <v>262</v>
          </cell>
          <cell r="J3522">
            <v>5991</v>
          </cell>
          <cell r="K3522">
            <v>0</v>
          </cell>
          <cell r="L3522">
            <v>0</v>
          </cell>
          <cell r="M3522">
            <v>319.32799999999997</v>
          </cell>
          <cell r="N3522">
            <v>0</v>
          </cell>
          <cell r="O3522">
            <v>115059.08</v>
          </cell>
          <cell r="P3522">
            <v>36.03</v>
          </cell>
          <cell r="Q3522">
            <v>20710.63</v>
          </cell>
          <cell r="R3522">
            <v>3642.2</v>
          </cell>
        </row>
        <row r="3523">
          <cell r="A3523" t="str">
            <v>0311Chulucanas263</v>
          </cell>
          <cell r="B3523" t="str">
            <v>03</v>
          </cell>
          <cell r="C3523" t="str">
            <v>11</v>
          </cell>
          <cell r="D3523" t="str">
            <v>ELNO</v>
          </cell>
          <cell r="E3523" t="str">
            <v>Chulucanas</v>
          </cell>
          <cell r="F3523" t="str">
            <v/>
          </cell>
          <cell r="G3523">
            <v>0</v>
          </cell>
          <cell r="H3523">
            <v>0</v>
          </cell>
          <cell r="I3523" t="str">
            <v>263</v>
          </cell>
          <cell r="J3523">
            <v>565</v>
          </cell>
          <cell r="K3523">
            <v>0</v>
          </cell>
          <cell r="L3523">
            <v>0</v>
          </cell>
          <cell r="M3523">
            <v>68.075000000000003</v>
          </cell>
          <cell r="N3523">
            <v>0</v>
          </cell>
          <cell r="O3523">
            <v>27511.41</v>
          </cell>
          <cell r="P3523">
            <v>40.409999999999997</v>
          </cell>
          <cell r="Q3523">
            <v>4952.05</v>
          </cell>
          <cell r="R3523">
            <v>342.59</v>
          </cell>
        </row>
        <row r="3524">
          <cell r="A3524" t="str">
            <v>0311Chulucanas264</v>
          </cell>
          <cell r="B3524" t="str">
            <v>03</v>
          </cell>
          <cell r="C3524" t="str">
            <v>11</v>
          </cell>
          <cell r="D3524" t="str">
            <v>ELNO</v>
          </cell>
          <cell r="E3524" t="str">
            <v>Chulucanas</v>
          </cell>
          <cell r="F3524" t="str">
            <v/>
          </cell>
          <cell r="G3524">
            <v>0</v>
          </cell>
          <cell r="H3524">
            <v>0</v>
          </cell>
          <cell r="I3524" t="str">
            <v>264</v>
          </cell>
          <cell r="J3524">
            <v>199</v>
          </cell>
          <cell r="K3524">
            <v>0</v>
          </cell>
          <cell r="L3524">
            <v>0</v>
          </cell>
          <cell r="M3524">
            <v>38.950000000000003</v>
          </cell>
          <cell r="N3524">
            <v>0</v>
          </cell>
          <cell r="O3524">
            <v>15454.93</v>
          </cell>
          <cell r="P3524">
            <v>39.68</v>
          </cell>
          <cell r="Q3524">
            <v>2781.89</v>
          </cell>
          <cell r="R3524">
            <v>121.28</v>
          </cell>
        </row>
        <row r="3525">
          <cell r="A3525" t="str">
            <v>0311Chulucanas265</v>
          </cell>
          <cell r="B3525" t="str">
            <v>03</v>
          </cell>
          <cell r="C3525" t="str">
            <v>11</v>
          </cell>
          <cell r="D3525" t="str">
            <v>ELNO</v>
          </cell>
          <cell r="E3525" t="str">
            <v>Chulucanas</v>
          </cell>
          <cell r="F3525" t="str">
            <v/>
          </cell>
          <cell r="G3525">
            <v>0</v>
          </cell>
          <cell r="H3525">
            <v>0</v>
          </cell>
          <cell r="I3525" t="str">
            <v>265</v>
          </cell>
          <cell r="J3525">
            <v>37</v>
          </cell>
          <cell r="K3525">
            <v>0</v>
          </cell>
          <cell r="L3525">
            <v>0</v>
          </cell>
          <cell r="M3525">
            <v>13.967000000000001</v>
          </cell>
          <cell r="N3525">
            <v>0</v>
          </cell>
          <cell r="O3525">
            <v>5468.77</v>
          </cell>
          <cell r="P3525">
            <v>39.15</v>
          </cell>
          <cell r="Q3525">
            <v>984.38</v>
          </cell>
          <cell r="R3525">
            <v>22.73</v>
          </cell>
        </row>
        <row r="3526">
          <cell r="A3526" t="str">
            <v>0311Chulucanas266</v>
          </cell>
          <cell r="B3526" t="str">
            <v>03</v>
          </cell>
          <cell r="C3526" t="str">
            <v>11</v>
          </cell>
          <cell r="D3526" t="str">
            <v>ELNO</v>
          </cell>
          <cell r="E3526" t="str">
            <v>Chulucanas</v>
          </cell>
          <cell r="F3526" t="str">
            <v/>
          </cell>
          <cell r="G3526">
            <v>0</v>
          </cell>
          <cell r="H3526">
            <v>0</v>
          </cell>
          <cell r="I3526" t="str">
            <v>266</v>
          </cell>
          <cell r="J3526">
            <v>12</v>
          </cell>
          <cell r="K3526">
            <v>0</v>
          </cell>
          <cell r="L3526">
            <v>0</v>
          </cell>
          <cell r="M3526">
            <v>7.1050000000000004</v>
          </cell>
          <cell r="N3526">
            <v>0</v>
          </cell>
          <cell r="O3526">
            <v>2780.76</v>
          </cell>
          <cell r="P3526">
            <v>39.14</v>
          </cell>
          <cell r="Q3526">
            <v>500.54</v>
          </cell>
          <cell r="R3526">
            <v>7.79</v>
          </cell>
        </row>
        <row r="3527">
          <cell r="A3527" t="str">
            <v>0311Chulucanas267</v>
          </cell>
          <cell r="B3527" t="str">
            <v>03</v>
          </cell>
          <cell r="C3527" t="str">
            <v>11</v>
          </cell>
          <cell r="D3527" t="str">
            <v>ELNO</v>
          </cell>
          <cell r="E3527" t="str">
            <v>Chulucanas</v>
          </cell>
          <cell r="F3527" t="str">
            <v/>
          </cell>
          <cell r="G3527">
            <v>0</v>
          </cell>
          <cell r="H3527">
            <v>0</v>
          </cell>
          <cell r="I3527" t="str">
            <v>267</v>
          </cell>
          <cell r="J3527">
            <v>5</v>
          </cell>
          <cell r="K3527">
            <v>0</v>
          </cell>
          <cell r="L3527">
            <v>0</v>
          </cell>
          <cell r="M3527">
            <v>4.2569999999999997</v>
          </cell>
          <cell r="N3527">
            <v>0</v>
          </cell>
          <cell r="O3527">
            <v>1661.79</v>
          </cell>
          <cell r="P3527">
            <v>39.04</v>
          </cell>
          <cell r="Q3527">
            <v>299.12</v>
          </cell>
          <cell r="R3527">
            <v>3.05</v>
          </cell>
        </row>
        <row r="3528">
          <cell r="A3528" t="str">
            <v>0311Chulucanas268</v>
          </cell>
          <cell r="B3528" t="str">
            <v>03</v>
          </cell>
          <cell r="C3528" t="str">
            <v>11</v>
          </cell>
          <cell r="D3528" t="str">
            <v>ELNO</v>
          </cell>
          <cell r="E3528" t="str">
            <v>Chulucanas</v>
          </cell>
          <cell r="F3528" t="str">
            <v/>
          </cell>
          <cell r="G3528">
            <v>0</v>
          </cell>
          <cell r="H3528">
            <v>0</v>
          </cell>
          <cell r="I3528" t="str">
            <v>268</v>
          </cell>
          <cell r="J3528">
            <v>5</v>
          </cell>
          <cell r="K3528">
            <v>0</v>
          </cell>
          <cell r="L3528">
            <v>0</v>
          </cell>
          <cell r="M3528">
            <v>19.8</v>
          </cell>
          <cell r="N3528">
            <v>0</v>
          </cell>
          <cell r="O3528">
            <v>6466.13</v>
          </cell>
          <cell r="P3528">
            <v>32.659999999999997</v>
          </cell>
          <cell r="Q3528">
            <v>1163.9000000000001</v>
          </cell>
          <cell r="R3528">
            <v>3.55</v>
          </cell>
        </row>
        <row r="3529">
          <cell r="A3529" t="str">
            <v>0311Chulucanas282</v>
          </cell>
          <cell r="B3529" t="str">
            <v>03</v>
          </cell>
          <cell r="C3529" t="str">
            <v>11</v>
          </cell>
          <cell r="D3529" t="str">
            <v>ELNO</v>
          </cell>
          <cell r="E3529" t="str">
            <v>Chulucanas</v>
          </cell>
          <cell r="F3529" t="str">
            <v/>
          </cell>
          <cell r="G3529">
            <v>0</v>
          </cell>
          <cell r="H3529">
            <v>0</v>
          </cell>
          <cell r="I3529" t="str">
            <v>282</v>
          </cell>
          <cell r="J3529">
            <v>3</v>
          </cell>
          <cell r="K3529">
            <v>0</v>
          </cell>
          <cell r="L3529">
            <v>0</v>
          </cell>
          <cell r="M3529">
            <v>0.14899999999999999</v>
          </cell>
          <cell r="N3529">
            <v>0.45</v>
          </cell>
          <cell r="O3529">
            <v>58.23</v>
          </cell>
          <cell r="P3529">
            <v>39.08</v>
          </cell>
          <cell r="Q3529">
            <v>10.48</v>
          </cell>
          <cell r="R3529">
            <v>0.75</v>
          </cell>
        </row>
        <row r="3530">
          <cell r="A3530" t="str">
            <v>0311Chulucanas100</v>
          </cell>
          <cell r="B3530" t="str">
            <v>03</v>
          </cell>
          <cell r="C3530" t="str">
            <v>11</v>
          </cell>
          <cell r="D3530" t="str">
            <v>ELNO</v>
          </cell>
          <cell r="E3530" t="str">
            <v>Chulucanas</v>
          </cell>
          <cell r="F3530" t="str">
            <v/>
          </cell>
          <cell r="G3530">
            <v>0</v>
          </cell>
          <cell r="H3530">
            <v>0</v>
          </cell>
          <cell r="I3530" t="str">
            <v>100</v>
          </cell>
          <cell r="J3530">
            <v>22</v>
          </cell>
          <cell r="K3530">
            <v>8.0960000000000001</v>
          </cell>
          <cell r="L3530">
            <v>172.84</v>
          </cell>
          <cell r="M3530">
            <v>180.93600000000001</v>
          </cell>
          <cell r="N3530">
            <v>1.593</v>
          </cell>
          <cell r="O3530">
            <v>33787.79</v>
          </cell>
          <cell r="P3530">
            <v>18.670000000000002</v>
          </cell>
          <cell r="Q3530">
            <v>6081.8</v>
          </cell>
          <cell r="R3530">
            <v>301.18</v>
          </cell>
        </row>
        <row r="3531">
          <cell r="A3531" t="str">
            <v>0311Chulucanas122</v>
          </cell>
          <cell r="B3531" t="str">
            <v>03</v>
          </cell>
          <cell r="C3531" t="str">
            <v>11</v>
          </cell>
          <cell r="D3531" t="str">
            <v>ELNO</v>
          </cell>
          <cell r="E3531" t="str">
            <v>Chulucanas</v>
          </cell>
          <cell r="F3531" t="str">
            <v/>
          </cell>
          <cell r="G3531">
            <v>0</v>
          </cell>
          <cell r="H3531">
            <v>0</v>
          </cell>
          <cell r="I3531" t="str">
            <v>122</v>
          </cell>
          <cell r="J3531">
            <v>12</v>
          </cell>
          <cell r="K3531">
            <v>15.321</v>
          </cell>
          <cell r="L3531">
            <v>64.992000000000004</v>
          </cell>
          <cell r="M3531">
            <v>80.313000000000002</v>
          </cell>
          <cell r="N3531">
            <v>0.76700000000000002</v>
          </cell>
          <cell r="O3531">
            <v>14947.75</v>
          </cell>
          <cell r="P3531">
            <v>18.61</v>
          </cell>
          <cell r="Q3531">
            <v>2690.6</v>
          </cell>
          <cell r="R3531">
            <v>160.54</v>
          </cell>
        </row>
        <row r="3532">
          <cell r="A3532" t="str">
            <v>0311Chulucanas121</v>
          </cell>
          <cell r="B3532" t="str">
            <v>03</v>
          </cell>
          <cell r="C3532" t="str">
            <v>11</v>
          </cell>
          <cell r="D3532" t="str">
            <v>ELNO</v>
          </cell>
          <cell r="E3532" t="str">
            <v>Chulucanas</v>
          </cell>
          <cell r="F3532" t="str">
            <v/>
          </cell>
          <cell r="G3532">
            <v>0</v>
          </cell>
          <cell r="H3532">
            <v>0</v>
          </cell>
          <cell r="I3532" t="str">
            <v>121</v>
          </cell>
          <cell r="J3532">
            <v>3</v>
          </cell>
          <cell r="K3532">
            <v>4.66</v>
          </cell>
          <cell r="L3532">
            <v>15.678000000000001</v>
          </cell>
          <cell r="M3532">
            <v>20.338000000000001</v>
          </cell>
          <cell r="N3532">
            <v>7.6999999999999999E-2</v>
          </cell>
          <cell r="O3532">
            <v>3522.99</v>
          </cell>
          <cell r="P3532">
            <v>17.32</v>
          </cell>
          <cell r="Q3532">
            <v>634.14</v>
          </cell>
          <cell r="R3532">
            <v>38.53</v>
          </cell>
        </row>
        <row r="3533">
          <cell r="A3533" t="str">
            <v>0311Chulucanas132</v>
          </cell>
          <cell r="B3533" t="str">
            <v>03</v>
          </cell>
          <cell r="C3533" t="str">
            <v>11</v>
          </cell>
          <cell r="D3533" t="str">
            <v>ELNO</v>
          </cell>
          <cell r="E3533" t="str">
            <v>Chulucanas</v>
          </cell>
          <cell r="F3533" t="str">
            <v/>
          </cell>
          <cell r="G3533">
            <v>0</v>
          </cell>
          <cell r="H3533">
            <v>0</v>
          </cell>
          <cell r="I3533" t="str">
            <v>132</v>
          </cell>
          <cell r="J3533">
            <v>12</v>
          </cell>
          <cell r="K3533">
            <v>0</v>
          </cell>
          <cell r="L3533">
            <v>0</v>
          </cell>
          <cell r="M3533">
            <v>13.827999999999999</v>
          </cell>
          <cell r="N3533">
            <v>0.14399999999999999</v>
          </cell>
          <cell r="O3533">
            <v>3369.65</v>
          </cell>
          <cell r="P3533">
            <v>24.37</v>
          </cell>
          <cell r="Q3533">
            <v>606.54</v>
          </cell>
          <cell r="R3533">
            <v>163.46</v>
          </cell>
        </row>
        <row r="3534">
          <cell r="A3534" t="str">
            <v>0311Chulucanas131</v>
          </cell>
          <cell r="B3534" t="str">
            <v>03</v>
          </cell>
          <cell r="C3534" t="str">
            <v>11</v>
          </cell>
          <cell r="D3534" t="str">
            <v>ELNO</v>
          </cell>
          <cell r="E3534" t="str">
            <v>Chulucanas</v>
          </cell>
          <cell r="F3534" t="str">
            <v/>
          </cell>
          <cell r="G3534">
            <v>0</v>
          </cell>
          <cell r="H3534">
            <v>0</v>
          </cell>
          <cell r="I3534" t="str">
            <v>131</v>
          </cell>
          <cell r="J3534">
            <v>20</v>
          </cell>
          <cell r="K3534">
            <v>0</v>
          </cell>
          <cell r="L3534">
            <v>0</v>
          </cell>
          <cell r="M3534">
            <v>52.570999999999998</v>
          </cell>
          <cell r="N3534">
            <v>0.39400000000000002</v>
          </cell>
          <cell r="O3534">
            <v>14240.96</v>
          </cell>
          <cell r="P3534">
            <v>27.09</v>
          </cell>
          <cell r="Q3534">
            <v>2563.37</v>
          </cell>
          <cell r="R3534">
            <v>259.83999999999997</v>
          </cell>
        </row>
        <row r="3535">
          <cell r="A3535" t="str">
            <v>0311Chulucanas240</v>
          </cell>
          <cell r="B3535" t="str">
            <v>03</v>
          </cell>
          <cell r="C3535" t="str">
            <v>11</v>
          </cell>
          <cell r="D3535" t="str">
            <v>ELNO</v>
          </cell>
          <cell r="E3535" t="str">
            <v>Chulucanas</v>
          </cell>
          <cell r="F3535" t="str">
            <v/>
          </cell>
          <cell r="G3535">
            <v>0</v>
          </cell>
          <cell r="H3535">
            <v>0</v>
          </cell>
          <cell r="I3535" t="str">
            <v>240</v>
          </cell>
          <cell r="J3535">
            <v>0</v>
          </cell>
          <cell r="K3535">
            <v>0</v>
          </cell>
          <cell r="L3535">
            <v>0</v>
          </cell>
          <cell r="M3535">
            <v>199.47499999999999</v>
          </cell>
          <cell r="N3535">
            <v>0</v>
          </cell>
          <cell r="O3535">
            <v>48122.25</v>
          </cell>
          <cell r="P3535">
            <v>24.12</v>
          </cell>
          <cell r="Q3535">
            <v>0</v>
          </cell>
          <cell r="R3535">
            <v>0</v>
          </cell>
        </row>
        <row r="3536">
          <cell r="A3536" t="str">
            <v>0311Talara222</v>
          </cell>
          <cell r="B3536" t="str">
            <v>03</v>
          </cell>
          <cell r="C3536" t="str">
            <v>11</v>
          </cell>
          <cell r="D3536" t="str">
            <v>ELNO</v>
          </cell>
          <cell r="E3536" t="str">
            <v>Talara</v>
          </cell>
          <cell r="F3536" t="str">
            <v/>
          </cell>
          <cell r="G3536">
            <v>0</v>
          </cell>
          <cell r="H3536">
            <v>0</v>
          </cell>
          <cell r="I3536" t="str">
            <v>222</v>
          </cell>
          <cell r="J3536">
            <v>11</v>
          </cell>
          <cell r="K3536">
            <v>8.8279999999999994</v>
          </cell>
          <cell r="L3536">
            <v>57.639000000000003</v>
          </cell>
          <cell r="M3536">
            <v>66.466999999999999</v>
          </cell>
          <cell r="N3536">
            <v>0.45800000000000002</v>
          </cell>
          <cell r="O3536">
            <v>29415.43</v>
          </cell>
          <cell r="P3536">
            <v>44.26</v>
          </cell>
          <cell r="Q3536">
            <v>5294.78</v>
          </cell>
          <cell r="R3536">
            <v>27.13</v>
          </cell>
        </row>
        <row r="3537">
          <cell r="A3537" t="str">
            <v>0311Talara221</v>
          </cell>
          <cell r="B3537" t="str">
            <v>03</v>
          </cell>
          <cell r="C3537" t="str">
            <v>11</v>
          </cell>
          <cell r="D3537" t="str">
            <v>ELNO</v>
          </cell>
          <cell r="E3537" t="str">
            <v>Talara</v>
          </cell>
          <cell r="F3537" t="str">
            <v/>
          </cell>
          <cell r="G3537">
            <v>0</v>
          </cell>
          <cell r="H3537">
            <v>0</v>
          </cell>
          <cell r="I3537" t="str">
            <v>221</v>
          </cell>
          <cell r="J3537">
            <v>1</v>
          </cell>
          <cell r="K3537">
            <v>4.218</v>
          </cell>
          <cell r="L3537">
            <v>18.327999999999999</v>
          </cell>
          <cell r="M3537">
            <v>22.545999999999999</v>
          </cell>
          <cell r="N3537">
            <v>8.5000000000000006E-2</v>
          </cell>
          <cell r="O3537">
            <v>7646.29</v>
          </cell>
          <cell r="P3537">
            <v>33.909999999999997</v>
          </cell>
          <cell r="Q3537">
            <v>1376.33</v>
          </cell>
          <cell r="R3537">
            <v>3.04</v>
          </cell>
        </row>
        <row r="3538">
          <cell r="A3538" t="str">
            <v>0311Talara232</v>
          </cell>
          <cell r="B3538" t="str">
            <v>03</v>
          </cell>
          <cell r="C3538" t="str">
            <v>11</v>
          </cell>
          <cell r="D3538" t="str">
            <v>ELNO</v>
          </cell>
          <cell r="E3538" t="str">
            <v>Talara</v>
          </cell>
          <cell r="F3538" t="str">
            <v/>
          </cell>
          <cell r="G3538">
            <v>0</v>
          </cell>
          <cell r="H3538">
            <v>0</v>
          </cell>
          <cell r="I3538" t="str">
            <v>232</v>
          </cell>
          <cell r="J3538">
            <v>10</v>
          </cell>
          <cell r="K3538">
            <v>0</v>
          </cell>
          <cell r="L3538">
            <v>0</v>
          </cell>
          <cell r="M3538">
            <v>55.491999999999997</v>
          </cell>
          <cell r="N3538">
            <v>0.54500000000000004</v>
          </cell>
          <cell r="O3538">
            <v>24703.119999999999</v>
          </cell>
          <cell r="P3538">
            <v>44.52</v>
          </cell>
          <cell r="Q3538">
            <v>4446.5600000000004</v>
          </cell>
          <cell r="R3538">
            <v>22.88</v>
          </cell>
        </row>
        <row r="3539">
          <cell r="A3539" t="str">
            <v>0311Talara231</v>
          </cell>
          <cell r="B3539" t="str">
            <v>03</v>
          </cell>
          <cell r="C3539" t="str">
            <v>11</v>
          </cell>
          <cell r="D3539" t="str">
            <v>ELNO</v>
          </cell>
          <cell r="E3539" t="str">
            <v>Talara</v>
          </cell>
          <cell r="F3539" t="str">
            <v/>
          </cell>
          <cell r="G3539">
            <v>0</v>
          </cell>
          <cell r="H3539">
            <v>0</v>
          </cell>
          <cell r="I3539" t="str">
            <v>231</v>
          </cell>
          <cell r="J3539">
            <v>9</v>
          </cell>
          <cell r="K3539">
            <v>0</v>
          </cell>
          <cell r="L3539">
            <v>0</v>
          </cell>
          <cell r="M3539">
            <v>30.216000000000001</v>
          </cell>
          <cell r="N3539">
            <v>0.159</v>
          </cell>
          <cell r="O3539">
            <v>11001.59</v>
          </cell>
          <cell r="P3539">
            <v>36.409999999999997</v>
          </cell>
          <cell r="Q3539">
            <v>1980.29</v>
          </cell>
          <cell r="R3539">
            <v>16.239999999999998</v>
          </cell>
        </row>
        <row r="3540">
          <cell r="A3540" t="str">
            <v>0311Talara270</v>
          </cell>
          <cell r="B3540" t="str">
            <v>03</v>
          </cell>
          <cell r="C3540" t="str">
            <v>11</v>
          </cell>
          <cell r="D3540" t="str">
            <v>ELNO</v>
          </cell>
          <cell r="E3540" t="str">
            <v>Talara</v>
          </cell>
          <cell r="F3540" t="str">
            <v/>
          </cell>
          <cell r="G3540">
            <v>0</v>
          </cell>
          <cell r="H3540">
            <v>0</v>
          </cell>
          <cell r="I3540" t="str">
            <v>270</v>
          </cell>
          <cell r="J3540">
            <v>1949</v>
          </cell>
          <cell r="K3540">
            <v>0</v>
          </cell>
          <cell r="L3540">
            <v>0</v>
          </cell>
          <cell r="M3540">
            <v>386.26299999999998</v>
          </cell>
          <cell r="N3540">
            <v>0</v>
          </cell>
          <cell r="O3540">
            <v>140277.89000000001</v>
          </cell>
          <cell r="P3540">
            <v>36.32</v>
          </cell>
          <cell r="Q3540">
            <v>25250.02</v>
          </cell>
          <cell r="R3540">
            <v>1216.48</v>
          </cell>
        </row>
        <row r="3541">
          <cell r="A3541" t="str">
            <v>0311Talara261</v>
          </cell>
          <cell r="B3541" t="str">
            <v>03</v>
          </cell>
          <cell r="C3541" t="str">
            <v>11</v>
          </cell>
          <cell r="D3541" t="str">
            <v>ELNO</v>
          </cell>
          <cell r="E3541" t="str">
            <v>Talara</v>
          </cell>
          <cell r="F3541" t="str">
            <v/>
          </cell>
          <cell r="G3541">
            <v>0</v>
          </cell>
          <cell r="H3541">
            <v>0</v>
          </cell>
          <cell r="I3541" t="str">
            <v>261</v>
          </cell>
          <cell r="J3541">
            <v>5771</v>
          </cell>
          <cell r="K3541">
            <v>0</v>
          </cell>
          <cell r="L3541">
            <v>0</v>
          </cell>
          <cell r="M3541">
            <v>98.835999999999999</v>
          </cell>
          <cell r="N3541">
            <v>0</v>
          </cell>
          <cell r="O3541">
            <v>36252.07</v>
          </cell>
          <cell r="P3541">
            <v>36.68</v>
          </cell>
          <cell r="Q3541">
            <v>6525.37</v>
          </cell>
          <cell r="R3541">
            <v>3512.65</v>
          </cell>
        </row>
        <row r="3542">
          <cell r="A3542" t="str">
            <v>0311Talara262</v>
          </cell>
          <cell r="B3542" t="str">
            <v>03</v>
          </cell>
          <cell r="C3542" t="str">
            <v>11</v>
          </cell>
          <cell r="D3542" t="str">
            <v>ELNO</v>
          </cell>
          <cell r="E3542" t="str">
            <v>Talara</v>
          </cell>
          <cell r="F3542" t="str">
            <v/>
          </cell>
          <cell r="G3542">
            <v>0</v>
          </cell>
          <cell r="H3542">
            <v>0</v>
          </cell>
          <cell r="I3542" t="str">
            <v>262</v>
          </cell>
          <cell r="J3542">
            <v>8039</v>
          </cell>
          <cell r="K3542">
            <v>0</v>
          </cell>
          <cell r="L3542">
            <v>0</v>
          </cell>
          <cell r="M3542">
            <v>468.93900000000002</v>
          </cell>
          <cell r="N3542">
            <v>0</v>
          </cell>
          <cell r="O3542">
            <v>157504.92000000001</v>
          </cell>
          <cell r="P3542">
            <v>33.590000000000003</v>
          </cell>
          <cell r="Q3542">
            <v>28350.89</v>
          </cell>
          <cell r="R3542">
            <v>4901.7299999999996</v>
          </cell>
        </row>
        <row r="3543">
          <cell r="A3543" t="str">
            <v>0311Talara263</v>
          </cell>
          <cell r="B3543" t="str">
            <v>03</v>
          </cell>
          <cell r="C3543" t="str">
            <v>11</v>
          </cell>
          <cell r="D3543" t="str">
            <v>ELNO</v>
          </cell>
          <cell r="E3543" t="str">
            <v>Talara</v>
          </cell>
          <cell r="F3543" t="str">
            <v/>
          </cell>
          <cell r="G3543">
            <v>0</v>
          </cell>
          <cell r="H3543">
            <v>0</v>
          </cell>
          <cell r="I3543" t="str">
            <v>263</v>
          </cell>
          <cell r="J3543">
            <v>1781</v>
          </cell>
          <cell r="K3543">
            <v>0</v>
          </cell>
          <cell r="L3543">
            <v>0</v>
          </cell>
          <cell r="M3543">
            <v>216.62100000000001</v>
          </cell>
          <cell r="N3543">
            <v>0</v>
          </cell>
          <cell r="O3543">
            <v>81163.47</v>
          </cell>
          <cell r="P3543">
            <v>37.47</v>
          </cell>
          <cell r="Q3543">
            <v>14609.42</v>
          </cell>
          <cell r="R3543">
            <v>1086.74</v>
          </cell>
        </row>
        <row r="3544">
          <cell r="A3544" t="str">
            <v>0311Talara264</v>
          </cell>
          <cell r="B3544" t="str">
            <v>03</v>
          </cell>
          <cell r="C3544" t="str">
            <v>11</v>
          </cell>
          <cell r="D3544" t="str">
            <v>ELNO</v>
          </cell>
          <cell r="E3544" t="str">
            <v>Talara</v>
          </cell>
          <cell r="F3544" t="str">
            <v/>
          </cell>
          <cell r="G3544">
            <v>0</v>
          </cell>
          <cell r="H3544">
            <v>0</v>
          </cell>
          <cell r="I3544" t="str">
            <v>264</v>
          </cell>
          <cell r="J3544">
            <v>928</v>
          </cell>
          <cell r="K3544">
            <v>0</v>
          </cell>
          <cell r="L3544">
            <v>0</v>
          </cell>
          <cell r="M3544">
            <v>182.99700000000001</v>
          </cell>
          <cell r="N3544">
            <v>0</v>
          </cell>
          <cell r="O3544">
            <v>67513.240000000005</v>
          </cell>
          <cell r="P3544">
            <v>36.89</v>
          </cell>
          <cell r="Q3544">
            <v>12152.38</v>
          </cell>
          <cell r="R3544">
            <v>566.29</v>
          </cell>
        </row>
        <row r="3545">
          <cell r="A3545" t="str">
            <v>0311Talara265</v>
          </cell>
          <cell r="B3545" t="str">
            <v>03</v>
          </cell>
          <cell r="C3545" t="str">
            <v>11</v>
          </cell>
          <cell r="D3545" t="str">
            <v>ELNO</v>
          </cell>
          <cell r="E3545" t="str">
            <v>Talara</v>
          </cell>
          <cell r="F3545" t="str">
            <v/>
          </cell>
          <cell r="G3545">
            <v>0</v>
          </cell>
          <cell r="H3545">
            <v>0</v>
          </cell>
          <cell r="I3545" t="str">
            <v>265</v>
          </cell>
          <cell r="J3545">
            <v>139</v>
          </cell>
          <cell r="K3545">
            <v>0</v>
          </cell>
          <cell r="L3545">
            <v>0</v>
          </cell>
          <cell r="M3545">
            <v>51.36</v>
          </cell>
          <cell r="N3545">
            <v>0</v>
          </cell>
          <cell r="O3545">
            <v>18726.849999999999</v>
          </cell>
          <cell r="P3545">
            <v>36.46</v>
          </cell>
          <cell r="Q3545">
            <v>3370.83</v>
          </cell>
          <cell r="R3545">
            <v>85.11</v>
          </cell>
        </row>
        <row r="3546">
          <cell r="A3546" t="str">
            <v>0311Talara266</v>
          </cell>
          <cell r="B3546" t="str">
            <v>03</v>
          </cell>
          <cell r="C3546" t="str">
            <v>11</v>
          </cell>
          <cell r="D3546" t="str">
            <v>ELNO</v>
          </cell>
          <cell r="E3546" t="str">
            <v>Talara</v>
          </cell>
          <cell r="F3546" t="str">
            <v/>
          </cell>
          <cell r="G3546">
            <v>0</v>
          </cell>
          <cell r="H3546">
            <v>0</v>
          </cell>
          <cell r="I3546" t="str">
            <v>266</v>
          </cell>
          <cell r="J3546">
            <v>24</v>
          </cell>
          <cell r="K3546">
            <v>0</v>
          </cell>
          <cell r="L3546">
            <v>0</v>
          </cell>
          <cell r="M3546">
            <v>13.914999999999999</v>
          </cell>
          <cell r="N3546">
            <v>0</v>
          </cell>
          <cell r="O3546">
            <v>5010.5</v>
          </cell>
          <cell r="P3546">
            <v>36.01</v>
          </cell>
          <cell r="Q3546">
            <v>901.89</v>
          </cell>
          <cell r="R3546">
            <v>14.74</v>
          </cell>
        </row>
        <row r="3547">
          <cell r="A3547" t="str">
            <v>0311Talara267</v>
          </cell>
          <cell r="B3547" t="str">
            <v>03</v>
          </cell>
          <cell r="C3547" t="str">
            <v>11</v>
          </cell>
          <cell r="D3547" t="str">
            <v>ELNO</v>
          </cell>
          <cell r="E3547" t="str">
            <v>Talara</v>
          </cell>
          <cell r="F3547" t="str">
            <v/>
          </cell>
          <cell r="G3547">
            <v>0</v>
          </cell>
          <cell r="H3547">
            <v>0</v>
          </cell>
          <cell r="I3547" t="str">
            <v>267</v>
          </cell>
          <cell r="J3547">
            <v>9</v>
          </cell>
          <cell r="K3547">
            <v>0</v>
          </cell>
          <cell r="L3547">
            <v>0</v>
          </cell>
          <cell r="M3547">
            <v>8.0739999999999998</v>
          </cell>
          <cell r="N3547">
            <v>0</v>
          </cell>
          <cell r="O3547">
            <v>2868.78</v>
          </cell>
          <cell r="P3547">
            <v>35.53</v>
          </cell>
          <cell r="Q3547">
            <v>516.38</v>
          </cell>
          <cell r="R3547">
            <v>5.49</v>
          </cell>
        </row>
        <row r="3548">
          <cell r="A3548" t="str">
            <v>0311Talara268</v>
          </cell>
          <cell r="B3548" t="str">
            <v>03</v>
          </cell>
          <cell r="C3548" t="str">
            <v>11</v>
          </cell>
          <cell r="D3548" t="str">
            <v>ELNO</v>
          </cell>
          <cell r="E3548" t="str">
            <v>Talara</v>
          </cell>
          <cell r="F3548" t="str">
            <v/>
          </cell>
          <cell r="G3548">
            <v>0</v>
          </cell>
          <cell r="H3548">
            <v>0</v>
          </cell>
          <cell r="I3548" t="str">
            <v>268</v>
          </cell>
          <cell r="J3548">
            <v>3</v>
          </cell>
          <cell r="K3548">
            <v>0</v>
          </cell>
          <cell r="L3548">
            <v>0</v>
          </cell>
          <cell r="M3548">
            <v>4.0170000000000003</v>
          </cell>
          <cell r="N3548">
            <v>0</v>
          </cell>
          <cell r="O3548">
            <v>1450.2</v>
          </cell>
          <cell r="P3548">
            <v>36.1</v>
          </cell>
          <cell r="Q3548">
            <v>261.04000000000002</v>
          </cell>
          <cell r="R3548">
            <v>1.83</v>
          </cell>
        </row>
        <row r="3549">
          <cell r="A3549" t="str">
            <v>0311Talara282</v>
          </cell>
          <cell r="B3549" t="str">
            <v>03</v>
          </cell>
          <cell r="C3549" t="str">
            <v>11</v>
          </cell>
          <cell r="D3549" t="str">
            <v>ELNO</v>
          </cell>
          <cell r="E3549" t="str">
            <v>Talara</v>
          </cell>
          <cell r="F3549" t="str">
            <v/>
          </cell>
          <cell r="G3549">
            <v>0</v>
          </cell>
          <cell r="H3549">
            <v>0</v>
          </cell>
          <cell r="I3549" t="str">
            <v>282</v>
          </cell>
          <cell r="J3549">
            <v>21</v>
          </cell>
          <cell r="K3549">
            <v>0</v>
          </cell>
          <cell r="L3549">
            <v>0</v>
          </cell>
          <cell r="M3549">
            <v>1.98</v>
          </cell>
          <cell r="N3549">
            <v>6</v>
          </cell>
          <cell r="O3549">
            <v>750.54</v>
          </cell>
          <cell r="P3549">
            <v>37.909999999999997</v>
          </cell>
          <cell r="Q3549">
            <v>135.1</v>
          </cell>
          <cell r="R3549">
            <v>5.25</v>
          </cell>
        </row>
        <row r="3550">
          <cell r="A3550" t="str">
            <v>0311Talara122</v>
          </cell>
          <cell r="B3550" t="str">
            <v>03</v>
          </cell>
          <cell r="C3550" t="str">
            <v>11</v>
          </cell>
          <cell r="D3550" t="str">
            <v>ELNO</v>
          </cell>
          <cell r="E3550" t="str">
            <v>Talara</v>
          </cell>
          <cell r="F3550" t="str">
            <v/>
          </cell>
          <cell r="G3550">
            <v>0</v>
          </cell>
          <cell r="H3550">
            <v>0</v>
          </cell>
          <cell r="I3550" t="str">
            <v>122</v>
          </cell>
          <cell r="J3550">
            <v>12</v>
          </cell>
          <cell r="K3550">
            <v>20.524000000000001</v>
          </cell>
          <cell r="L3550">
            <v>97.174000000000007</v>
          </cell>
          <cell r="M3550">
            <v>117.69799999999999</v>
          </cell>
          <cell r="N3550">
            <v>0.74</v>
          </cell>
          <cell r="O3550">
            <v>31255.51</v>
          </cell>
          <cell r="P3550">
            <v>26.56</v>
          </cell>
          <cell r="Q3550">
            <v>5625.99</v>
          </cell>
          <cell r="R3550">
            <v>150.28</v>
          </cell>
        </row>
        <row r="3551">
          <cell r="A3551" t="str">
            <v>0311Talara121</v>
          </cell>
          <cell r="B3551" t="str">
            <v>03</v>
          </cell>
          <cell r="C3551" t="str">
            <v>11</v>
          </cell>
          <cell r="D3551" t="str">
            <v>ELNO</v>
          </cell>
          <cell r="E3551" t="str">
            <v>Talara</v>
          </cell>
          <cell r="F3551" t="str">
            <v/>
          </cell>
          <cell r="G3551">
            <v>0</v>
          </cell>
          <cell r="H3551">
            <v>0</v>
          </cell>
          <cell r="I3551" t="str">
            <v>121</v>
          </cell>
          <cell r="J3551">
            <v>7</v>
          </cell>
          <cell r="K3551">
            <v>27.792000000000002</v>
          </cell>
          <cell r="L3551">
            <v>112.74</v>
          </cell>
          <cell r="M3551">
            <v>140.53200000000001</v>
          </cell>
          <cell r="N3551">
            <v>0.56299999999999994</v>
          </cell>
          <cell r="O3551">
            <v>26309.69</v>
          </cell>
          <cell r="P3551">
            <v>18.72</v>
          </cell>
          <cell r="Q3551">
            <v>4735.74</v>
          </cell>
          <cell r="R3551">
            <v>87.63</v>
          </cell>
        </row>
        <row r="3552">
          <cell r="A3552" t="str">
            <v>0311Talara132</v>
          </cell>
          <cell r="B3552" t="str">
            <v>03</v>
          </cell>
          <cell r="C3552" t="str">
            <v>11</v>
          </cell>
          <cell r="D3552" t="str">
            <v>ELNO</v>
          </cell>
          <cell r="E3552" t="str">
            <v>Talara</v>
          </cell>
          <cell r="F3552" t="str">
            <v/>
          </cell>
          <cell r="G3552">
            <v>0</v>
          </cell>
          <cell r="H3552">
            <v>0</v>
          </cell>
          <cell r="I3552" t="str">
            <v>132</v>
          </cell>
          <cell r="J3552">
            <v>14</v>
          </cell>
          <cell r="K3552">
            <v>0</v>
          </cell>
          <cell r="L3552">
            <v>0</v>
          </cell>
          <cell r="M3552">
            <v>80.100999999999999</v>
          </cell>
          <cell r="N3552">
            <v>0.7</v>
          </cell>
          <cell r="O3552">
            <v>21960.36</v>
          </cell>
          <cell r="P3552">
            <v>27.42</v>
          </cell>
          <cell r="Q3552">
            <v>3952.86</v>
          </cell>
          <cell r="R3552">
            <v>174.31</v>
          </cell>
        </row>
        <row r="3553">
          <cell r="A3553" t="str">
            <v>0311Talara131</v>
          </cell>
          <cell r="B3553" t="str">
            <v>03</v>
          </cell>
          <cell r="C3553" t="str">
            <v>11</v>
          </cell>
          <cell r="D3553" t="str">
            <v>ELNO</v>
          </cell>
          <cell r="E3553" t="str">
            <v>Talara</v>
          </cell>
          <cell r="F3553" t="str">
            <v/>
          </cell>
          <cell r="G3553">
            <v>0</v>
          </cell>
          <cell r="H3553">
            <v>0</v>
          </cell>
          <cell r="I3553" t="str">
            <v>131</v>
          </cell>
          <cell r="J3553">
            <v>6</v>
          </cell>
          <cell r="K3553">
            <v>0</v>
          </cell>
          <cell r="L3553">
            <v>0</v>
          </cell>
          <cell r="M3553">
            <v>126.346</v>
          </cell>
          <cell r="N3553">
            <v>0.50800000000000001</v>
          </cell>
          <cell r="O3553">
            <v>26530.9</v>
          </cell>
          <cell r="P3553">
            <v>21</v>
          </cell>
          <cell r="Q3553">
            <v>4775.5600000000004</v>
          </cell>
          <cell r="R3553">
            <v>73.2</v>
          </cell>
        </row>
        <row r="3554">
          <cell r="A3554" t="str">
            <v>0311Talara240</v>
          </cell>
          <cell r="B3554" t="str">
            <v>03</v>
          </cell>
          <cell r="C3554" t="str">
            <v>11</v>
          </cell>
          <cell r="D3554" t="str">
            <v>ELNO</v>
          </cell>
          <cell r="E3554" t="str">
            <v>Talara</v>
          </cell>
          <cell r="F3554" t="str">
            <v/>
          </cell>
          <cell r="G3554">
            <v>0</v>
          </cell>
          <cell r="H3554">
            <v>0</v>
          </cell>
          <cell r="I3554" t="str">
            <v>240</v>
          </cell>
          <cell r="J3554">
            <v>0</v>
          </cell>
          <cell r="K3554">
            <v>0</v>
          </cell>
          <cell r="L3554">
            <v>0</v>
          </cell>
          <cell r="M3554">
            <v>232.989</v>
          </cell>
          <cell r="N3554">
            <v>0</v>
          </cell>
          <cell r="O3554">
            <v>71495.100000000006</v>
          </cell>
          <cell r="P3554">
            <v>30.69</v>
          </cell>
          <cell r="Q3554">
            <v>0</v>
          </cell>
          <cell r="R3554">
            <v>0</v>
          </cell>
        </row>
        <row r="3555">
          <cell r="A3555" t="str">
            <v>0311Bajo Piura210</v>
          </cell>
          <cell r="B3555" t="str">
            <v>03</v>
          </cell>
          <cell r="C3555" t="str">
            <v>11</v>
          </cell>
          <cell r="D3555" t="str">
            <v>ELNO</v>
          </cell>
          <cell r="E3555" t="str">
            <v>Bajo Piura</v>
          </cell>
          <cell r="F3555" t="str">
            <v/>
          </cell>
          <cell r="G3555">
            <v>0</v>
          </cell>
          <cell r="H3555">
            <v>60</v>
          </cell>
          <cell r="I3555" t="str">
            <v>210</v>
          </cell>
          <cell r="J3555">
            <v>1</v>
          </cell>
          <cell r="K3555">
            <v>0.02</v>
          </cell>
          <cell r="L3555">
            <v>1.488</v>
          </cell>
          <cell r="M3555">
            <v>1.508</v>
          </cell>
          <cell r="N3555">
            <v>7.0000000000000007E-2</v>
          </cell>
          <cell r="O3555">
            <v>1274.67</v>
          </cell>
          <cell r="P3555">
            <v>84.53</v>
          </cell>
          <cell r="Q3555">
            <v>229.44</v>
          </cell>
          <cell r="R3555">
            <v>2.77</v>
          </cell>
        </row>
        <row r="3556">
          <cell r="A3556" t="str">
            <v>0311Bajo Piura222</v>
          </cell>
          <cell r="B3556" t="str">
            <v>03</v>
          </cell>
          <cell r="C3556" t="str">
            <v>11</v>
          </cell>
          <cell r="D3556" t="str">
            <v>ELNO</v>
          </cell>
          <cell r="E3556" t="str">
            <v>Bajo Piura</v>
          </cell>
          <cell r="F3556" t="str">
            <v/>
          </cell>
          <cell r="G3556">
            <v>0</v>
          </cell>
          <cell r="H3556">
            <v>60</v>
          </cell>
          <cell r="I3556" t="str">
            <v>222</v>
          </cell>
          <cell r="J3556">
            <v>1</v>
          </cell>
          <cell r="K3556">
            <v>0.17799999999999999</v>
          </cell>
          <cell r="L3556">
            <v>0.36599999999999999</v>
          </cell>
          <cell r="M3556">
            <v>0.54400000000000004</v>
          </cell>
          <cell r="N3556">
            <v>0.03</v>
          </cell>
          <cell r="O3556">
            <v>506.31</v>
          </cell>
          <cell r="P3556">
            <v>93.07</v>
          </cell>
          <cell r="Q3556">
            <v>91.14</v>
          </cell>
          <cell r="R3556">
            <v>2.78</v>
          </cell>
        </row>
        <row r="3557">
          <cell r="A3557" t="str">
            <v>0311Bajo Piura231</v>
          </cell>
          <cell r="B3557" t="str">
            <v>03</v>
          </cell>
          <cell r="C3557" t="str">
            <v>11</v>
          </cell>
          <cell r="D3557" t="str">
            <v>ELNO</v>
          </cell>
          <cell r="E3557" t="str">
            <v>Bajo Piura</v>
          </cell>
          <cell r="F3557" t="str">
            <v/>
          </cell>
          <cell r="G3557">
            <v>0</v>
          </cell>
          <cell r="H3557">
            <v>60</v>
          </cell>
          <cell r="I3557" t="str">
            <v>231</v>
          </cell>
          <cell r="J3557">
            <v>1</v>
          </cell>
          <cell r="K3557">
            <v>0</v>
          </cell>
          <cell r="L3557">
            <v>0</v>
          </cell>
          <cell r="M3557">
            <v>0.46200000000000002</v>
          </cell>
          <cell r="N3557">
            <v>3.0000000000000001E-3</v>
          </cell>
          <cell r="O3557">
            <v>306.56</v>
          </cell>
          <cell r="P3557">
            <v>66.349999999999994</v>
          </cell>
          <cell r="Q3557">
            <v>55.18</v>
          </cell>
          <cell r="R3557">
            <v>1.43</v>
          </cell>
        </row>
        <row r="3558">
          <cell r="A3558" t="str">
            <v>0311Bajo Piura270</v>
          </cell>
          <cell r="B3558" t="str">
            <v>03</v>
          </cell>
          <cell r="C3558" t="str">
            <v>11</v>
          </cell>
          <cell r="D3558" t="str">
            <v>ELNO</v>
          </cell>
          <cell r="E3558" t="str">
            <v>Bajo Piura</v>
          </cell>
          <cell r="F3558" t="str">
            <v/>
          </cell>
          <cell r="G3558">
            <v>0</v>
          </cell>
          <cell r="H3558">
            <v>60</v>
          </cell>
          <cell r="I3558" t="str">
            <v>270</v>
          </cell>
          <cell r="J3558">
            <v>440</v>
          </cell>
          <cell r="K3558">
            <v>0</v>
          </cell>
          <cell r="L3558">
            <v>0</v>
          </cell>
          <cell r="M3558">
            <v>62.31</v>
          </cell>
          <cell r="N3558">
            <v>0</v>
          </cell>
          <cell r="O3558">
            <v>24918.46</v>
          </cell>
          <cell r="P3558">
            <v>39.99</v>
          </cell>
          <cell r="Q3558">
            <v>4485.32</v>
          </cell>
          <cell r="R3558">
            <v>281.22000000000003</v>
          </cell>
        </row>
        <row r="3559">
          <cell r="A3559" t="str">
            <v>0311Bajo Piura261</v>
          </cell>
          <cell r="B3559" t="str">
            <v>03</v>
          </cell>
          <cell r="C3559" t="str">
            <v>11</v>
          </cell>
          <cell r="D3559" t="str">
            <v>ELNO</v>
          </cell>
          <cell r="E3559" t="str">
            <v>Bajo Piura</v>
          </cell>
          <cell r="F3559" t="str">
            <v/>
          </cell>
          <cell r="G3559">
            <v>0</v>
          </cell>
          <cell r="H3559">
            <v>60</v>
          </cell>
          <cell r="I3559" t="str">
            <v>261</v>
          </cell>
          <cell r="J3559">
            <v>7262</v>
          </cell>
          <cell r="K3559">
            <v>0</v>
          </cell>
          <cell r="L3559">
            <v>0</v>
          </cell>
          <cell r="M3559">
            <v>103.42400000000001</v>
          </cell>
          <cell r="N3559">
            <v>0</v>
          </cell>
          <cell r="O3559">
            <v>43000.83</v>
          </cell>
          <cell r="P3559">
            <v>41.58</v>
          </cell>
          <cell r="Q3559">
            <v>7740.15</v>
          </cell>
          <cell r="R3559">
            <v>4414.84</v>
          </cell>
        </row>
        <row r="3560">
          <cell r="A3560" t="str">
            <v>0311Bajo Piura262</v>
          </cell>
          <cell r="B3560" t="str">
            <v>03</v>
          </cell>
          <cell r="C3560" t="str">
            <v>11</v>
          </cell>
          <cell r="D3560" t="str">
            <v>ELNO</v>
          </cell>
          <cell r="E3560" t="str">
            <v>Bajo Piura</v>
          </cell>
          <cell r="F3560" t="str">
            <v/>
          </cell>
          <cell r="G3560">
            <v>0</v>
          </cell>
          <cell r="H3560">
            <v>60</v>
          </cell>
          <cell r="I3560" t="str">
            <v>262</v>
          </cell>
          <cell r="J3560">
            <v>3863</v>
          </cell>
          <cell r="K3560">
            <v>0</v>
          </cell>
          <cell r="L3560">
            <v>0</v>
          </cell>
          <cell r="M3560">
            <v>207.703</v>
          </cell>
          <cell r="N3560">
            <v>0</v>
          </cell>
          <cell r="O3560">
            <v>74890.2</v>
          </cell>
          <cell r="P3560">
            <v>36.06</v>
          </cell>
          <cell r="Q3560">
            <v>13480.24</v>
          </cell>
          <cell r="R3560">
            <v>2353.8000000000002</v>
          </cell>
        </row>
        <row r="3561">
          <cell r="A3561" t="str">
            <v>0311Bajo Piura263</v>
          </cell>
          <cell r="B3561" t="str">
            <v>03</v>
          </cell>
          <cell r="C3561" t="str">
            <v>11</v>
          </cell>
          <cell r="D3561" t="str">
            <v>ELNO</v>
          </cell>
          <cell r="E3561" t="str">
            <v>Bajo Piura</v>
          </cell>
          <cell r="F3561" t="str">
            <v/>
          </cell>
          <cell r="G3561">
            <v>0</v>
          </cell>
          <cell r="H3561">
            <v>60</v>
          </cell>
          <cell r="I3561" t="str">
            <v>263</v>
          </cell>
          <cell r="J3561">
            <v>414</v>
          </cell>
          <cell r="K3561">
            <v>0</v>
          </cell>
          <cell r="L3561">
            <v>0</v>
          </cell>
          <cell r="M3561">
            <v>49.438000000000002</v>
          </cell>
          <cell r="N3561">
            <v>0</v>
          </cell>
          <cell r="O3561">
            <v>19995.189999999999</v>
          </cell>
          <cell r="P3561">
            <v>40.44</v>
          </cell>
          <cell r="Q3561">
            <v>3599.13</v>
          </cell>
          <cell r="R3561">
            <v>252.97</v>
          </cell>
        </row>
        <row r="3562">
          <cell r="A3562" t="str">
            <v>0311Bajo Piura264</v>
          </cell>
          <cell r="B3562" t="str">
            <v>03</v>
          </cell>
          <cell r="C3562" t="str">
            <v>11</v>
          </cell>
          <cell r="D3562" t="str">
            <v>ELNO</v>
          </cell>
          <cell r="E3562" t="str">
            <v>Bajo Piura</v>
          </cell>
          <cell r="F3562" t="str">
            <v/>
          </cell>
          <cell r="G3562">
            <v>0</v>
          </cell>
          <cell r="H3562">
            <v>60</v>
          </cell>
          <cell r="I3562" t="str">
            <v>264</v>
          </cell>
          <cell r="J3562">
            <v>186</v>
          </cell>
          <cell r="K3562">
            <v>0</v>
          </cell>
          <cell r="L3562">
            <v>0</v>
          </cell>
          <cell r="M3562">
            <v>37.39</v>
          </cell>
          <cell r="N3562">
            <v>0</v>
          </cell>
          <cell r="O3562">
            <v>14877.18</v>
          </cell>
          <cell r="P3562">
            <v>39.79</v>
          </cell>
          <cell r="Q3562">
            <v>2677.89</v>
          </cell>
          <cell r="R3562">
            <v>116.43</v>
          </cell>
        </row>
        <row r="3563">
          <cell r="A3563" t="str">
            <v>0311Bajo Piura265</v>
          </cell>
          <cell r="B3563" t="str">
            <v>03</v>
          </cell>
          <cell r="C3563" t="str">
            <v>11</v>
          </cell>
          <cell r="D3563" t="str">
            <v>ELNO</v>
          </cell>
          <cell r="E3563" t="str">
            <v>Bajo Piura</v>
          </cell>
          <cell r="F3563" t="str">
            <v/>
          </cell>
          <cell r="G3563">
            <v>0</v>
          </cell>
          <cell r="H3563">
            <v>60</v>
          </cell>
          <cell r="I3563" t="str">
            <v>265</v>
          </cell>
          <cell r="J3563">
            <v>32</v>
          </cell>
          <cell r="K3563">
            <v>0</v>
          </cell>
          <cell r="L3563">
            <v>0</v>
          </cell>
          <cell r="M3563">
            <v>12.191000000000001</v>
          </cell>
          <cell r="N3563">
            <v>0</v>
          </cell>
          <cell r="O3563">
            <v>4795.0200000000004</v>
          </cell>
          <cell r="P3563">
            <v>39.33</v>
          </cell>
          <cell r="Q3563">
            <v>863.1</v>
          </cell>
          <cell r="R3563">
            <v>20.97</v>
          </cell>
        </row>
        <row r="3564">
          <cell r="A3564" t="str">
            <v>0311Bajo Piura266</v>
          </cell>
          <cell r="B3564" t="str">
            <v>03</v>
          </cell>
          <cell r="C3564" t="str">
            <v>11</v>
          </cell>
          <cell r="D3564" t="str">
            <v>ELNO</v>
          </cell>
          <cell r="E3564" t="str">
            <v>Bajo Piura</v>
          </cell>
          <cell r="F3564" t="str">
            <v/>
          </cell>
          <cell r="G3564">
            <v>0</v>
          </cell>
          <cell r="H3564">
            <v>60</v>
          </cell>
          <cell r="I3564" t="str">
            <v>266</v>
          </cell>
          <cell r="J3564">
            <v>8</v>
          </cell>
          <cell r="K3564">
            <v>0</v>
          </cell>
          <cell r="L3564">
            <v>0</v>
          </cell>
          <cell r="M3564">
            <v>4.6280000000000001</v>
          </cell>
          <cell r="N3564">
            <v>0</v>
          </cell>
          <cell r="O3564">
            <v>1811.9</v>
          </cell>
          <cell r="P3564">
            <v>39.15</v>
          </cell>
          <cell r="Q3564">
            <v>326.14</v>
          </cell>
          <cell r="R3564">
            <v>5.2</v>
          </cell>
        </row>
        <row r="3565">
          <cell r="A3565" t="str">
            <v>0311Bajo Piura267</v>
          </cell>
          <cell r="B3565" t="str">
            <v>03</v>
          </cell>
          <cell r="C3565" t="str">
            <v>11</v>
          </cell>
          <cell r="D3565" t="str">
            <v>ELNO</v>
          </cell>
          <cell r="E3565" t="str">
            <v>Bajo Piura</v>
          </cell>
          <cell r="F3565" t="str">
            <v/>
          </cell>
          <cell r="G3565">
            <v>0</v>
          </cell>
          <cell r="H3565">
            <v>60</v>
          </cell>
          <cell r="I3565" t="str">
            <v>267</v>
          </cell>
          <cell r="J3565">
            <v>8</v>
          </cell>
          <cell r="K3565">
            <v>0</v>
          </cell>
          <cell r="L3565">
            <v>0</v>
          </cell>
          <cell r="M3565">
            <v>7.0839999999999996</v>
          </cell>
          <cell r="N3565">
            <v>0</v>
          </cell>
          <cell r="O3565">
            <v>2674.6</v>
          </cell>
          <cell r="P3565">
            <v>37.76</v>
          </cell>
          <cell r="Q3565">
            <v>481.43</v>
          </cell>
          <cell r="R3565">
            <v>5.65</v>
          </cell>
        </row>
        <row r="3566">
          <cell r="A3566" t="str">
            <v>0311Bajo Piura268</v>
          </cell>
          <cell r="B3566" t="str">
            <v>03</v>
          </cell>
          <cell r="C3566" t="str">
            <v>11</v>
          </cell>
          <cell r="D3566" t="str">
            <v>ELNO</v>
          </cell>
          <cell r="E3566" t="str">
            <v>Bajo Piura</v>
          </cell>
          <cell r="F3566" t="str">
            <v/>
          </cell>
          <cell r="G3566">
            <v>0</v>
          </cell>
          <cell r="H3566">
            <v>60</v>
          </cell>
          <cell r="I3566" t="str">
            <v>268</v>
          </cell>
          <cell r="J3566">
            <v>11</v>
          </cell>
          <cell r="K3566">
            <v>0</v>
          </cell>
          <cell r="L3566">
            <v>0</v>
          </cell>
          <cell r="M3566">
            <v>21.466999999999999</v>
          </cell>
          <cell r="N3566">
            <v>0</v>
          </cell>
          <cell r="O3566">
            <v>8358.66</v>
          </cell>
          <cell r="P3566">
            <v>38.94</v>
          </cell>
          <cell r="Q3566">
            <v>1504.56</v>
          </cell>
          <cell r="R3566">
            <v>7.49</v>
          </cell>
        </row>
        <row r="3567">
          <cell r="A3567" t="str">
            <v>0311Bajo Piura282</v>
          </cell>
          <cell r="B3567" t="str">
            <v>03</v>
          </cell>
          <cell r="C3567" t="str">
            <v>11</v>
          </cell>
          <cell r="D3567" t="str">
            <v>ELNO</v>
          </cell>
          <cell r="E3567" t="str">
            <v>Bajo Piura</v>
          </cell>
          <cell r="F3567" t="str">
            <v/>
          </cell>
          <cell r="G3567">
            <v>0</v>
          </cell>
          <cell r="H3567">
            <v>60</v>
          </cell>
          <cell r="I3567" t="str">
            <v>282</v>
          </cell>
          <cell r="J3567">
            <v>2</v>
          </cell>
          <cell r="K3567">
            <v>0</v>
          </cell>
          <cell r="L3567">
            <v>0</v>
          </cell>
          <cell r="M3567">
            <v>6.6000000000000003E-2</v>
          </cell>
          <cell r="N3567">
            <v>0.2</v>
          </cell>
          <cell r="O3567">
            <v>27.18</v>
          </cell>
          <cell r="P3567">
            <v>41.18</v>
          </cell>
          <cell r="Q3567">
            <v>4.8899999999999997</v>
          </cell>
          <cell r="R3567">
            <v>0.5</v>
          </cell>
        </row>
        <row r="3568">
          <cell r="A3568" t="str">
            <v>0311Bajo Piura100</v>
          </cell>
          <cell r="B3568" t="str">
            <v>03</v>
          </cell>
          <cell r="C3568" t="str">
            <v>11</v>
          </cell>
          <cell r="D3568" t="str">
            <v>ELNO</v>
          </cell>
          <cell r="E3568" t="str">
            <v>Bajo Piura</v>
          </cell>
          <cell r="F3568" t="str">
            <v/>
          </cell>
          <cell r="G3568">
            <v>0</v>
          </cell>
          <cell r="H3568">
            <v>60</v>
          </cell>
          <cell r="I3568" t="str">
            <v>100</v>
          </cell>
          <cell r="J3568">
            <v>25</v>
          </cell>
          <cell r="K3568">
            <v>2.7</v>
          </cell>
          <cell r="L3568">
            <v>667.48800000000006</v>
          </cell>
          <cell r="M3568">
            <v>670.18799999999999</v>
          </cell>
          <cell r="N3568">
            <v>3.282</v>
          </cell>
          <cell r="O3568">
            <v>123583.74</v>
          </cell>
          <cell r="P3568">
            <v>18.440000000000001</v>
          </cell>
          <cell r="Q3568">
            <v>22245.07</v>
          </cell>
          <cell r="R3568">
            <v>308.37</v>
          </cell>
        </row>
        <row r="3569">
          <cell r="A3569" t="str">
            <v>0311Bajo Piura122</v>
          </cell>
          <cell r="B3569" t="str">
            <v>03</v>
          </cell>
          <cell r="C3569" t="str">
            <v>11</v>
          </cell>
          <cell r="D3569" t="str">
            <v>ELNO</v>
          </cell>
          <cell r="E3569" t="str">
            <v>Bajo Piura</v>
          </cell>
          <cell r="F3569" t="str">
            <v/>
          </cell>
          <cell r="G3569">
            <v>0</v>
          </cell>
          <cell r="H3569">
            <v>60</v>
          </cell>
          <cell r="I3569" t="str">
            <v>122</v>
          </cell>
          <cell r="J3569">
            <v>10</v>
          </cell>
          <cell r="K3569">
            <v>77.176000000000002</v>
          </cell>
          <cell r="L3569">
            <v>337.40699999999998</v>
          </cell>
          <cell r="M3569">
            <v>414.58300000000003</v>
          </cell>
          <cell r="N3569">
            <v>2.0270000000000001</v>
          </cell>
          <cell r="O3569">
            <v>90560.9</v>
          </cell>
          <cell r="P3569">
            <v>21.84</v>
          </cell>
          <cell r="Q3569">
            <v>16300.96</v>
          </cell>
          <cell r="R3569">
            <v>125.96</v>
          </cell>
        </row>
        <row r="3570">
          <cell r="A3570" t="str">
            <v>0311Bajo Piura121</v>
          </cell>
          <cell r="B3570" t="str">
            <v>03</v>
          </cell>
          <cell r="C3570" t="str">
            <v>11</v>
          </cell>
          <cell r="D3570" t="str">
            <v>ELNO</v>
          </cell>
          <cell r="E3570" t="str">
            <v>Bajo Piura</v>
          </cell>
          <cell r="F3570" t="str">
            <v/>
          </cell>
          <cell r="G3570">
            <v>0</v>
          </cell>
          <cell r="H3570">
            <v>60</v>
          </cell>
          <cell r="I3570" t="str">
            <v>121</v>
          </cell>
          <cell r="J3570">
            <v>4</v>
          </cell>
          <cell r="K3570">
            <v>6.4249999999999998</v>
          </cell>
          <cell r="L3570">
            <v>23.283000000000001</v>
          </cell>
          <cell r="M3570">
            <v>29.707999999999998</v>
          </cell>
          <cell r="N3570">
            <v>0.13500000000000001</v>
          </cell>
          <cell r="O3570">
            <v>4994.47</v>
          </cell>
          <cell r="P3570">
            <v>16.809999999999999</v>
          </cell>
          <cell r="Q3570">
            <v>899</v>
          </cell>
          <cell r="R3570">
            <v>48.52</v>
          </cell>
        </row>
        <row r="3571">
          <cell r="A3571" t="str">
            <v>0311Bajo Piura132</v>
          </cell>
          <cell r="B3571" t="str">
            <v>03</v>
          </cell>
          <cell r="C3571" t="str">
            <v>11</v>
          </cell>
          <cell r="D3571" t="str">
            <v>ELNO</v>
          </cell>
          <cell r="E3571" t="str">
            <v>Bajo Piura</v>
          </cell>
          <cell r="F3571" t="str">
            <v/>
          </cell>
          <cell r="G3571">
            <v>0</v>
          </cell>
          <cell r="H3571">
            <v>60</v>
          </cell>
          <cell r="I3571" t="str">
            <v>132</v>
          </cell>
          <cell r="J3571">
            <v>4</v>
          </cell>
          <cell r="K3571">
            <v>0</v>
          </cell>
          <cell r="L3571">
            <v>0</v>
          </cell>
          <cell r="M3571">
            <v>3.77</v>
          </cell>
          <cell r="N3571">
            <v>7.8E-2</v>
          </cell>
          <cell r="O3571">
            <v>1169.51</v>
          </cell>
          <cell r="P3571">
            <v>31.02</v>
          </cell>
          <cell r="Q3571">
            <v>210.51</v>
          </cell>
          <cell r="R3571">
            <v>50.45</v>
          </cell>
        </row>
        <row r="3572">
          <cell r="A3572" t="str">
            <v>0311Bajo Piura131</v>
          </cell>
          <cell r="B3572" t="str">
            <v>03</v>
          </cell>
          <cell r="C3572" t="str">
            <v>11</v>
          </cell>
          <cell r="D3572" t="str">
            <v>ELNO</v>
          </cell>
          <cell r="E3572" t="str">
            <v>Bajo Piura</v>
          </cell>
          <cell r="F3572" t="str">
            <v/>
          </cell>
          <cell r="G3572">
            <v>0</v>
          </cell>
          <cell r="H3572">
            <v>60</v>
          </cell>
          <cell r="I3572" t="str">
            <v>131</v>
          </cell>
          <cell r="J3572">
            <v>13</v>
          </cell>
          <cell r="K3572">
            <v>0</v>
          </cell>
          <cell r="L3572">
            <v>0</v>
          </cell>
          <cell r="M3572">
            <v>22.501999999999999</v>
          </cell>
          <cell r="N3572">
            <v>0.13900000000000001</v>
          </cell>
          <cell r="O3572">
            <v>6127.63</v>
          </cell>
          <cell r="P3572">
            <v>27.23</v>
          </cell>
          <cell r="Q3572">
            <v>1102.97</v>
          </cell>
          <cell r="R3572">
            <v>154.83000000000001</v>
          </cell>
        </row>
        <row r="3573">
          <cell r="A3573" t="str">
            <v>0311Bajo Piura240</v>
          </cell>
          <cell r="B3573" t="str">
            <v>03</v>
          </cell>
          <cell r="C3573" t="str">
            <v>11</v>
          </cell>
          <cell r="D3573" t="str">
            <v>ELNO</v>
          </cell>
          <cell r="E3573" t="str">
            <v>Bajo Piura</v>
          </cell>
          <cell r="F3573" t="str">
            <v/>
          </cell>
          <cell r="G3573">
            <v>0</v>
          </cell>
          <cell r="H3573">
            <v>60</v>
          </cell>
          <cell r="I3573" t="str">
            <v>240</v>
          </cell>
          <cell r="J3573">
            <v>0</v>
          </cell>
          <cell r="K3573">
            <v>0</v>
          </cell>
          <cell r="L3573">
            <v>0</v>
          </cell>
          <cell r="M3573">
            <v>125.086</v>
          </cell>
          <cell r="N3573">
            <v>0</v>
          </cell>
          <cell r="O3573">
            <v>30902.55</v>
          </cell>
          <cell r="P3573">
            <v>24.71</v>
          </cell>
          <cell r="Q3573">
            <v>0</v>
          </cell>
          <cell r="R3573">
            <v>0</v>
          </cell>
        </row>
        <row r="3574">
          <cell r="A3574" t="str">
            <v>0311Tumbes231</v>
          </cell>
          <cell r="B3574" t="str">
            <v>03</v>
          </cell>
          <cell r="C3574" t="str">
            <v>11</v>
          </cell>
          <cell r="D3574" t="str">
            <v>ELNO</v>
          </cell>
          <cell r="E3574" t="str">
            <v>Tumbes</v>
          </cell>
          <cell r="F3574" t="str">
            <v/>
          </cell>
          <cell r="G3574">
            <v>0</v>
          </cell>
          <cell r="H3574">
            <v>0</v>
          </cell>
          <cell r="I3574" t="str">
            <v>231</v>
          </cell>
          <cell r="J3574">
            <v>8</v>
          </cell>
          <cell r="K3574">
            <v>0</v>
          </cell>
          <cell r="L3574">
            <v>0</v>
          </cell>
          <cell r="M3574">
            <v>11.510999999999999</v>
          </cell>
          <cell r="N3574">
            <v>6.4000000000000001E-2</v>
          </cell>
          <cell r="O3574">
            <v>4698.08</v>
          </cell>
          <cell r="P3574">
            <v>40.81</v>
          </cell>
          <cell r="Q3574">
            <v>845.65</v>
          </cell>
          <cell r="R3574">
            <v>11.15</v>
          </cell>
        </row>
        <row r="3575">
          <cell r="A3575" t="str">
            <v>0311Tumbes270</v>
          </cell>
          <cell r="B3575" t="str">
            <v>03</v>
          </cell>
          <cell r="C3575" t="str">
            <v>11</v>
          </cell>
          <cell r="D3575" t="str">
            <v>ELNO</v>
          </cell>
          <cell r="E3575" t="str">
            <v>Tumbes</v>
          </cell>
          <cell r="F3575" t="str">
            <v/>
          </cell>
          <cell r="G3575">
            <v>0</v>
          </cell>
          <cell r="H3575">
            <v>0</v>
          </cell>
          <cell r="I3575" t="str">
            <v>270</v>
          </cell>
          <cell r="J3575">
            <v>2382</v>
          </cell>
          <cell r="K3575">
            <v>0</v>
          </cell>
          <cell r="L3575">
            <v>0</v>
          </cell>
          <cell r="M3575">
            <v>553.67200000000003</v>
          </cell>
          <cell r="N3575">
            <v>0</v>
          </cell>
          <cell r="O3575">
            <v>204623.75</v>
          </cell>
          <cell r="P3575">
            <v>36.96</v>
          </cell>
          <cell r="Q3575">
            <v>36832.28</v>
          </cell>
          <cell r="R3575">
            <v>1484.68</v>
          </cell>
        </row>
        <row r="3576">
          <cell r="A3576" t="str">
            <v>0311Tumbes261</v>
          </cell>
          <cell r="B3576" t="str">
            <v>03</v>
          </cell>
          <cell r="C3576" t="str">
            <v>11</v>
          </cell>
          <cell r="D3576" t="str">
            <v>ELNO</v>
          </cell>
          <cell r="E3576" t="str">
            <v>Tumbes</v>
          </cell>
          <cell r="F3576" t="str">
            <v/>
          </cell>
          <cell r="G3576">
            <v>0</v>
          </cell>
          <cell r="H3576">
            <v>0</v>
          </cell>
          <cell r="I3576" t="str">
            <v>261</v>
          </cell>
          <cell r="J3576">
            <v>12591</v>
          </cell>
          <cell r="K3576">
            <v>0</v>
          </cell>
          <cell r="L3576">
            <v>0</v>
          </cell>
          <cell r="M3576">
            <v>200.155</v>
          </cell>
          <cell r="N3576">
            <v>0</v>
          </cell>
          <cell r="O3576">
            <v>76242.87</v>
          </cell>
          <cell r="P3576">
            <v>38.090000000000003</v>
          </cell>
          <cell r="Q3576">
            <v>13723.72</v>
          </cell>
          <cell r="R3576">
            <v>7669.43</v>
          </cell>
        </row>
        <row r="3577">
          <cell r="A3577" t="str">
            <v>0311Tumbes262</v>
          </cell>
          <cell r="B3577" t="str">
            <v>03</v>
          </cell>
          <cell r="C3577" t="str">
            <v>11</v>
          </cell>
          <cell r="D3577" t="str">
            <v>ELNO</v>
          </cell>
          <cell r="E3577" t="str">
            <v>Tumbes</v>
          </cell>
          <cell r="F3577" t="str">
            <v/>
          </cell>
          <cell r="G3577">
            <v>0</v>
          </cell>
          <cell r="H3577">
            <v>0</v>
          </cell>
          <cell r="I3577" t="str">
            <v>262</v>
          </cell>
          <cell r="J3577">
            <v>13150</v>
          </cell>
          <cell r="K3577">
            <v>0</v>
          </cell>
          <cell r="L3577">
            <v>0</v>
          </cell>
          <cell r="M3577">
            <v>764.81600000000003</v>
          </cell>
          <cell r="N3577">
            <v>0</v>
          </cell>
          <cell r="O3577">
            <v>262310.2</v>
          </cell>
          <cell r="P3577">
            <v>34.299999999999997</v>
          </cell>
          <cell r="Q3577">
            <v>47215.839999999997</v>
          </cell>
          <cell r="R3577">
            <v>8024.59</v>
          </cell>
        </row>
        <row r="3578">
          <cell r="A3578" t="str">
            <v>0311Tumbes263</v>
          </cell>
          <cell r="B3578" t="str">
            <v>03</v>
          </cell>
          <cell r="C3578" t="str">
            <v>11</v>
          </cell>
          <cell r="D3578" t="str">
            <v>ELNO</v>
          </cell>
          <cell r="E3578" t="str">
            <v>Tumbes</v>
          </cell>
          <cell r="F3578" t="str">
            <v/>
          </cell>
          <cell r="G3578">
            <v>0</v>
          </cell>
          <cell r="H3578">
            <v>0</v>
          </cell>
          <cell r="I3578" t="str">
            <v>263</v>
          </cell>
          <cell r="J3578">
            <v>2535</v>
          </cell>
          <cell r="K3578">
            <v>0</v>
          </cell>
          <cell r="L3578">
            <v>0</v>
          </cell>
          <cell r="M3578">
            <v>305.90699999999998</v>
          </cell>
          <cell r="N3578">
            <v>0</v>
          </cell>
          <cell r="O3578">
            <v>117082.6</v>
          </cell>
          <cell r="P3578">
            <v>38.270000000000003</v>
          </cell>
          <cell r="Q3578">
            <v>21074.87</v>
          </cell>
          <cell r="R3578">
            <v>1548.44</v>
          </cell>
        </row>
        <row r="3579">
          <cell r="A3579" t="str">
            <v>0311Tumbes264</v>
          </cell>
          <cell r="B3579" t="str">
            <v>03</v>
          </cell>
          <cell r="C3579" t="str">
            <v>11</v>
          </cell>
          <cell r="D3579" t="str">
            <v>ELNO</v>
          </cell>
          <cell r="E3579" t="str">
            <v>Tumbes</v>
          </cell>
          <cell r="F3579" t="str">
            <v/>
          </cell>
          <cell r="G3579">
            <v>0</v>
          </cell>
          <cell r="H3579">
            <v>0</v>
          </cell>
          <cell r="I3579" t="str">
            <v>264</v>
          </cell>
          <cell r="J3579">
            <v>1225</v>
          </cell>
          <cell r="K3579">
            <v>0</v>
          </cell>
          <cell r="L3579">
            <v>0</v>
          </cell>
          <cell r="M3579">
            <v>244.172</v>
          </cell>
          <cell r="N3579">
            <v>0</v>
          </cell>
          <cell r="O3579">
            <v>91614.78</v>
          </cell>
          <cell r="P3579">
            <v>37.520000000000003</v>
          </cell>
          <cell r="Q3579">
            <v>16490.66</v>
          </cell>
          <cell r="R3579">
            <v>749.63</v>
          </cell>
        </row>
        <row r="3580">
          <cell r="A3580" t="str">
            <v>0311Tumbes265</v>
          </cell>
          <cell r="B3580" t="str">
            <v>03</v>
          </cell>
          <cell r="C3580" t="str">
            <v>11</v>
          </cell>
          <cell r="D3580" t="str">
            <v>ELNO</v>
          </cell>
          <cell r="E3580" t="str">
            <v>Tumbes</v>
          </cell>
          <cell r="F3580" t="str">
            <v/>
          </cell>
          <cell r="G3580">
            <v>0</v>
          </cell>
          <cell r="H3580">
            <v>0</v>
          </cell>
          <cell r="I3580" t="str">
            <v>265</v>
          </cell>
          <cell r="J3580">
            <v>198</v>
          </cell>
          <cell r="K3580">
            <v>0</v>
          </cell>
          <cell r="L3580">
            <v>0</v>
          </cell>
          <cell r="M3580">
            <v>74.462999999999994</v>
          </cell>
          <cell r="N3580">
            <v>0</v>
          </cell>
          <cell r="O3580">
            <v>27234.46</v>
          </cell>
          <cell r="P3580">
            <v>36.57</v>
          </cell>
          <cell r="Q3580">
            <v>4902.2</v>
          </cell>
          <cell r="R3580">
            <v>122.11</v>
          </cell>
        </row>
        <row r="3581">
          <cell r="A3581" t="str">
            <v>0311Tumbes266</v>
          </cell>
          <cell r="B3581" t="str">
            <v>03</v>
          </cell>
          <cell r="C3581" t="str">
            <v>11</v>
          </cell>
          <cell r="D3581" t="str">
            <v>ELNO</v>
          </cell>
          <cell r="E3581" t="str">
            <v>Tumbes</v>
          </cell>
          <cell r="F3581" t="str">
            <v/>
          </cell>
          <cell r="G3581">
            <v>0</v>
          </cell>
          <cell r="H3581">
            <v>0</v>
          </cell>
          <cell r="I3581" t="str">
            <v>266</v>
          </cell>
          <cell r="J3581">
            <v>57</v>
          </cell>
          <cell r="K3581">
            <v>0</v>
          </cell>
          <cell r="L3581">
            <v>0</v>
          </cell>
          <cell r="M3581">
            <v>33.542999999999999</v>
          </cell>
          <cell r="N3581">
            <v>0</v>
          </cell>
          <cell r="O3581">
            <v>12013.29</v>
          </cell>
          <cell r="P3581">
            <v>35.81</v>
          </cell>
          <cell r="Q3581">
            <v>2162.39</v>
          </cell>
          <cell r="R3581">
            <v>35.86</v>
          </cell>
        </row>
        <row r="3582">
          <cell r="A3582" t="str">
            <v>0311Tumbes267</v>
          </cell>
          <cell r="B3582" t="str">
            <v>03</v>
          </cell>
          <cell r="C3582" t="str">
            <v>11</v>
          </cell>
          <cell r="D3582" t="str">
            <v>ELNO</v>
          </cell>
          <cell r="E3582" t="str">
            <v>Tumbes</v>
          </cell>
          <cell r="F3582" t="str">
            <v/>
          </cell>
          <cell r="G3582">
            <v>0</v>
          </cell>
          <cell r="H3582">
            <v>0</v>
          </cell>
          <cell r="I3582" t="str">
            <v>267</v>
          </cell>
          <cell r="J3582">
            <v>15</v>
          </cell>
          <cell r="K3582">
            <v>0</v>
          </cell>
          <cell r="L3582">
            <v>0</v>
          </cell>
          <cell r="M3582">
            <v>12.930999999999999</v>
          </cell>
          <cell r="N3582">
            <v>0</v>
          </cell>
          <cell r="O3582">
            <v>4389.49</v>
          </cell>
          <cell r="P3582">
            <v>33.950000000000003</v>
          </cell>
          <cell r="Q3582">
            <v>790.11</v>
          </cell>
          <cell r="R3582">
            <v>9.31</v>
          </cell>
        </row>
        <row r="3583">
          <cell r="A3583" t="str">
            <v>0311Tumbes268</v>
          </cell>
          <cell r="B3583" t="str">
            <v>03</v>
          </cell>
          <cell r="C3583" t="str">
            <v>11</v>
          </cell>
          <cell r="D3583" t="str">
            <v>ELNO</v>
          </cell>
          <cell r="E3583" t="str">
            <v>Tumbes</v>
          </cell>
          <cell r="F3583" t="str">
            <v/>
          </cell>
          <cell r="G3583">
            <v>0</v>
          </cell>
          <cell r="H3583">
            <v>0</v>
          </cell>
          <cell r="I3583" t="str">
            <v>268</v>
          </cell>
          <cell r="J3583">
            <v>19</v>
          </cell>
          <cell r="K3583">
            <v>0</v>
          </cell>
          <cell r="L3583">
            <v>0</v>
          </cell>
          <cell r="M3583">
            <v>28.646999999999998</v>
          </cell>
          <cell r="N3583">
            <v>0</v>
          </cell>
          <cell r="O3583">
            <v>9851.44</v>
          </cell>
          <cell r="P3583">
            <v>34.39</v>
          </cell>
          <cell r="Q3583">
            <v>1773.26</v>
          </cell>
          <cell r="R3583">
            <v>12.35</v>
          </cell>
        </row>
        <row r="3584">
          <cell r="A3584" t="str">
            <v>0311Tumbes282</v>
          </cell>
          <cell r="B3584" t="str">
            <v>03</v>
          </cell>
          <cell r="C3584" t="str">
            <v>11</v>
          </cell>
          <cell r="D3584" t="str">
            <v>ELNO</v>
          </cell>
          <cell r="E3584" t="str">
            <v>Tumbes</v>
          </cell>
          <cell r="F3584" t="str">
            <v/>
          </cell>
          <cell r="G3584">
            <v>0</v>
          </cell>
          <cell r="H3584">
            <v>0</v>
          </cell>
          <cell r="I3584" t="str">
            <v>282</v>
          </cell>
          <cell r="J3584">
            <v>55</v>
          </cell>
          <cell r="K3584">
            <v>0</v>
          </cell>
          <cell r="L3584">
            <v>0</v>
          </cell>
          <cell r="M3584">
            <v>4.2039999999999997</v>
          </cell>
          <cell r="N3584">
            <v>11.94</v>
          </cell>
          <cell r="O3584">
            <v>1550.96</v>
          </cell>
          <cell r="P3584">
            <v>36.89</v>
          </cell>
          <cell r="Q3584">
            <v>279.17</v>
          </cell>
          <cell r="R3584">
            <v>13.88</v>
          </cell>
        </row>
        <row r="3585">
          <cell r="A3585" t="str">
            <v>0311Tumbes100</v>
          </cell>
          <cell r="B3585" t="str">
            <v>03</v>
          </cell>
          <cell r="C3585" t="str">
            <v>11</v>
          </cell>
          <cell r="D3585" t="str">
            <v>ELNO</v>
          </cell>
          <cell r="E3585" t="str">
            <v>Tumbes</v>
          </cell>
          <cell r="F3585" t="str">
            <v/>
          </cell>
          <cell r="G3585">
            <v>0</v>
          </cell>
          <cell r="H3585">
            <v>0</v>
          </cell>
          <cell r="I3585" t="str">
            <v>100</v>
          </cell>
          <cell r="J3585">
            <v>24</v>
          </cell>
          <cell r="K3585">
            <v>11.224</v>
          </cell>
          <cell r="L3585">
            <v>378.233</v>
          </cell>
          <cell r="M3585">
            <v>389.45699999999999</v>
          </cell>
          <cell r="N3585">
            <v>2.5369999999999999</v>
          </cell>
          <cell r="O3585">
            <v>66752.47</v>
          </cell>
          <cell r="P3585">
            <v>17.14</v>
          </cell>
          <cell r="Q3585">
            <v>12015.44</v>
          </cell>
          <cell r="R3585">
            <v>304.33999999999997</v>
          </cell>
        </row>
        <row r="3586">
          <cell r="A3586" t="str">
            <v>0311Tumbes122</v>
          </cell>
          <cell r="B3586" t="str">
            <v>03</v>
          </cell>
          <cell r="C3586" t="str">
            <v>11</v>
          </cell>
          <cell r="D3586" t="str">
            <v>ELNO</v>
          </cell>
          <cell r="E3586" t="str">
            <v>Tumbes</v>
          </cell>
          <cell r="F3586" t="str">
            <v/>
          </cell>
          <cell r="G3586">
            <v>0</v>
          </cell>
          <cell r="H3586">
            <v>0</v>
          </cell>
          <cell r="I3586" t="str">
            <v>122</v>
          </cell>
          <cell r="J3586">
            <v>29</v>
          </cell>
          <cell r="K3586">
            <v>149.66399999999999</v>
          </cell>
          <cell r="L3586">
            <v>735.36800000000005</v>
          </cell>
          <cell r="M3586">
            <v>885.03200000000004</v>
          </cell>
          <cell r="N3586">
            <v>5.2770000000000001</v>
          </cell>
          <cell r="O3586">
            <v>184169.89</v>
          </cell>
          <cell r="P3586">
            <v>20.81</v>
          </cell>
          <cell r="Q3586">
            <v>33150.58</v>
          </cell>
          <cell r="R3586">
            <v>367.86</v>
          </cell>
        </row>
        <row r="3587">
          <cell r="A3587" t="str">
            <v>0311Tumbes121</v>
          </cell>
          <cell r="B3587" t="str">
            <v>03</v>
          </cell>
          <cell r="C3587" t="str">
            <v>11</v>
          </cell>
          <cell r="D3587" t="str">
            <v>ELNO</v>
          </cell>
          <cell r="E3587" t="str">
            <v>Tumbes</v>
          </cell>
          <cell r="F3587" t="str">
            <v/>
          </cell>
          <cell r="G3587">
            <v>0</v>
          </cell>
          <cell r="H3587">
            <v>0</v>
          </cell>
          <cell r="I3587" t="str">
            <v>121</v>
          </cell>
          <cell r="J3587">
            <v>14</v>
          </cell>
          <cell r="K3587">
            <v>128.315</v>
          </cell>
          <cell r="L3587">
            <v>908.68</v>
          </cell>
          <cell r="M3587">
            <v>1036.9949999999999</v>
          </cell>
          <cell r="N3587">
            <v>1.5309999999999999</v>
          </cell>
          <cell r="O3587">
            <v>111787.9</v>
          </cell>
          <cell r="P3587">
            <v>10.78</v>
          </cell>
          <cell r="Q3587">
            <v>20121.82</v>
          </cell>
          <cell r="R3587">
            <v>171.05</v>
          </cell>
        </row>
        <row r="3588">
          <cell r="A3588" t="str">
            <v>0311Tumbes132</v>
          </cell>
          <cell r="B3588" t="str">
            <v>03</v>
          </cell>
          <cell r="C3588" t="str">
            <v>11</v>
          </cell>
          <cell r="D3588" t="str">
            <v>ELNO</v>
          </cell>
          <cell r="E3588" t="str">
            <v>Tumbes</v>
          </cell>
          <cell r="F3588" t="str">
            <v/>
          </cell>
          <cell r="G3588">
            <v>0</v>
          </cell>
          <cell r="H3588">
            <v>0</v>
          </cell>
          <cell r="I3588" t="str">
            <v>132</v>
          </cell>
          <cell r="J3588">
            <v>25</v>
          </cell>
          <cell r="K3588">
            <v>0</v>
          </cell>
          <cell r="L3588">
            <v>0</v>
          </cell>
          <cell r="M3588">
            <v>158.18</v>
          </cell>
          <cell r="N3588">
            <v>0.69399999999999995</v>
          </cell>
          <cell r="O3588">
            <v>34194.050000000003</v>
          </cell>
          <cell r="P3588">
            <v>21.62</v>
          </cell>
          <cell r="Q3588">
            <v>6154.93</v>
          </cell>
          <cell r="R3588">
            <v>304</v>
          </cell>
        </row>
        <row r="3589">
          <cell r="A3589" t="str">
            <v>0311Tumbes131</v>
          </cell>
          <cell r="B3589" t="str">
            <v>03</v>
          </cell>
          <cell r="C3589" t="str">
            <v>11</v>
          </cell>
          <cell r="D3589" t="str">
            <v>ELNO</v>
          </cell>
          <cell r="E3589" t="str">
            <v>Tumbes</v>
          </cell>
          <cell r="F3589" t="str">
            <v/>
          </cell>
          <cell r="G3589">
            <v>0</v>
          </cell>
          <cell r="H3589">
            <v>0</v>
          </cell>
          <cell r="I3589" t="str">
            <v>131</v>
          </cell>
          <cell r="J3589">
            <v>22</v>
          </cell>
          <cell r="K3589">
            <v>0</v>
          </cell>
          <cell r="L3589">
            <v>0</v>
          </cell>
          <cell r="M3589">
            <v>145.29300000000001</v>
          </cell>
          <cell r="N3589">
            <v>0.85199999999999998</v>
          </cell>
          <cell r="O3589">
            <v>32876.78</v>
          </cell>
          <cell r="P3589">
            <v>22.63</v>
          </cell>
          <cell r="Q3589">
            <v>5917.82</v>
          </cell>
          <cell r="R3589">
            <v>268.33999999999997</v>
          </cell>
        </row>
        <row r="3590">
          <cell r="A3590" t="str">
            <v>0311Tumbes240</v>
          </cell>
          <cell r="B3590" t="str">
            <v>03</v>
          </cell>
          <cell r="C3590" t="str">
            <v>11</v>
          </cell>
          <cell r="D3590" t="str">
            <v>ELNO</v>
          </cell>
          <cell r="E3590" t="str">
            <v>Tumbes</v>
          </cell>
          <cell r="F3590" t="str">
            <v/>
          </cell>
          <cell r="G3590">
            <v>0</v>
          </cell>
          <cell r="H3590">
            <v>0</v>
          </cell>
          <cell r="I3590" t="str">
            <v>240</v>
          </cell>
          <cell r="J3590">
            <v>0</v>
          </cell>
          <cell r="K3590">
            <v>0</v>
          </cell>
          <cell r="L3590">
            <v>0</v>
          </cell>
          <cell r="M3590">
            <v>320.07499999999999</v>
          </cell>
          <cell r="N3590">
            <v>0</v>
          </cell>
          <cell r="O3590">
            <v>114797.05</v>
          </cell>
          <cell r="P3590">
            <v>35.869999999999997</v>
          </cell>
          <cell r="Q3590">
            <v>0</v>
          </cell>
          <cell r="R3590">
            <v>0</v>
          </cell>
        </row>
        <row r="3591">
          <cell r="A3591" t="str">
            <v>0311Canchaque231</v>
          </cell>
          <cell r="B3591" t="str">
            <v>03</v>
          </cell>
          <cell r="C3591" t="str">
            <v>11</v>
          </cell>
          <cell r="D3591" t="str">
            <v>ELNO</v>
          </cell>
          <cell r="E3591" t="str">
            <v>Canchaque</v>
          </cell>
          <cell r="F3591" t="str">
            <v/>
          </cell>
          <cell r="G3591">
            <v>0</v>
          </cell>
          <cell r="H3591">
            <v>0</v>
          </cell>
          <cell r="I3591" t="str">
            <v>231</v>
          </cell>
          <cell r="J3591">
            <v>2</v>
          </cell>
          <cell r="K3591">
            <v>0</v>
          </cell>
          <cell r="L3591">
            <v>0</v>
          </cell>
          <cell r="M3591">
            <v>0.23899999999999999</v>
          </cell>
          <cell r="N3591">
            <v>2E-3</v>
          </cell>
          <cell r="O3591">
            <v>238.11</v>
          </cell>
          <cell r="P3591">
            <v>99.63</v>
          </cell>
          <cell r="Q3591">
            <v>42.86</v>
          </cell>
          <cell r="R3591">
            <v>2.86</v>
          </cell>
        </row>
        <row r="3592">
          <cell r="A3592" t="str">
            <v>0311Canchaque270</v>
          </cell>
          <cell r="B3592" t="str">
            <v>03</v>
          </cell>
          <cell r="C3592" t="str">
            <v>11</v>
          </cell>
          <cell r="D3592" t="str">
            <v>ELNO</v>
          </cell>
          <cell r="E3592" t="str">
            <v>Canchaque</v>
          </cell>
          <cell r="F3592" t="str">
            <v/>
          </cell>
          <cell r="G3592">
            <v>0</v>
          </cell>
          <cell r="H3592">
            <v>0</v>
          </cell>
          <cell r="I3592" t="str">
            <v>270</v>
          </cell>
          <cell r="J3592">
            <v>26</v>
          </cell>
          <cell r="K3592">
            <v>0</v>
          </cell>
          <cell r="L3592">
            <v>0</v>
          </cell>
          <cell r="M3592">
            <v>2.2480000000000002</v>
          </cell>
          <cell r="N3592">
            <v>0</v>
          </cell>
          <cell r="O3592">
            <v>1250.92</v>
          </cell>
          <cell r="P3592">
            <v>55.65</v>
          </cell>
          <cell r="Q3592">
            <v>225.17</v>
          </cell>
          <cell r="R3592">
            <v>15.25</v>
          </cell>
        </row>
        <row r="3593">
          <cell r="A3593" t="str">
            <v>0311Canchaque261</v>
          </cell>
          <cell r="B3593" t="str">
            <v>03</v>
          </cell>
          <cell r="C3593" t="str">
            <v>11</v>
          </cell>
          <cell r="D3593" t="str">
            <v>ELNO</v>
          </cell>
          <cell r="E3593" t="str">
            <v>Canchaque</v>
          </cell>
          <cell r="F3593" t="str">
            <v/>
          </cell>
          <cell r="G3593">
            <v>0</v>
          </cell>
          <cell r="H3593">
            <v>0</v>
          </cell>
          <cell r="I3593" t="str">
            <v>261</v>
          </cell>
          <cell r="J3593">
            <v>443</v>
          </cell>
          <cell r="K3593">
            <v>0</v>
          </cell>
          <cell r="L3593">
            <v>0</v>
          </cell>
          <cell r="M3593">
            <v>5.4889999999999999</v>
          </cell>
          <cell r="N3593">
            <v>0</v>
          </cell>
          <cell r="O3593">
            <v>2496.59</v>
          </cell>
          <cell r="P3593">
            <v>45.48</v>
          </cell>
          <cell r="Q3593">
            <v>449.39</v>
          </cell>
          <cell r="R3593">
            <v>270.14999999999998</v>
          </cell>
        </row>
        <row r="3594">
          <cell r="A3594" t="str">
            <v>0311Canchaque262</v>
          </cell>
          <cell r="B3594" t="str">
            <v>03</v>
          </cell>
          <cell r="C3594" t="str">
            <v>11</v>
          </cell>
          <cell r="D3594" t="str">
            <v>ELNO</v>
          </cell>
          <cell r="E3594" t="str">
            <v>Canchaque</v>
          </cell>
          <cell r="F3594" t="str">
            <v/>
          </cell>
          <cell r="G3594">
            <v>0</v>
          </cell>
          <cell r="H3594">
            <v>0</v>
          </cell>
          <cell r="I3594" t="str">
            <v>262</v>
          </cell>
          <cell r="J3594">
            <v>124</v>
          </cell>
          <cell r="K3594">
            <v>0</v>
          </cell>
          <cell r="L3594">
            <v>0</v>
          </cell>
          <cell r="M3594">
            <v>5.9640000000000004</v>
          </cell>
          <cell r="N3594">
            <v>0</v>
          </cell>
          <cell r="O3594">
            <v>2721.12</v>
          </cell>
          <cell r="P3594">
            <v>45.63</v>
          </cell>
          <cell r="Q3594">
            <v>489.8</v>
          </cell>
          <cell r="R3594">
            <v>75.67</v>
          </cell>
        </row>
        <row r="3595">
          <cell r="A3595" t="str">
            <v>0311Canchaque263</v>
          </cell>
          <cell r="B3595" t="str">
            <v>03</v>
          </cell>
          <cell r="C3595" t="str">
            <v>11</v>
          </cell>
          <cell r="D3595" t="str">
            <v>ELNO</v>
          </cell>
          <cell r="E3595" t="str">
            <v>Canchaque</v>
          </cell>
          <cell r="F3595" t="str">
            <v/>
          </cell>
          <cell r="G3595">
            <v>0</v>
          </cell>
          <cell r="H3595">
            <v>0</v>
          </cell>
          <cell r="I3595" t="str">
            <v>263</v>
          </cell>
          <cell r="J3595">
            <v>4</v>
          </cell>
          <cell r="K3595">
            <v>0</v>
          </cell>
          <cell r="L3595">
            <v>0</v>
          </cell>
          <cell r="M3595">
            <v>0.48399999999999999</v>
          </cell>
          <cell r="N3595">
            <v>0</v>
          </cell>
          <cell r="O3595">
            <v>300.93</v>
          </cell>
          <cell r="P3595">
            <v>62.18</v>
          </cell>
          <cell r="Q3595">
            <v>54.17</v>
          </cell>
          <cell r="R3595">
            <v>2.44</v>
          </cell>
        </row>
        <row r="3596">
          <cell r="A3596" t="str">
            <v>0311Canchaque264</v>
          </cell>
          <cell r="B3596" t="str">
            <v>03</v>
          </cell>
          <cell r="C3596" t="str">
            <v>11</v>
          </cell>
          <cell r="D3596" t="str">
            <v>ELNO</v>
          </cell>
          <cell r="E3596" t="str">
            <v>Canchaque</v>
          </cell>
          <cell r="F3596" t="str">
            <v/>
          </cell>
          <cell r="G3596">
            <v>0</v>
          </cell>
          <cell r="H3596">
            <v>0</v>
          </cell>
          <cell r="I3596" t="str">
            <v>264</v>
          </cell>
          <cell r="J3596">
            <v>2</v>
          </cell>
          <cell r="K3596">
            <v>0</v>
          </cell>
          <cell r="L3596">
            <v>0</v>
          </cell>
          <cell r="M3596">
            <v>0.48299999999999998</v>
          </cell>
          <cell r="N3596">
            <v>0</v>
          </cell>
          <cell r="O3596">
            <v>296.55</v>
          </cell>
          <cell r="P3596">
            <v>61.4</v>
          </cell>
          <cell r="Q3596">
            <v>53.38</v>
          </cell>
          <cell r="R3596">
            <v>1.22</v>
          </cell>
        </row>
        <row r="3597">
          <cell r="A3597" t="str">
            <v>0311Canchaque240</v>
          </cell>
          <cell r="B3597" t="str">
            <v>03</v>
          </cell>
          <cell r="C3597" t="str">
            <v>11</v>
          </cell>
          <cell r="D3597" t="str">
            <v>ELNO</v>
          </cell>
          <cell r="E3597" t="str">
            <v>Canchaque</v>
          </cell>
          <cell r="F3597" t="str">
            <v/>
          </cell>
          <cell r="G3597">
            <v>0</v>
          </cell>
          <cell r="H3597">
            <v>0</v>
          </cell>
          <cell r="I3597" t="str">
            <v>240</v>
          </cell>
          <cell r="J3597">
            <v>0</v>
          </cell>
          <cell r="K3597">
            <v>0</v>
          </cell>
          <cell r="L3597">
            <v>0</v>
          </cell>
          <cell r="M3597">
            <v>7.694</v>
          </cell>
          <cell r="N3597">
            <v>0</v>
          </cell>
          <cell r="O3597">
            <v>900.6</v>
          </cell>
          <cell r="P3597">
            <v>11.71</v>
          </cell>
          <cell r="Q3597">
            <v>0</v>
          </cell>
          <cell r="R3597">
            <v>0</v>
          </cell>
        </row>
        <row r="3598">
          <cell r="A3598" t="str">
            <v>0311Chalaco270</v>
          </cell>
          <cell r="B3598" t="str">
            <v>03</v>
          </cell>
          <cell r="C3598" t="str">
            <v>11</v>
          </cell>
          <cell r="D3598" t="str">
            <v>ELNO</v>
          </cell>
          <cell r="E3598" t="str">
            <v>Chalaco</v>
          </cell>
          <cell r="F3598" t="str">
            <v/>
          </cell>
          <cell r="G3598">
            <v>0</v>
          </cell>
          <cell r="H3598">
            <v>0</v>
          </cell>
          <cell r="I3598" t="str">
            <v>270</v>
          </cell>
          <cell r="J3598">
            <v>142</v>
          </cell>
          <cell r="K3598">
            <v>0</v>
          </cell>
          <cell r="L3598">
            <v>0</v>
          </cell>
          <cell r="M3598">
            <v>8.4909999999999997</v>
          </cell>
          <cell r="N3598">
            <v>0</v>
          </cell>
          <cell r="O3598">
            <v>4692.46</v>
          </cell>
          <cell r="P3598">
            <v>55.26</v>
          </cell>
          <cell r="Q3598">
            <v>844.64</v>
          </cell>
          <cell r="R3598">
            <v>85.88</v>
          </cell>
        </row>
        <row r="3599">
          <cell r="A3599" t="str">
            <v>0311Chalaco261</v>
          </cell>
          <cell r="B3599" t="str">
            <v>03</v>
          </cell>
          <cell r="C3599" t="str">
            <v>11</v>
          </cell>
          <cell r="D3599" t="str">
            <v>ELNO</v>
          </cell>
          <cell r="E3599" t="str">
            <v>Chalaco</v>
          </cell>
          <cell r="F3599" t="str">
            <v/>
          </cell>
          <cell r="G3599">
            <v>0</v>
          </cell>
          <cell r="H3599">
            <v>0</v>
          </cell>
          <cell r="I3599" t="str">
            <v>261</v>
          </cell>
          <cell r="J3599">
            <v>216</v>
          </cell>
          <cell r="K3599">
            <v>0</v>
          </cell>
          <cell r="L3599">
            <v>0</v>
          </cell>
          <cell r="M3599">
            <v>2.9329999999999998</v>
          </cell>
          <cell r="N3599">
            <v>0</v>
          </cell>
          <cell r="O3599">
            <v>1098.95</v>
          </cell>
          <cell r="P3599">
            <v>37.47</v>
          </cell>
          <cell r="Q3599">
            <v>197.81</v>
          </cell>
          <cell r="R3599">
            <v>130.94999999999999</v>
          </cell>
        </row>
        <row r="3600">
          <cell r="A3600" t="str">
            <v>0311Chalaco262</v>
          </cell>
          <cell r="B3600" t="str">
            <v>03</v>
          </cell>
          <cell r="C3600" t="str">
            <v>11</v>
          </cell>
          <cell r="D3600" t="str">
            <v>ELNO</v>
          </cell>
          <cell r="E3600" t="str">
            <v>Chalaco</v>
          </cell>
          <cell r="F3600" t="str">
            <v/>
          </cell>
          <cell r="G3600">
            <v>0</v>
          </cell>
          <cell r="H3600">
            <v>0</v>
          </cell>
          <cell r="I3600" t="str">
            <v>262</v>
          </cell>
          <cell r="J3600">
            <v>70</v>
          </cell>
          <cell r="K3600">
            <v>0</v>
          </cell>
          <cell r="L3600">
            <v>0</v>
          </cell>
          <cell r="M3600">
            <v>3.6040000000000001</v>
          </cell>
          <cell r="N3600">
            <v>0</v>
          </cell>
          <cell r="O3600">
            <v>1338.64</v>
          </cell>
          <cell r="P3600">
            <v>37.14</v>
          </cell>
          <cell r="Q3600">
            <v>240.96</v>
          </cell>
          <cell r="R3600">
            <v>42.7</v>
          </cell>
        </row>
        <row r="3601">
          <cell r="A3601" t="str">
            <v>0311Chalaco263</v>
          </cell>
          <cell r="B3601" t="str">
            <v>03</v>
          </cell>
          <cell r="C3601" t="str">
            <v>11</v>
          </cell>
          <cell r="D3601" t="str">
            <v>ELNO</v>
          </cell>
          <cell r="E3601" t="str">
            <v>Chalaco</v>
          </cell>
          <cell r="F3601" t="str">
            <v/>
          </cell>
          <cell r="G3601">
            <v>0</v>
          </cell>
          <cell r="H3601">
            <v>0</v>
          </cell>
          <cell r="I3601" t="str">
            <v>263</v>
          </cell>
          <cell r="J3601">
            <v>2</v>
          </cell>
          <cell r="K3601">
            <v>0</v>
          </cell>
          <cell r="L3601">
            <v>0</v>
          </cell>
          <cell r="M3601">
            <v>0.23100000000000001</v>
          </cell>
          <cell r="N3601">
            <v>0</v>
          </cell>
          <cell r="O3601">
            <v>112.9</v>
          </cell>
          <cell r="P3601">
            <v>48.87</v>
          </cell>
          <cell r="Q3601">
            <v>20.32</v>
          </cell>
          <cell r="R3601">
            <v>1.22</v>
          </cell>
        </row>
        <row r="3602">
          <cell r="A3602" t="str">
            <v>0311Chalaco240</v>
          </cell>
          <cell r="B3602" t="str">
            <v>03</v>
          </cell>
          <cell r="C3602" t="str">
            <v>11</v>
          </cell>
          <cell r="D3602" t="str">
            <v>ELNO</v>
          </cell>
          <cell r="E3602" t="str">
            <v>Chalaco</v>
          </cell>
          <cell r="F3602" t="str">
            <v/>
          </cell>
          <cell r="G3602">
            <v>0</v>
          </cell>
          <cell r="H3602">
            <v>0</v>
          </cell>
          <cell r="I3602" t="str">
            <v>240</v>
          </cell>
          <cell r="J3602">
            <v>0</v>
          </cell>
          <cell r="K3602">
            <v>0</v>
          </cell>
          <cell r="L3602">
            <v>0</v>
          </cell>
          <cell r="M3602">
            <v>7.8570000000000002</v>
          </cell>
          <cell r="N3602">
            <v>0</v>
          </cell>
          <cell r="O3602">
            <v>799.9</v>
          </cell>
          <cell r="P3602">
            <v>10.18</v>
          </cell>
          <cell r="Q3602">
            <v>0</v>
          </cell>
          <cell r="R3602">
            <v>0</v>
          </cell>
        </row>
        <row r="3603">
          <cell r="A3603" t="str">
            <v>0311Huancabamba270</v>
          </cell>
          <cell r="B3603" t="str">
            <v>03</v>
          </cell>
          <cell r="C3603" t="str">
            <v>11</v>
          </cell>
          <cell r="D3603" t="str">
            <v>ELNO</v>
          </cell>
          <cell r="E3603" t="str">
            <v>Huancabamba</v>
          </cell>
          <cell r="F3603" t="str">
            <v/>
          </cell>
          <cell r="G3603">
            <v>0</v>
          </cell>
          <cell r="H3603">
            <v>0</v>
          </cell>
          <cell r="I3603" t="str">
            <v>270</v>
          </cell>
          <cell r="J3603">
            <v>100</v>
          </cell>
          <cell r="K3603">
            <v>0</v>
          </cell>
          <cell r="L3603">
            <v>0</v>
          </cell>
          <cell r="M3603">
            <v>17.23</v>
          </cell>
          <cell r="N3603">
            <v>0</v>
          </cell>
          <cell r="O3603">
            <v>9577.85</v>
          </cell>
          <cell r="P3603">
            <v>55.59</v>
          </cell>
          <cell r="Q3603">
            <v>1724.01</v>
          </cell>
          <cell r="R3603">
            <v>62.13</v>
          </cell>
        </row>
        <row r="3604">
          <cell r="A3604" t="str">
            <v>0311Huancabamba261</v>
          </cell>
          <cell r="B3604" t="str">
            <v>03</v>
          </cell>
          <cell r="C3604" t="str">
            <v>11</v>
          </cell>
          <cell r="D3604" t="str">
            <v>ELNO</v>
          </cell>
          <cell r="E3604" t="str">
            <v>Huancabamba</v>
          </cell>
          <cell r="F3604" t="str">
            <v/>
          </cell>
          <cell r="G3604">
            <v>0</v>
          </cell>
          <cell r="H3604">
            <v>0</v>
          </cell>
          <cell r="I3604" t="str">
            <v>261</v>
          </cell>
          <cell r="J3604">
            <v>852</v>
          </cell>
          <cell r="K3604">
            <v>0</v>
          </cell>
          <cell r="L3604">
            <v>0</v>
          </cell>
          <cell r="M3604">
            <v>12.47</v>
          </cell>
          <cell r="N3604">
            <v>0</v>
          </cell>
          <cell r="O3604">
            <v>5381.38</v>
          </cell>
          <cell r="P3604">
            <v>43.15</v>
          </cell>
          <cell r="Q3604">
            <v>968.65</v>
          </cell>
          <cell r="R3604">
            <v>516.71</v>
          </cell>
        </row>
        <row r="3605">
          <cell r="A3605" t="str">
            <v>0311Huancabamba262</v>
          </cell>
          <cell r="B3605" t="str">
            <v>03</v>
          </cell>
          <cell r="C3605" t="str">
            <v>11</v>
          </cell>
          <cell r="D3605" t="str">
            <v>ELNO</v>
          </cell>
          <cell r="E3605" t="str">
            <v>Huancabamba</v>
          </cell>
          <cell r="F3605" t="str">
            <v/>
          </cell>
          <cell r="G3605">
            <v>0</v>
          </cell>
          <cell r="H3605">
            <v>0</v>
          </cell>
          <cell r="I3605" t="str">
            <v>262</v>
          </cell>
          <cell r="J3605">
            <v>537</v>
          </cell>
          <cell r="K3605">
            <v>0</v>
          </cell>
          <cell r="L3605">
            <v>0</v>
          </cell>
          <cell r="M3605">
            <v>29.443999999999999</v>
          </cell>
          <cell r="N3605">
            <v>0</v>
          </cell>
          <cell r="O3605">
            <v>13976.23</v>
          </cell>
          <cell r="P3605">
            <v>47.47</v>
          </cell>
          <cell r="Q3605">
            <v>2515.7199999999998</v>
          </cell>
          <cell r="R3605">
            <v>328.17</v>
          </cell>
        </row>
        <row r="3606">
          <cell r="A3606" t="str">
            <v>0311Huancabamba263</v>
          </cell>
          <cell r="B3606" t="str">
            <v>03</v>
          </cell>
          <cell r="C3606" t="str">
            <v>11</v>
          </cell>
          <cell r="D3606" t="str">
            <v>ELNO</v>
          </cell>
          <cell r="E3606" t="str">
            <v>Huancabamba</v>
          </cell>
          <cell r="F3606" t="str">
            <v/>
          </cell>
          <cell r="G3606">
            <v>0</v>
          </cell>
          <cell r="H3606">
            <v>0</v>
          </cell>
          <cell r="I3606" t="str">
            <v>263</v>
          </cell>
          <cell r="J3606">
            <v>60</v>
          </cell>
          <cell r="K3606">
            <v>0</v>
          </cell>
          <cell r="L3606">
            <v>0</v>
          </cell>
          <cell r="M3606">
            <v>7.21</v>
          </cell>
          <cell r="N3606">
            <v>0</v>
          </cell>
          <cell r="O3606">
            <v>4483.51</v>
          </cell>
          <cell r="P3606">
            <v>62.18</v>
          </cell>
          <cell r="Q3606">
            <v>807.03</v>
          </cell>
          <cell r="R3606">
            <v>37.03</v>
          </cell>
        </row>
        <row r="3607">
          <cell r="A3607" t="str">
            <v>0311Huancabamba264</v>
          </cell>
          <cell r="B3607" t="str">
            <v>03</v>
          </cell>
          <cell r="C3607" t="str">
            <v>11</v>
          </cell>
          <cell r="D3607" t="str">
            <v>ELNO</v>
          </cell>
          <cell r="E3607" t="str">
            <v>Huancabamba</v>
          </cell>
          <cell r="F3607" t="str">
            <v/>
          </cell>
          <cell r="G3607">
            <v>0</v>
          </cell>
          <cell r="H3607">
            <v>0</v>
          </cell>
          <cell r="I3607" t="str">
            <v>264</v>
          </cell>
          <cell r="J3607">
            <v>25</v>
          </cell>
          <cell r="K3607">
            <v>0</v>
          </cell>
          <cell r="L3607">
            <v>0</v>
          </cell>
          <cell r="M3607">
            <v>4.7869999999999999</v>
          </cell>
          <cell r="N3607">
            <v>0</v>
          </cell>
          <cell r="O3607">
            <v>2948.88</v>
          </cell>
          <cell r="P3607">
            <v>61.6</v>
          </cell>
          <cell r="Q3607">
            <v>530.79999999999995</v>
          </cell>
          <cell r="R3607">
            <v>15.45</v>
          </cell>
        </row>
        <row r="3608">
          <cell r="A3608" t="str">
            <v>0311Huancabamba265</v>
          </cell>
          <cell r="B3608" t="str">
            <v>03</v>
          </cell>
          <cell r="C3608" t="str">
            <v>11</v>
          </cell>
          <cell r="D3608" t="str">
            <v>ELNO</v>
          </cell>
          <cell r="E3608" t="str">
            <v>Huancabamba</v>
          </cell>
          <cell r="F3608" t="str">
            <v/>
          </cell>
          <cell r="G3608">
            <v>0</v>
          </cell>
          <cell r="H3608">
            <v>0</v>
          </cell>
          <cell r="I3608" t="str">
            <v>265</v>
          </cell>
          <cell r="J3608">
            <v>5</v>
          </cell>
          <cell r="K3608">
            <v>0</v>
          </cell>
          <cell r="L3608">
            <v>0</v>
          </cell>
          <cell r="M3608">
            <v>1.9119999999999999</v>
          </cell>
          <cell r="N3608">
            <v>0</v>
          </cell>
          <cell r="O3608">
            <v>1168.45</v>
          </cell>
          <cell r="P3608">
            <v>61.11</v>
          </cell>
          <cell r="Q3608">
            <v>210.32</v>
          </cell>
          <cell r="R3608">
            <v>3.09</v>
          </cell>
        </row>
        <row r="3609">
          <cell r="A3609" t="str">
            <v>0311Huancabamba266</v>
          </cell>
          <cell r="B3609" t="str">
            <v>03</v>
          </cell>
          <cell r="C3609" t="str">
            <v>11</v>
          </cell>
          <cell r="D3609" t="str">
            <v>ELNO</v>
          </cell>
          <cell r="E3609" t="str">
            <v>Huancabamba</v>
          </cell>
          <cell r="F3609" t="str">
            <v/>
          </cell>
          <cell r="G3609">
            <v>0</v>
          </cell>
          <cell r="H3609">
            <v>0</v>
          </cell>
          <cell r="I3609" t="str">
            <v>266</v>
          </cell>
          <cell r="J3609">
            <v>1</v>
          </cell>
          <cell r="K3609">
            <v>0</v>
          </cell>
          <cell r="L3609">
            <v>0</v>
          </cell>
          <cell r="M3609">
            <v>0.67200000000000004</v>
          </cell>
          <cell r="N3609">
            <v>0</v>
          </cell>
          <cell r="O3609">
            <v>409.25</v>
          </cell>
          <cell r="P3609">
            <v>60.9</v>
          </cell>
          <cell r="Q3609">
            <v>73.67</v>
          </cell>
          <cell r="R3609">
            <v>0.61</v>
          </cell>
        </row>
        <row r="3610">
          <cell r="A3610" t="str">
            <v>0311Huancabamba268</v>
          </cell>
          <cell r="B3610" t="str">
            <v>03</v>
          </cell>
          <cell r="C3610" t="str">
            <v>11</v>
          </cell>
          <cell r="D3610" t="str">
            <v>ELNO</v>
          </cell>
          <cell r="E3610" t="str">
            <v>Huancabamba</v>
          </cell>
          <cell r="F3610" t="str">
            <v/>
          </cell>
          <cell r="G3610">
            <v>0</v>
          </cell>
          <cell r="H3610">
            <v>0</v>
          </cell>
          <cell r="I3610" t="str">
            <v>268</v>
          </cell>
          <cell r="J3610">
            <v>1</v>
          </cell>
          <cell r="K3610">
            <v>0</v>
          </cell>
          <cell r="L3610">
            <v>0</v>
          </cell>
          <cell r="M3610">
            <v>1.0049999999999999</v>
          </cell>
          <cell r="N3610">
            <v>0</v>
          </cell>
          <cell r="O3610">
            <v>365.63</v>
          </cell>
          <cell r="P3610">
            <v>36.380000000000003</v>
          </cell>
          <cell r="Q3610">
            <v>65.81</v>
          </cell>
          <cell r="R3610">
            <v>0.77</v>
          </cell>
        </row>
        <row r="3611">
          <cell r="A3611" t="str">
            <v>0311Huancabamba100</v>
          </cell>
          <cell r="B3611" t="str">
            <v>03</v>
          </cell>
          <cell r="C3611" t="str">
            <v>11</v>
          </cell>
          <cell r="D3611" t="str">
            <v>ELNO</v>
          </cell>
          <cell r="E3611" t="str">
            <v>Huancabamba</v>
          </cell>
          <cell r="F3611" t="str">
            <v/>
          </cell>
          <cell r="G3611">
            <v>0</v>
          </cell>
          <cell r="H3611">
            <v>0</v>
          </cell>
          <cell r="I3611" t="str">
            <v>100</v>
          </cell>
          <cell r="J3611">
            <v>1</v>
          </cell>
          <cell r="K3611">
            <v>6.7000000000000004E-2</v>
          </cell>
          <cell r="L3611">
            <v>0.14099999999999999</v>
          </cell>
          <cell r="M3611">
            <v>0.20799999999999999</v>
          </cell>
          <cell r="N3611">
            <v>2.1000000000000001E-2</v>
          </cell>
          <cell r="O3611">
            <v>116.42</v>
          </cell>
          <cell r="P3611">
            <v>55.97</v>
          </cell>
          <cell r="Q3611">
            <v>20.96</v>
          </cell>
          <cell r="R3611">
            <v>12.13</v>
          </cell>
        </row>
        <row r="3612">
          <cell r="A3612" t="str">
            <v>0311Huancabamba240</v>
          </cell>
          <cell r="B3612" t="str">
            <v>03</v>
          </cell>
          <cell r="C3612" t="str">
            <v>11</v>
          </cell>
          <cell r="D3612" t="str">
            <v>ELNO</v>
          </cell>
          <cell r="E3612" t="str">
            <v>Huancabamba</v>
          </cell>
          <cell r="F3612" t="str">
            <v/>
          </cell>
          <cell r="G3612">
            <v>0</v>
          </cell>
          <cell r="H3612">
            <v>0</v>
          </cell>
          <cell r="I3612" t="str">
            <v>240</v>
          </cell>
          <cell r="J3612">
            <v>0</v>
          </cell>
          <cell r="K3612">
            <v>0</v>
          </cell>
          <cell r="L3612">
            <v>0</v>
          </cell>
          <cell r="M3612">
            <v>24.411000000000001</v>
          </cell>
          <cell r="N3612">
            <v>0</v>
          </cell>
          <cell r="O3612">
            <v>3647.05</v>
          </cell>
          <cell r="P3612">
            <v>14.94</v>
          </cell>
          <cell r="Q3612">
            <v>0</v>
          </cell>
          <cell r="R3612">
            <v>0</v>
          </cell>
        </row>
        <row r="3613">
          <cell r="A3613" t="str">
            <v>0311Santo Domingo231</v>
          </cell>
          <cell r="B3613" t="str">
            <v>03</v>
          </cell>
          <cell r="C3613" t="str">
            <v>11</v>
          </cell>
          <cell r="D3613" t="str">
            <v>ELNO</v>
          </cell>
          <cell r="E3613" t="str">
            <v>Santo Domingo</v>
          </cell>
          <cell r="F3613" t="str">
            <v/>
          </cell>
          <cell r="G3613">
            <v>0</v>
          </cell>
          <cell r="H3613">
            <v>0</v>
          </cell>
          <cell r="I3613" t="str">
            <v>231</v>
          </cell>
          <cell r="J3613">
            <v>1</v>
          </cell>
          <cell r="K3613">
            <v>0</v>
          </cell>
          <cell r="L3613">
            <v>0</v>
          </cell>
          <cell r="M3613">
            <v>0.193</v>
          </cell>
          <cell r="N3613">
            <v>2E-3</v>
          </cell>
          <cell r="O3613">
            <v>217.08</v>
          </cell>
          <cell r="P3613">
            <v>112.48</v>
          </cell>
          <cell r="Q3613">
            <v>39.07</v>
          </cell>
          <cell r="R3613">
            <v>1.43</v>
          </cell>
        </row>
        <row r="3614">
          <cell r="A3614" t="str">
            <v>0311Santo Domingo270</v>
          </cell>
          <cell r="B3614" t="str">
            <v>03</v>
          </cell>
          <cell r="C3614" t="str">
            <v>11</v>
          </cell>
          <cell r="D3614" t="str">
            <v>ELNO</v>
          </cell>
          <cell r="E3614" t="str">
            <v>Santo Domingo</v>
          </cell>
          <cell r="F3614" t="str">
            <v/>
          </cell>
          <cell r="G3614">
            <v>0</v>
          </cell>
          <cell r="H3614">
            <v>0</v>
          </cell>
          <cell r="I3614" t="str">
            <v>270</v>
          </cell>
          <cell r="J3614">
            <v>23</v>
          </cell>
          <cell r="K3614">
            <v>0</v>
          </cell>
          <cell r="L3614">
            <v>0</v>
          </cell>
          <cell r="M3614">
            <v>1.2010000000000001</v>
          </cell>
          <cell r="N3614">
            <v>0</v>
          </cell>
          <cell r="O3614">
            <v>593.01</v>
          </cell>
          <cell r="P3614">
            <v>49.38</v>
          </cell>
          <cell r="Q3614">
            <v>106.74</v>
          </cell>
          <cell r="R3614">
            <v>13.58</v>
          </cell>
        </row>
        <row r="3615">
          <cell r="A3615" t="str">
            <v>0311Santo Domingo261</v>
          </cell>
          <cell r="B3615" t="str">
            <v>03</v>
          </cell>
          <cell r="C3615" t="str">
            <v>11</v>
          </cell>
          <cell r="D3615" t="str">
            <v>ELNO</v>
          </cell>
          <cell r="E3615" t="str">
            <v>Santo Domingo</v>
          </cell>
          <cell r="F3615" t="str">
            <v/>
          </cell>
          <cell r="G3615">
            <v>0</v>
          </cell>
          <cell r="H3615">
            <v>0</v>
          </cell>
          <cell r="I3615" t="str">
            <v>261</v>
          </cell>
          <cell r="J3615">
            <v>211</v>
          </cell>
          <cell r="K3615">
            <v>0</v>
          </cell>
          <cell r="L3615">
            <v>0</v>
          </cell>
          <cell r="M3615">
            <v>2.669</v>
          </cell>
          <cell r="N3615">
            <v>0</v>
          </cell>
          <cell r="O3615">
            <v>1205.6099999999999</v>
          </cell>
          <cell r="P3615">
            <v>45.17</v>
          </cell>
          <cell r="Q3615">
            <v>217.01</v>
          </cell>
          <cell r="R3615">
            <v>128.82</v>
          </cell>
        </row>
        <row r="3616">
          <cell r="A3616" t="str">
            <v>0311Santo Domingo262</v>
          </cell>
          <cell r="B3616" t="str">
            <v>03</v>
          </cell>
          <cell r="C3616" t="str">
            <v>11</v>
          </cell>
          <cell r="D3616" t="str">
            <v>ELNO</v>
          </cell>
          <cell r="E3616" t="str">
            <v>Santo Domingo</v>
          </cell>
          <cell r="F3616" t="str">
            <v/>
          </cell>
          <cell r="G3616">
            <v>0</v>
          </cell>
          <cell r="H3616">
            <v>0</v>
          </cell>
          <cell r="I3616" t="str">
            <v>262</v>
          </cell>
          <cell r="J3616">
            <v>46</v>
          </cell>
          <cell r="K3616">
            <v>0</v>
          </cell>
          <cell r="L3616">
            <v>0</v>
          </cell>
          <cell r="M3616">
            <v>2.09</v>
          </cell>
          <cell r="N3616">
            <v>0</v>
          </cell>
          <cell r="O3616">
            <v>935.21</v>
          </cell>
          <cell r="P3616">
            <v>44.75</v>
          </cell>
          <cell r="Q3616">
            <v>168.34</v>
          </cell>
          <cell r="R3616">
            <v>28.06</v>
          </cell>
        </row>
        <row r="3617">
          <cell r="A3617" t="str">
            <v>0311Santo Domingo263</v>
          </cell>
          <cell r="B3617" t="str">
            <v>03</v>
          </cell>
          <cell r="C3617" t="str">
            <v>11</v>
          </cell>
          <cell r="D3617" t="str">
            <v>ELNO</v>
          </cell>
          <cell r="E3617" t="str">
            <v>Santo Domingo</v>
          </cell>
          <cell r="F3617" t="str">
            <v/>
          </cell>
          <cell r="G3617">
            <v>0</v>
          </cell>
          <cell r="H3617">
            <v>0</v>
          </cell>
          <cell r="I3617" t="str">
            <v>263</v>
          </cell>
          <cell r="J3617">
            <v>1</v>
          </cell>
          <cell r="K3617">
            <v>0</v>
          </cell>
          <cell r="L3617">
            <v>0</v>
          </cell>
          <cell r="M3617">
            <v>0.123</v>
          </cell>
          <cell r="N3617">
            <v>0</v>
          </cell>
          <cell r="O3617">
            <v>76.44</v>
          </cell>
          <cell r="P3617">
            <v>62.15</v>
          </cell>
          <cell r="Q3617">
            <v>13.76</v>
          </cell>
          <cell r="R3617">
            <v>0.61</v>
          </cell>
        </row>
        <row r="3618">
          <cell r="A3618" t="str">
            <v>0311Santo Domingo264</v>
          </cell>
          <cell r="B3618" t="str">
            <v>03</v>
          </cell>
          <cell r="C3618" t="str">
            <v>11</v>
          </cell>
          <cell r="D3618" t="str">
            <v>ELNO</v>
          </cell>
          <cell r="E3618" t="str">
            <v>Santo Domingo</v>
          </cell>
          <cell r="F3618" t="str">
            <v/>
          </cell>
          <cell r="G3618">
            <v>0</v>
          </cell>
          <cell r="H3618">
            <v>0</v>
          </cell>
          <cell r="I3618" t="str">
            <v>264</v>
          </cell>
          <cell r="J3618">
            <v>1</v>
          </cell>
          <cell r="K3618">
            <v>0</v>
          </cell>
          <cell r="L3618">
            <v>0</v>
          </cell>
          <cell r="M3618">
            <v>0.246</v>
          </cell>
          <cell r="N3618">
            <v>0</v>
          </cell>
          <cell r="O3618">
            <v>151.01</v>
          </cell>
          <cell r="P3618">
            <v>61.39</v>
          </cell>
          <cell r="Q3618">
            <v>27.18</v>
          </cell>
          <cell r="R3618">
            <v>0.61</v>
          </cell>
        </row>
        <row r="3619">
          <cell r="A3619" t="str">
            <v>0311Santo Domingo240</v>
          </cell>
          <cell r="B3619" t="str">
            <v>03</v>
          </cell>
          <cell r="C3619" t="str">
            <v>11</v>
          </cell>
          <cell r="D3619" t="str">
            <v>ELNO</v>
          </cell>
          <cell r="E3619" t="str">
            <v>Santo Domingo</v>
          </cell>
          <cell r="F3619" t="str">
            <v/>
          </cell>
          <cell r="G3619">
            <v>0</v>
          </cell>
          <cell r="H3619">
            <v>0</v>
          </cell>
          <cell r="I3619" t="str">
            <v>240</v>
          </cell>
          <cell r="J3619">
            <v>0</v>
          </cell>
          <cell r="K3619">
            <v>0</v>
          </cell>
          <cell r="L3619">
            <v>0</v>
          </cell>
          <cell r="M3619">
            <v>2.7280000000000002</v>
          </cell>
          <cell r="N3619">
            <v>0</v>
          </cell>
          <cell r="O3619">
            <v>392.35</v>
          </cell>
          <cell r="P3619">
            <v>14.38</v>
          </cell>
          <cell r="Q3619">
            <v>0</v>
          </cell>
          <cell r="R3619">
            <v>0</v>
          </cell>
        </row>
        <row r="3620">
          <cell r="A3620" t="str">
            <v>0311Tumbes Rural270</v>
          </cell>
          <cell r="B3620" t="str">
            <v>03</v>
          </cell>
          <cell r="C3620" t="str">
            <v>11</v>
          </cell>
          <cell r="D3620" t="str">
            <v>ELNO</v>
          </cell>
          <cell r="E3620" t="str">
            <v>Tumbes Rural</v>
          </cell>
          <cell r="F3620" t="str">
            <v/>
          </cell>
          <cell r="G3620">
            <v>0</v>
          </cell>
          <cell r="H3620">
            <v>0</v>
          </cell>
          <cell r="I3620" t="str">
            <v>270</v>
          </cell>
          <cell r="J3620">
            <v>177</v>
          </cell>
          <cell r="K3620">
            <v>0</v>
          </cell>
          <cell r="L3620">
            <v>0</v>
          </cell>
          <cell r="M3620">
            <v>21.957000000000001</v>
          </cell>
          <cell r="N3620">
            <v>0</v>
          </cell>
          <cell r="O3620">
            <v>9076.6</v>
          </cell>
          <cell r="P3620">
            <v>41.34</v>
          </cell>
          <cell r="Q3620">
            <v>1633.79</v>
          </cell>
          <cell r="R3620">
            <v>109.38</v>
          </cell>
        </row>
        <row r="3621">
          <cell r="A3621" t="str">
            <v>0311Tumbes Rural261</v>
          </cell>
          <cell r="B3621" t="str">
            <v>03</v>
          </cell>
          <cell r="C3621" t="str">
            <v>11</v>
          </cell>
          <cell r="D3621" t="str">
            <v>ELNO</v>
          </cell>
          <cell r="E3621" t="str">
            <v>Tumbes Rural</v>
          </cell>
          <cell r="F3621" t="str">
            <v/>
          </cell>
          <cell r="G3621">
            <v>0</v>
          </cell>
          <cell r="H3621">
            <v>0</v>
          </cell>
          <cell r="I3621" t="str">
            <v>261</v>
          </cell>
          <cell r="J3621">
            <v>1334</v>
          </cell>
          <cell r="K3621">
            <v>0</v>
          </cell>
          <cell r="L3621">
            <v>0</v>
          </cell>
          <cell r="M3621">
            <v>19.547999999999998</v>
          </cell>
          <cell r="N3621">
            <v>0</v>
          </cell>
          <cell r="O3621">
            <v>8250.9</v>
          </cell>
          <cell r="P3621">
            <v>42.21</v>
          </cell>
          <cell r="Q3621">
            <v>1485.16</v>
          </cell>
          <cell r="R3621">
            <v>810.58</v>
          </cell>
        </row>
        <row r="3622">
          <cell r="A3622" t="str">
            <v>0311Tumbes Rural262</v>
          </cell>
          <cell r="B3622" t="str">
            <v>03</v>
          </cell>
          <cell r="C3622" t="str">
            <v>11</v>
          </cell>
          <cell r="D3622" t="str">
            <v>ELNO</v>
          </cell>
          <cell r="E3622" t="str">
            <v>Tumbes Rural</v>
          </cell>
          <cell r="F3622" t="str">
            <v/>
          </cell>
          <cell r="G3622">
            <v>0</v>
          </cell>
          <cell r="H3622">
            <v>0</v>
          </cell>
          <cell r="I3622" t="str">
            <v>262</v>
          </cell>
          <cell r="J3622">
            <v>1048</v>
          </cell>
          <cell r="K3622">
            <v>0</v>
          </cell>
          <cell r="L3622">
            <v>0</v>
          </cell>
          <cell r="M3622">
            <v>59.031999999999996</v>
          </cell>
          <cell r="N3622">
            <v>0</v>
          </cell>
          <cell r="O3622">
            <v>22011.32</v>
          </cell>
          <cell r="P3622">
            <v>37.29</v>
          </cell>
          <cell r="Q3622">
            <v>3962.04</v>
          </cell>
          <cell r="R3622">
            <v>635.47</v>
          </cell>
        </row>
        <row r="3623">
          <cell r="A3623" t="str">
            <v>0311Tumbes Rural263</v>
          </cell>
          <cell r="B3623" t="str">
            <v>03</v>
          </cell>
          <cell r="C3623" t="str">
            <v>11</v>
          </cell>
          <cell r="D3623" t="str">
            <v>ELNO</v>
          </cell>
          <cell r="E3623" t="str">
            <v>Tumbes Rural</v>
          </cell>
          <cell r="F3623" t="str">
            <v/>
          </cell>
          <cell r="G3623">
            <v>0</v>
          </cell>
          <cell r="H3623">
            <v>0</v>
          </cell>
          <cell r="I3623" t="str">
            <v>263</v>
          </cell>
          <cell r="J3623">
            <v>109</v>
          </cell>
          <cell r="K3623">
            <v>0</v>
          </cell>
          <cell r="L3623">
            <v>0</v>
          </cell>
          <cell r="M3623">
            <v>12.771000000000001</v>
          </cell>
          <cell r="N3623">
            <v>0</v>
          </cell>
          <cell r="O3623">
            <v>5343.05</v>
          </cell>
          <cell r="P3623">
            <v>41.84</v>
          </cell>
          <cell r="Q3623">
            <v>961.75</v>
          </cell>
          <cell r="R3623">
            <v>65.88</v>
          </cell>
        </row>
        <row r="3624">
          <cell r="A3624" t="str">
            <v>0311Tumbes Rural264</v>
          </cell>
          <cell r="B3624" t="str">
            <v>03</v>
          </cell>
          <cell r="C3624" t="str">
            <v>11</v>
          </cell>
          <cell r="D3624" t="str">
            <v>ELNO</v>
          </cell>
          <cell r="E3624" t="str">
            <v>Tumbes Rural</v>
          </cell>
          <cell r="F3624" t="str">
            <v/>
          </cell>
          <cell r="G3624">
            <v>0</v>
          </cell>
          <cell r="H3624">
            <v>0</v>
          </cell>
          <cell r="I3624" t="str">
            <v>264</v>
          </cell>
          <cell r="J3624">
            <v>50</v>
          </cell>
          <cell r="K3624">
            <v>0</v>
          </cell>
          <cell r="L3624">
            <v>0</v>
          </cell>
          <cell r="M3624">
            <v>9.5879999999999992</v>
          </cell>
          <cell r="N3624">
            <v>0</v>
          </cell>
          <cell r="O3624">
            <v>3949.94</v>
          </cell>
          <cell r="P3624">
            <v>41.2</v>
          </cell>
          <cell r="Q3624">
            <v>710.99</v>
          </cell>
          <cell r="R3624">
            <v>31.15</v>
          </cell>
        </row>
        <row r="3625">
          <cell r="A3625" t="str">
            <v>0311Tumbes Rural265</v>
          </cell>
          <cell r="B3625" t="str">
            <v>03</v>
          </cell>
          <cell r="C3625" t="str">
            <v>11</v>
          </cell>
          <cell r="D3625" t="str">
            <v>ELNO</v>
          </cell>
          <cell r="E3625" t="str">
            <v>Tumbes Rural</v>
          </cell>
          <cell r="F3625" t="str">
            <v/>
          </cell>
          <cell r="G3625">
            <v>0</v>
          </cell>
          <cell r="H3625">
            <v>0</v>
          </cell>
          <cell r="I3625" t="str">
            <v>265</v>
          </cell>
          <cell r="J3625">
            <v>8</v>
          </cell>
          <cell r="K3625">
            <v>0</v>
          </cell>
          <cell r="L3625">
            <v>0</v>
          </cell>
          <cell r="M3625">
            <v>3.0169999999999999</v>
          </cell>
          <cell r="N3625">
            <v>0</v>
          </cell>
          <cell r="O3625">
            <v>1227.98</v>
          </cell>
          <cell r="P3625">
            <v>40.700000000000003</v>
          </cell>
          <cell r="Q3625">
            <v>221.04</v>
          </cell>
          <cell r="R3625">
            <v>5.04</v>
          </cell>
        </row>
        <row r="3626">
          <cell r="A3626" t="str">
            <v>0311Tumbes Rural266</v>
          </cell>
          <cell r="B3626" t="str">
            <v>03</v>
          </cell>
          <cell r="C3626" t="str">
            <v>11</v>
          </cell>
          <cell r="D3626" t="str">
            <v>ELNO</v>
          </cell>
          <cell r="E3626" t="str">
            <v>Tumbes Rural</v>
          </cell>
          <cell r="F3626" t="str">
            <v/>
          </cell>
          <cell r="G3626">
            <v>0</v>
          </cell>
          <cell r="H3626">
            <v>0</v>
          </cell>
          <cell r="I3626" t="str">
            <v>266</v>
          </cell>
          <cell r="J3626">
            <v>5</v>
          </cell>
          <cell r="K3626">
            <v>0</v>
          </cell>
          <cell r="L3626">
            <v>0</v>
          </cell>
          <cell r="M3626">
            <v>2.8610000000000002</v>
          </cell>
          <cell r="N3626">
            <v>0</v>
          </cell>
          <cell r="O3626">
            <v>1159.47</v>
          </cell>
          <cell r="P3626">
            <v>40.53</v>
          </cell>
          <cell r="Q3626">
            <v>208.7</v>
          </cell>
          <cell r="R3626">
            <v>3.21</v>
          </cell>
        </row>
        <row r="3627">
          <cell r="A3627" t="str">
            <v>0311Tumbes Rural267</v>
          </cell>
          <cell r="B3627" t="str">
            <v>03</v>
          </cell>
          <cell r="C3627" t="str">
            <v>11</v>
          </cell>
          <cell r="D3627" t="str">
            <v>ELNO</v>
          </cell>
          <cell r="E3627" t="str">
            <v>Tumbes Rural</v>
          </cell>
          <cell r="F3627" t="str">
            <v/>
          </cell>
          <cell r="G3627">
            <v>0</v>
          </cell>
          <cell r="H3627">
            <v>0</v>
          </cell>
          <cell r="I3627" t="str">
            <v>267</v>
          </cell>
          <cell r="J3627">
            <v>1</v>
          </cell>
          <cell r="K3627">
            <v>0</v>
          </cell>
          <cell r="L3627">
            <v>0</v>
          </cell>
          <cell r="M3627">
            <v>0.79600000000000004</v>
          </cell>
          <cell r="N3627">
            <v>0</v>
          </cell>
          <cell r="O3627">
            <v>321.83999999999997</v>
          </cell>
          <cell r="P3627">
            <v>40.43</v>
          </cell>
          <cell r="Q3627">
            <v>57.93</v>
          </cell>
          <cell r="R3627">
            <v>0.61</v>
          </cell>
        </row>
        <row r="3628">
          <cell r="A3628" t="str">
            <v>0311Tumbes Rural268</v>
          </cell>
          <cell r="B3628" t="str">
            <v>03</v>
          </cell>
          <cell r="C3628" t="str">
            <v>11</v>
          </cell>
          <cell r="D3628" t="str">
            <v>ELNO</v>
          </cell>
          <cell r="E3628" t="str">
            <v>Tumbes Rural</v>
          </cell>
          <cell r="F3628" t="str">
            <v/>
          </cell>
          <cell r="G3628">
            <v>0</v>
          </cell>
          <cell r="H3628">
            <v>0</v>
          </cell>
          <cell r="I3628" t="str">
            <v>268</v>
          </cell>
          <cell r="J3628">
            <v>1</v>
          </cell>
          <cell r="K3628">
            <v>0</v>
          </cell>
          <cell r="L3628">
            <v>0</v>
          </cell>
          <cell r="M3628">
            <v>2.4449999999999998</v>
          </cell>
          <cell r="N3628">
            <v>0</v>
          </cell>
          <cell r="O3628">
            <v>841.95</v>
          </cell>
          <cell r="P3628">
            <v>34.44</v>
          </cell>
          <cell r="Q3628">
            <v>151.55000000000001</v>
          </cell>
          <cell r="R3628">
            <v>0.78</v>
          </cell>
        </row>
        <row r="3629">
          <cell r="A3629" t="str">
            <v>0311Tumbes Rural282</v>
          </cell>
          <cell r="B3629" t="str">
            <v>03</v>
          </cell>
          <cell r="C3629" t="str">
            <v>11</v>
          </cell>
          <cell r="D3629" t="str">
            <v>ELNO</v>
          </cell>
          <cell r="E3629" t="str">
            <v>Tumbes Rural</v>
          </cell>
          <cell r="F3629" t="str">
            <v/>
          </cell>
          <cell r="G3629">
            <v>0</v>
          </cell>
          <cell r="H3629">
            <v>0</v>
          </cell>
          <cell r="I3629" t="str">
            <v>282</v>
          </cell>
          <cell r="J3629">
            <v>5</v>
          </cell>
          <cell r="K3629">
            <v>0</v>
          </cell>
          <cell r="L3629">
            <v>0</v>
          </cell>
          <cell r="M3629">
            <v>0.52800000000000002</v>
          </cell>
          <cell r="N3629">
            <v>1.6</v>
          </cell>
          <cell r="O3629">
            <v>202.6</v>
          </cell>
          <cell r="P3629">
            <v>38.369999999999997</v>
          </cell>
          <cell r="Q3629">
            <v>36.47</v>
          </cell>
          <cell r="R3629">
            <v>1</v>
          </cell>
        </row>
        <row r="3630">
          <cell r="A3630" t="str">
            <v>0311Tumbes Rural100</v>
          </cell>
          <cell r="B3630" t="str">
            <v>03</v>
          </cell>
          <cell r="C3630" t="str">
            <v>11</v>
          </cell>
          <cell r="D3630" t="str">
            <v>ELNO</v>
          </cell>
          <cell r="E3630" t="str">
            <v>Tumbes Rural</v>
          </cell>
          <cell r="F3630" t="str">
            <v/>
          </cell>
          <cell r="G3630">
            <v>0</v>
          </cell>
          <cell r="H3630">
            <v>0</v>
          </cell>
          <cell r="I3630" t="str">
            <v>100</v>
          </cell>
          <cell r="J3630">
            <v>3</v>
          </cell>
          <cell r="K3630">
            <v>4.04</v>
          </cell>
          <cell r="L3630">
            <v>33.393999999999998</v>
          </cell>
          <cell r="M3630">
            <v>37.433999999999997</v>
          </cell>
          <cell r="N3630">
            <v>0.64</v>
          </cell>
          <cell r="O3630">
            <v>7003.23</v>
          </cell>
          <cell r="P3630">
            <v>18.71</v>
          </cell>
          <cell r="Q3630">
            <v>1260.58</v>
          </cell>
          <cell r="R3630">
            <v>40.9</v>
          </cell>
        </row>
        <row r="3631">
          <cell r="A3631" t="str">
            <v>0311Tumbes Rural122</v>
          </cell>
          <cell r="B3631" t="str">
            <v>03</v>
          </cell>
          <cell r="C3631" t="str">
            <v>11</v>
          </cell>
          <cell r="D3631" t="str">
            <v>ELNO</v>
          </cell>
          <cell r="E3631" t="str">
            <v>Tumbes Rural</v>
          </cell>
          <cell r="F3631" t="str">
            <v/>
          </cell>
          <cell r="G3631">
            <v>0</v>
          </cell>
          <cell r="H3631">
            <v>0</v>
          </cell>
          <cell r="I3631" t="str">
            <v>122</v>
          </cell>
          <cell r="J3631">
            <v>2</v>
          </cell>
          <cell r="K3631">
            <v>4.7759999999999998</v>
          </cell>
          <cell r="L3631">
            <v>39.923999999999999</v>
          </cell>
          <cell r="M3631">
            <v>44.7</v>
          </cell>
          <cell r="N3631">
            <v>0.11</v>
          </cell>
          <cell r="O3631">
            <v>7132.04</v>
          </cell>
          <cell r="P3631">
            <v>15.96</v>
          </cell>
          <cell r="Q3631">
            <v>1283.77</v>
          </cell>
          <cell r="R3631">
            <v>26.4</v>
          </cell>
        </row>
        <row r="3632">
          <cell r="A3632" t="str">
            <v>0311Tumbes Rural121</v>
          </cell>
          <cell r="B3632" t="str">
            <v>03</v>
          </cell>
          <cell r="C3632" t="str">
            <v>11</v>
          </cell>
          <cell r="D3632" t="str">
            <v>ELNO</v>
          </cell>
          <cell r="E3632" t="str">
            <v>Tumbes Rural</v>
          </cell>
          <cell r="F3632" t="str">
            <v/>
          </cell>
          <cell r="G3632">
            <v>0</v>
          </cell>
          <cell r="H3632">
            <v>0</v>
          </cell>
          <cell r="I3632" t="str">
            <v>121</v>
          </cell>
          <cell r="J3632">
            <v>3</v>
          </cell>
          <cell r="K3632">
            <v>7.2759999999999998</v>
          </cell>
          <cell r="L3632">
            <v>17.170999999999999</v>
          </cell>
          <cell r="M3632">
            <v>24.446999999999999</v>
          </cell>
          <cell r="N3632">
            <v>0.43</v>
          </cell>
          <cell r="O3632">
            <v>14421.04</v>
          </cell>
          <cell r="P3632">
            <v>58.99</v>
          </cell>
          <cell r="Q3632">
            <v>2595.79</v>
          </cell>
          <cell r="R3632">
            <v>40.67</v>
          </cell>
        </row>
        <row r="3633">
          <cell r="A3633" t="str">
            <v>0311Tumbes Rural132</v>
          </cell>
          <cell r="B3633" t="str">
            <v>03</v>
          </cell>
          <cell r="C3633" t="str">
            <v>11</v>
          </cell>
          <cell r="D3633" t="str">
            <v>ELNO</v>
          </cell>
          <cell r="E3633" t="str">
            <v>Tumbes Rural</v>
          </cell>
          <cell r="F3633" t="str">
            <v/>
          </cell>
          <cell r="G3633">
            <v>0</v>
          </cell>
          <cell r="H3633">
            <v>0</v>
          </cell>
          <cell r="I3633" t="str">
            <v>132</v>
          </cell>
          <cell r="J3633">
            <v>4</v>
          </cell>
          <cell r="K3633">
            <v>0</v>
          </cell>
          <cell r="L3633">
            <v>0</v>
          </cell>
          <cell r="M3633">
            <v>6.8739999999999997</v>
          </cell>
          <cell r="N3633">
            <v>8.5000000000000006E-2</v>
          </cell>
          <cell r="O3633">
            <v>2222.91</v>
          </cell>
          <cell r="P3633">
            <v>32.340000000000003</v>
          </cell>
          <cell r="Q3633">
            <v>400.12</v>
          </cell>
          <cell r="R3633">
            <v>47.64</v>
          </cell>
        </row>
        <row r="3634">
          <cell r="A3634" t="str">
            <v>0311Tumbes Rural131</v>
          </cell>
          <cell r="B3634" t="str">
            <v>03</v>
          </cell>
          <cell r="C3634" t="str">
            <v>11</v>
          </cell>
          <cell r="D3634" t="str">
            <v>ELNO</v>
          </cell>
          <cell r="E3634" t="str">
            <v>Tumbes Rural</v>
          </cell>
          <cell r="F3634" t="str">
            <v/>
          </cell>
          <cell r="G3634">
            <v>0</v>
          </cell>
          <cell r="H3634">
            <v>0</v>
          </cell>
          <cell r="I3634" t="str">
            <v>131</v>
          </cell>
          <cell r="J3634">
            <v>5</v>
          </cell>
          <cell r="K3634">
            <v>0</v>
          </cell>
          <cell r="L3634">
            <v>0</v>
          </cell>
          <cell r="M3634">
            <v>16.654</v>
          </cell>
          <cell r="N3634">
            <v>8.3000000000000004E-2</v>
          </cell>
          <cell r="O3634">
            <v>3899.04</v>
          </cell>
          <cell r="P3634">
            <v>23.41</v>
          </cell>
          <cell r="Q3634">
            <v>701.83</v>
          </cell>
          <cell r="R3634">
            <v>65.58</v>
          </cell>
        </row>
        <row r="3635">
          <cell r="A3635" t="str">
            <v>0311Tumbes Rural240</v>
          </cell>
          <cell r="B3635" t="str">
            <v>03</v>
          </cell>
          <cell r="C3635" t="str">
            <v>11</v>
          </cell>
          <cell r="D3635" t="str">
            <v>ELNO</v>
          </cell>
          <cell r="E3635" t="str">
            <v>Tumbes Rural</v>
          </cell>
          <cell r="F3635" t="str">
            <v/>
          </cell>
          <cell r="G3635">
            <v>0</v>
          </cell>
          <cell r="H3635">
            <v>0</v>
          </cell>
          <cell r="I3635" t="str">
            <v>240</v>
          </cell>
          <cell r="J3635">
            <v>0</v>
          </cell>
          <cell r="K3635">
            <v>0</v>
          </cell>
          <cell r="L3635">
            <v>0</v>
          </cell>
          <cell r="M3635">
            <v>24.855</v>
          </cell>
          <cell r="N3635">
            <v>0</v>
          </cell>
          <cell r="O3635">
            <v>8137.7</v>
          </cell>
          <cell r="P3635">
            <v>32.74</v>
          </cell>
          <cell r="Q3635">
            <v>0</v>
          </cell>
          <cell r="R3635">
            <v>0</v>
          </cell>
        </row>
        <row r="3636">
          <cell r="A3636" t="str">
            <v>0312Piura210</v>
          </cell>
          <cell r="B3636" t="str">
            <v>03</v>
          </cell>
          <cell r="C3636" t="str">
            <v>12</v>
          </cell>
          <cell r="D3636" t="str">
            <v>ELNO</v>
          </cell>
          <cell r="E3636" t="str">
            <v>Piura</v>
          </cell>
          <cell r="F3636" t="str">
            <v/>
          </cell>
          <cell r="G3636">
            <v>7</v>
          </cell>
          <cell r="H3636">
            <v>60</v>
          </cell>
          <cell r="I3636" t="str">
            <v>210</v>
          </cell>
          <cell r="J3636">
            <v>1</v>
          </cell>
          <cell r="K3636">
            <v>1.6E-2</v>
          </cell>
          <cell r="L3636">
            <v>1.0660000000000001</v>
          </cell>
          <cell r="M3636">
            <v>1.0820000000000001</v>
          </cell>
          <cell r="N3636">
            <v>0.03</v>
          </cell>
          <cell r="O3636">
            <v>748.29</v>
          </cell>
          <cell r="P3636">
            <v>69.16</v>
          </cell>
          <cell r="Q3636">
            <v>134.69</v>
          </cell>
          <cell r="R3636">
            <v>2.77</v>
          </cell>
        </row>
        <row r="3637">
          <cell r="A3637" t="str">
            <v>0312Piura222</v>
          </cell>
          <cell r="B3637" t="str">
            <v>03</v>
          </cell>
          <cell r="C3637" t="str">
            <v>12</v>
          </cell>
          <cell r="D3637" t="str">
            <v>ELNO</v>
          </cell>
          <cell r="E3637" t="str">
            <v>Piura</v>
          </cell>
          <cell r="F3637" t="str">
            <v/>
          </cell>
          <cell r="G3637">
            <v>7</v>
          </cell>
          <cell r="H3637">
            <v>60</v>
          </cell>
          <cell r="I3637" t="str">
            <v>222</v>
          </cell>
          <cell r="J3637">
            <v>8</v>
          </cell>
          <cell r="K3637">
            <v>9.01</v>
          </cell>
          <cell r="L3637">
            <v>31.625</v>
          </cell>
          <cell r="M3637">
            <v>40.634999999999998</v>
          </cell>
          <cell r="N3637">
            <v>0.34</v>
          </cell>
          <cell r="O3637">
            <v>15757.93</v>
          </cell>
          <cell r="P3637">
            <v>38.78</v>
          </cell>
          <cell r="Q3637">
            <v>2836.43</v>
          </cell>
          <cell r="R3637">
            <v>21.53</v>
          </cell>
        </row>
        <row r="3638">
          <cell r="A3638" t="str">
            <v>0312Piura221</v>
          </cell>
          <cell r="B3638" t="str">
            <v>03</v>
          </cell>
          <cell r="C3638" t="str">
            <v>12</v>
          </cell>
          <cell r="D3638" t="str">
            <v>ELNO</v>
          </cell>
          <cell r="E3638" t="str">
            <v>Piura</v>
          </cell>
          <cell r="F3638" t="str">
            <v/>
          </cell>
          <cell r="G3638">
            <v>7</v>
          </cell>
          <cell r="H3638">
            <v>60</v>
          </cell>
          <cell r="I3638" t="str">
            <v>221</v>
          </cell>
          <cell r="J3638">
            <v>8</v>
          </cell>
          <cell r="K3638">
            <v>35.118000000000002</v>
          </cell>
          <cell r="L3638">
            <v>91.831000000000003</v>
          </cell>
          <cell r="M3638">
            <v>126.949</v>
          </cell>
          <cell r="N3638">
            <v>0.505</v>
          </cell>
          <cell r="O3638">
            <v>34337.93</v>
          </cell>
          <cell r="P3638">
            <v>27.05</v>
          </cell>
          <cell r="Q3638">
            <v>6180.83</v>
          </cell>
          <cell r="R3638">
            <v>22.7</v>
          </cell>
        </row>
        <row r="3639">
          <cell r="A3639" t="str">
            <v>0312Piura232</v>
          </cell>
          <cell r="B3639" t="str">
            <v>03</v>
          </cell>
          <cell r="C3639" t="str">
            <v>12</v>
          </cell>
          <cell r="D3639" t="str">
            <v>ELNO</v>
          </cell>
          <cell r="E3639" t="str">
            <v>Piura</v>
          </cell>
          <cell r="F3639" t="str">
            <v/>
          </cell>
          <cell r="G3639">
            <v>7</v>
          </cell>
          <cell r="H3639">
            <v>60</v>
          </cell>
          <cell r="I3639" t="str">
            <v>232</v>
          </cell>
          <cell r="J3639">
            <v>8</v>
          </cell>
          <cell r="K3639">
            <v>0</v>
          </cell>
          <cell r="L3639">
            <v>0</v>
          </cell>
          <cell r="M3639">
            <v>35.087000000000003</v>
          </cell>
          <cell r="N3639">
            <v>0.33</v>
          </cell>
          <cell r="O3639">
            <v>14197.72</v>
          </cell>
          <cell r="P3639">
            <v>40.46</v>
          </cell>
          <cell r="Q3639">
            <v>2555.59</v>
          </cell>
          <cell r="R3639">
            <v>19.48</v>
          </cell>
        </row>
        <row r="3640">
          <cell r="A3640" t="str">
            <v>0312Piura231</v>
          </cell>
          <cell r="B3640" t="str">
            <v>03</v>
          </cell>
          <cell r="C3640" t="str">
            <v>12</v>
          </cell>
          <cell r="D3640" t="str">
            <v>ELNO</v>
          </cell>
          <cell r="E3640" t="str">
            <v>Piura</v>
          </cell>
          <cell r="F3640" t="str">
            <v/>
          </cell>
          <cell r="G3640">
            <v>7</v>
          </cell>
          <cell r="H3640">
            <v>60</v>
          </cell>
          <cell r="I3640" t="str">
            <v>231</v>
          </cell>
          <cell r="J3640">
            <v>16</v>
          </cell>
          <cell r="K3640">
            <v>0</v>
          </cell>
          <cell r="L3640">
            <v>0</v>
          </cell>
          <cell r="M3640">
            <v>90.697999999999993</v>
          </cell>
          <cell r="N3640">
            <v>0.29499999999999998</v>
          </cell>
          <cell r="O3640">
            <v>24714.32</v>
          </cell>
          <cell r="P3640">
            <v>27.25</v>
          </cell>
          <cell r="Q3640">
            <v>4448.58</v>
          </cell>
          <cell r="R3640">
            <v>28.44</v>
          </cell>
        </row>
        <row r="3641">
          <cell r="A3641" t="str">
            <v>0312Piura270</v>
          </cell>
          <cell r="B3641" t="str">
            <v>03</v>
          </cell>
          <cell r="C3641" t="str">
            <v>12</v>
          </cell>
          <cell r="D3641" t="str">
            <v>ELNO</v>
          </cell>
          <cell r="E3641" t="str">
            <v>Piura</v>
          </cell>
          <cell r="F3641" t="str">
            <v/>
          </cell>
          <cell r="G3641">
            <v>7</v>
          </cell>
          <cell r="H3641">
            <v>60</v>
          </cell>
          <cell r="I3641" t="str">
            <v>270</v>
          </cell>
          <cell r="J3641">
            <v>2827</v>
          </cell>
          <cell r="K3641">
            <v>0</v>
          </cell>
          <cell r="L3641">
            <v>0</v>
          </cell>
          <cell r="M3641">
            <v>1247.009</v>
          </cell>
          <cell r="N3641">
            <v>0</v>
          </cell>
          <cell r="O3641">
            <v>421447.61</v>
          </cell>
          <cell r="P3641">
            <v>33.799999999999997</v>
          </cell>
          <cell r="Q3641">
            <v>75860.570000000007</v>
          </cell>
          <cell r="R3641">
            <v>1857.63</v>
          </cell>
        </row>
        <row r="3642">
          <cell r="A3642" t="str">
            <v>0312Piura261</v>
          </cell>
          <cell r="B3642" t="str">
            <v>03</v>
          </cell>
          <cell r="C3642" t="str">
            <v>12</v>
          </cell>
          <cell r="D3642" t="str">
            <v>ELNO</v>
          </cell>
          <cell r="E3642" t="str">
            <v>Piura</v>
          </cell>
          <cell r="F3642" t="str">
            <v/>
          </cell>
          <cell r="G3642">
            <v>7</v>
          </cell>
          <cell r="H3642">
            <v>60</v>
          </cell>
          <cell r="I3642" t="str">
            <v>261</v>
          </cell>
          <cell r="J3642">
            <v>22518</v>
          </cell>
          <cell r="K3642">
            <v>0</v>
          </cell>
          <cell r="L3642">
            <v>0</v>
          </cell>
          <cell r="M3642">
            <v>352.61599999999999</v>
          </cell>
          <cell r="N3642">
            <v>0</v>
          </cell>
          <cell r="O3642">
            <v>127916.02</v>
          </cell>
          <cell r="P3642">
            <v>36.28</v>
          </cell>
          <cell r="Q3642">
            <v>23024.880000000001</v>
          </cell>
          <cell r="R3642">
            <v>13759.22</v>
          </cell>
        </row>
        <row r="3643">
          <cell r="A3643" t="str">
            <v>0312Piura262</v>
          </cell>
          <cell r="B3643" t="str">
            <v>03</v>
          </cell>
          <cell r="C3643" t="str">
            <v>12</v>
          </cell>
          <cell r="D3643" t="str">
            <v>ELNO</v>
          </cell>
          <cell r="E3643" t="str">
            <v>Piura</v>
          </cell>
          <cell r="F3643" t="str">
            <v/>
          </cell>
          <cell r="G3643">
            <v>7</v>
          </cell>
          <cell r="H3643">
            <v>60</v>
          </cell>
          <cell r="I3643" t="str">
            <v>262</v>
          </cell>
          <cell r="J3643">
            <v>27939</v>
          </cell>
          <cell r="K3643">
            <v>0</v>
          </cell>
          <cell r="L3643">
            <v>0</v>
          </cell>
          <cell r="M3643">
            <v>1689.8789999999999</v>
          </cell>
          <cell r="N3643">
            <v>0</v>
          </cell>
          <cell r="O3643">
            <v>541256.31999999995</v>
          </cell>
          <cell r="P3643">
            <v>32.03</v>
          </cell>
          <cell r="Q3643">
            <v>97426.14</v>
          </cell>
          <cell r="R3643">
            <v>17123.16</v>
          </cell>
        </row>
        <row r="3644">
          <cell r="A3644" t="str">
            <v>0312Piura263</v>
          </cell>
          <cell r="B3644" t="str">
            <v>03</v>
          </cell>
          <cell r="C3644" t="str">
            <v>12</v>
          </cell>
          <cell r="D3644" t="str">
            <v>ELNO</v>
          </cell>
          <cell r="E3644" t="str">
            <v>Piura</v>
          </cell>
          <cell r="F3644" t="str">
            <v/>
          </cell>
          <cell r="G3644">
            <v>7</v>
          </cell>
          <cell r="H3644">
            <v>60</v>
          </cell>
          <cell r="I3644" t="str">
            <v>263</v>
          </cell>
          <cell r="J3644">
            <v>9916</v>
          </cell>
          <cell r="K3644">
            <v>0</v>
          </cell>
          <cell r="L3644">
            <v>0</v>
          </cell>
          <cell r="M3644">
            <v>1213.9480000000001</v>
          </cell>
          <cell r="N3644">
            <v>0</v>
          </cell>
          <cell r="O3644">
            <v>431672.73</v>
          </cell>
          <cell r="P3644">
            <v>35.56</v>
          </cell>
          <cell r="Q3644">
            <v>77701.09</v>
          </cell>
          <cell r="R3644">
            <v>6111.43</v>
          </cell>
        </row>
        <row r="3645">
          <cell r="A3645" t="str">
            <v>0312Piura264</v>
          </cell>
          <cell r="B3645" t="str">
            <v>03</v>
          </cell>
          <cell r="C3645" t="str">
            <v>12</v>
          </cell>
          <cell r="D3645" t="str">
            <v>ELNO</v>
          </cell>
          <cell r="E3645" t="str">
            <v>Piura</v>
          </cell>
          <cell r="F3645" t="str">
            <v/>
          </cell>
          <cell r="G3645">
            <v>7</v>
          </cell>
          <cell r="H3645">
            <v>60</v>
          </cell>
          <cell r="I3645" t="str">
            <v>264</v>
          </cell>
          <cell r="J3645">
            <v>7671</v>
          </cell>
          <cell r="K3645">
            <v>0</v>
          </cell>
          <cell r="L3645">
            <v>0</v>
          </cell>
          <cell r="M3645">
            <v>1544.018</v>
          </cell>
          <cell r="N3645">
            <v>0</v>
          </cell>
          <cell r="O3645">
            <v>539843.78</v>
          </cell>
          <cell r="P3645">
            <v>34.96</v>
          </cell>
          <cell r="Q3645">
            <v>97171.88</v>
          </cell>
          <cell r="R3645">
            <v>4760.1099999999997</v>
          </cell>
        </row>
        <row r="3646">
          <cell r="A3646" t="str">
            <v>0312Piura265</v>
          </cell>
          <cell r="B3646" t="str">
            <v>03</v>
          </cell>
          <cell r="C3646" t="str">
            <v>12</v>
          </cell>
          <cell r="D3646" t="str">
            <v>ELNO</v>
          </cell>
          <cell r="E3646" t="str">
            <v>Piura</v>
          </cell>
          <cell r="F3646" t="str">
            <v/>
          </cell>
          <cell r="G3646">
            <v>7</v>
          </cell>
          <cell r="H3646">
            <v>60</v>
          </cell>
          <cell r="I3646" t="str">
            <v>265</v>
          </cell>
          <cell r="J3646">
            <v>1501</v>
          </cell>
          <cell r="K3646">
            <v>0</v>
          </cell>
          <cell r="L3646">
            <v>0</v>
          </cell>
          <cell r="M3646">
            <v>560.53</v>
          </cell>
          <cell r="N3646">
            <v>0</v>
          </cell>
          <cell r="O3646">
            <v>193562.63</v>
          </cell>
          <cell r="P3646">
            <v>34.53</v>
          </cell>
          <cell r="Q3646">
            <v>34841.269999999997</v>
          </cell>
          <cell r="R3646">
            <v>950.78</v>
          </cell>
        </row>
        <row r="3647">
          <cell r="A3647" t="str">
            <v>0312Piura266</v>
          </cell>
          <cell r="B3647" t="str">
            <v>03</v>
          </cell>
          <cell r="C3647" t="str">
            <v>12</v>
          </cell>
          <cell r="D3647" t="str">
            <v>ELNO</v>
          </cell>
          <cell r="E3647" t="str">
            <v>Piura</v>
          </cell>
          <cell r="F3647" t="str">
            <v/>
          </cell>
          <cell r="G3647">
            <v>7</v>
          </cell>
          <cell r="H3647">
            <v>60</v>
          </cell>
          <cell r="I3647" t="str">
            <v>266</v>
          </cell>
          <cell r="J3647">
            <v>372</v>
          </cell>
          <cell r="K3647">
            <v>0</v>
          </cell>
          <cell r="L3647">
            <v>0</v>
          </cell>
          <cell r="M3647">
            <v>221.92400000000001</v>
          </cell>
          <cell r="N3647">
            <v>0</v>
          </cell>
          <cell r="O3647">
            <v>75633.440000000002</v>
          </cell>
          <cell r="P3647">
            <v>34.08</v>
          </cell>
          <cell r="Q3647">
            <v>13614.02</v>
          </cell>
          <cell r="R3647">
            <v>241.76</v>
          </cell>
        </row>
        <row r="3648">
          <cell r="A3648" t="str">
            <v>0312Piura267</v>
          </cell>
          <cell r="B3648" t="str">
            <v>03</v>
          </cell>
          <cell r="C3648" t="str">
            <v>12</v>
          </cell>
          <cell r="D3648" t="str">
            <v>ELNO</v>
          </cell>
          <cell r="E3648" t="str">
            <v>Piura</v>
          </cell>
          <cell r="F3648" t="str">
            <v/>
          </cell>
          <cell r="G3648">
            <v>7</v>
          </cell>
          <cell r="H3648">
            <v>60</v>
          </cell>
          <cell r="I3648" t="str">
            <v>267</v>
          </cell>
          <cell r="J3648">
            <v>104</v>
          </cell>
          <cell r="K3648">
            <v>0</v>
          </cell>
          <cell r="L3648">
            <v>0</v>
          </cell>
          <cell r="M3648">
            <v>89.153000000000006</v>
          </cell>
          <cell r="N3648">
            <v>0</v>
          </cell>
          <cell r="O3648">
            <v>30359.84</v>
          </cell>
          <cell r="P3648">
            <v>34.049999999999997</v>
          </cell>
          <cell r="Q3648">
            <v>5464.77</v>
          </cell>
          <cell r="R3648">
            <v>69.11</v>
          </cell>
        </row>
        <row r="3649">
          <cell r="A3649" t="str">
            <v>0312Piura268</v>
          </cell>
          <cell r="B3649" t="str">
            <v>03</v>
          </cell>
          <cell r="C3649" t="str">
            <v>12</v>
          </cell>
          <cell r="D3649" t="str">
            <v>ELNO</v>
          </cell>
          <cell r="E3649" t="str">
            <v>Piura</v>
          </cell>
          <cell r="F3649" t="str">
            <v/>
          </cell>
          <cell r="G3649">
            <v>7</v>
          </cell>
          <cell r="H3649">
            <v>60</v>
          </cell>
          <cell r="I3649" t="str">
            <v>268</v>
          </cell>
          <cell r="J3649">
            <v>115</v>
          </cell>
          <cell r="K3649">
            <v>0</v>
          </cell>
          <cell r="L3649">
            <v>0</v>
          </cell>
          <cell r="M3649">
            <v>171.81899999999999</v>
          </cell>
          <cell r="N3649">
            <v>0</v>
          </cell>
          <cell r="O3649">
            <v>57404.09</v>
          </cell>
          <cell r="P3649">
            <v>33.409999999999997</v>
          </cell>
          <cell r="Q3649">
            <v>10332.74</v>
          </cell>
          <cell r="R3649">
            <v>78.97</v>
          </cell>
        </row>
        <row r="3650">
          <cell r="A3650" t="str">
            <v>0312Piura282</v>
          </cell>
          <cell r="B3650" t="str">
            <v>03</v>
          </cell>
          <cell r="C3650" t="str">
            <v>12</v>
          </cell>
          <cell r="D3650" t="str">
            <v>ELNO</v>
          </cell>
          <cell r="E3650" t="str">
            <v>Piura</v>
          </cell>
          <cell r="F3650" t="str">
            <v/>
          </cell>
          <cell r="G3650">
            <v>7</v>
          </cell>
          <cell r="H3650">
            <v>60</v>
          </cell>
          <cell r="I3650" t="str">
            <v>282</v>
          </cell>
          <cell r="J3650">
            <v>94</v>
          </cell>
          <cell r="K3650">
            <v>0</v>
          </cell>
          <cell r="L3650">
            <v>0</v>
          </cell>
          <cell r="M3650">
            <v>27.821999999999999</v>
          </cell>
          <cell r="N3650">
            <v>70.915999999999997</v>
          </cell>
          <cell r="O3650">
            <v>8142.98</v>
          </cell>
          <cell r="P3650">
            <v>29.27</v>
          </cell>
          <cell r="Q3650">
            <v>1465.74</v>
          </cell>
          <cell r="R3650">
            <v>23.61</v>
          </cell>
        </row>
        <row r="3651">
          <cell r="A3651" t="str">
            <v>0312Piura100</v>
          </cell>
          <cell r="B3651" t="str">
            <v>03</v>
          </cell>
          <cell r="C3651" t="str">
            <v>12</v>
          </cell>
          <cell r="D3651" t="str">
            <v>ELNO</v>
          </cell>
          <cell r="E3651" t="str">
            <v>Piura</v>
          </cell>
          <cell r="F3651" t="str">
            <v/>
          </cell>
          <cell r="G3651">
            <v>7</v>
          </cell>
          <cell r="H3651">
            <v>60</v>
          </cell>
          <cell r="I3651" t="str">
            <v>100</v>
          </cell>
          <cell r="J3651">
            <v>36</v>
          </cell>
          <cell r="K3651">
            <v>29.026</v>
          </cell>
          <cell r="L3651">
            <v>893.41899999999998</v>
          </cell>
          <cell r="M3651">
            <v>922.44500000000005</v>
          </cell>
          <cell r="N3651">
            <v>5.2069999999999999</v>
          </cell>
          <cell r="O3651">
            <v>137106.1</v>
          </cell>
          <cell r="P3651">
            <v>14.86</v>
          </cell>
          <cell r="Q3651">
            <v>24679.1</v>
          </cell>
          <cell r="R3651">
            <v>441.23</v>
          </cell>
        </row>
        <row r="3652">
          <cell r="A3652" t="str">
            <v>0312Piura122</v>
          </cell>
          <cell r="B3652" t="str">
            <v>03</v>
          </cell>
          <cell r="C3652" t="str">
            <v>12</v>
          </cell>
          <cell r="D3652" t="str">
            <v>ELNO</v>
          </cell>
          <cell r="E3652" t="str">
            <v>Piura</v>
          </cell>
          <cell r="F3652" t="str">
            <v/>
          </cell>
          <cell r="G3652">
            <v>7</v>
          </cell>
          <cell r="H3652">
            <v>60</v>
          </cell>
          <cell r="I3652" t="str">
            <v>122</v>
          </cell>
          <cell r="J3652">
            <v>64</v>
          </cell>
          <cell r="K3652">
            <v>163.053</v>
          </cell>
          <cell r="L3652">
            <v>1029.086</v>
          </cell>
          <cell r="M3652">
            <v>1192.1389999999999</v>
          </cell>
          <cell r="N3652">
            <v>5.3780000000000001</v>
          </cell>
          <cell r="O3652">
            <v>229456.4</v>
          </cell>
          <cell r="P3652">
            <v>19.25</v>
          </cell>
          <cell r="Q3652">
            <v>41302.15</v>
          </cell>
          <cell r="R3652">
            <v>783.2</v>
          </cell>
        </row>
        <row r="3653">
          <cell r="A3653" t="str">
            <v>0312Piura121</v>
          </cell>
          <cell r="B3653" t="str">
            <v>03</v>
          </cell>
          <cell r="C3653" t="str">
            <v>12</v>
          </cell>
          <cell r="D3653" t="str">
            <v>ELNO</v>
          </cell>
          <cell r="E3653" t="str">
            <v>Piura</v>
          </cell>
          <cell r="F3653" t="str">
            <v/>
          </cell>
          <cell r="G3653">
            <v>7</v>
          </cell>
          <cell r="H3653">
            <v>60</v>
          </cell>
          <cell r="I3653" t="str">
            <v>121</v>
          </cell>
          <cell r="J3653">
            <v>37</v>
          </cell>
          <cell r="K3653">
            <v>228.18799999999999</v>
          </cell>
          <cell r="L3653">
            <v>930.80899999999997</v>
          </cell>
          <cell r="M3653">
            <v>1158.9970000000001</v>
          </cell>
          <cell r="N3653">
            <v>2.9670000000000001</v>
          </cell>
          <cell r="O3653">
            <v>200530.93</v>
          </cell>
          <cell r="P3653">
            <v>17.3</v>
          </cell>
          <cell r="Q3653">
            <v>36095.57</v>
          </cell>
          <cell r="R3653">
            <v>455.21</v>
          </cell>
        </row>
        <row r="3654">
          <cell r="A3654" t="str">
            <v>0312Piura132</v>
          </cell>
          <cell r="B3654" t="str">
            <v>03</v>
          </cell>
          <cell r="C3654" t="str">
            <v>12</v>
          </cell>
          <cell r="D3654" t="str">
            <v>ELNO</v>
          </cell>
          <cell r="E3654" t="str">
            <v>Piura</v>
          </cell>
          <cell r="F3654" t="str">
            <v/>
          </cell>
          <cell r="G3654">
            <v>7</v>
          </cell>
          <cell r="H3654">
            <v>60</v>
          </cell>
          <cell r="I3654" t="str">
            <v>132</v>
          </cell>
          <cell r="J3654">
            <v>31</v>
          </cell>
          <cell r="K3654">
            <v>0</v>
          </cell>
          <cell r="L3654">
            <v>0</v>
          </cell>
          <cell r="M3654">
            <v>343.99900000000002</v>
          </cell>
          <cell r="N3654">
            <v>1.706</v>
          </cell>
          <cell r="O3654">
            <v>75508.429999999993</v>
          </cell>
          <cell r="P3654">
            <v>21.95</v>
          </cell>
          <cell r="Q3654">
            <v>13591.52</v>
          </cell>
          <cell r="R3654">
            <v>369.42</v>
          </cell>
        </row>
        <row r="3655">
          <cell r="A3655" t="str">
            <v>0312Piura131</v>
          </cell>
          <cell r="B3655" t="str">
            <v>03</v>
          </cell>
          <cell r="C3655" t="str">
            <v>12</v>
          </cell>
          <cell r="D3655" t="str">
            <v>ELNO</v>
          </cell>
          <cell r="E3655" t="str">
            <v>Piura</v>
          </cell>
          <cell r="F3655" t="str">
            <v/>
          </cell>
          <cell r="G3655">
            <v>7</v>
          </cell>
          <cell r="H3655">
            <v>60</v>
          </cell>
          <cell r="I3655" t="str">
            <v>131</v>
          </cell>
          <cell r="J3655">
            <v>38</v>
          </cell>
          <cell r="K3655">
            <v>0</v>
          </cell>
          <cell r="L3655">
            <v>0</v>
          </cell>
          <cell r="M3655">
            <v>388.49400000000003</v>
          </cell>
          <cell r="N3655">
            <v>1.5549999999999999</v>
          </cell>
          <cell r="O3655">
            <v>77997.75</v>
          </cell>
          <cell r="P3655">
            <v>20.079999999999998</v>
          </cell>
          <cell r="Q3655">
            <v>14039.6</v>
          </cell>
          <cell r="R3655">
            <v>455.66</v>
          </cell>
        </row>
        <row r="3656">
          <cell r="A3656" t="str">
            <v>0312Piura240</v>
          </cell>
          <cell r="B3656" t="str">
            <v>03</v>
          </cell>
          <cell r="C3656" t="str">
            <v>12</v>
          </cell>
          <cell r="D3656" t="str">
            <v>ELNO</v>
          </cell>
          <cell r="E3656" t="str">
            <v>Piura</v>
          </cell>
          <cell r="F3656" t="str">
            <v/>
          </cell>
          <cell r="G3656">
            <v>7</v>
          </cell>
          <cell r="H3656">
            <v>60</v>
          </cell>
          <cell r="I3656" t="str">
            <v>240</v>
          </cell>
          <cell r="J3656">
            <v>0</v>
          </cell>
          <cell r="K3656">
            <v>0</v>
          </cell>
          <cell r="L3656">
            <v>0</v>
          </cell>
          <cell r="M3656">
            <v>903.64</v>
          </cell>
          <cell r="N3656">
            <v>0</v>
          </cell>
          <cell r="O3656">
            <v>333110.19</v>
          </cell>
          <cell r="P3656">
            <v>36.86</v>
          </cell>
          <cell r="Q3656">
            <v>0</v>
          </cell>
          <cell r="R3656">
            <v>0</v>
          </cell>
        </row>
        <row r="3657">
          <cell r="A3657" t="str">
            <v>0312Sullana-Paita222</v>
          </cell>
          <cell r="B3657" t="str">
            <v>03</v>
          </cell>
          <cell r="C3657" t="str">
            <v>12</v>
          </cell>
          <cell r="D3657" t="str">
            <v>ELNO</v>
          </cell>
          <cell r="E3657" t="str">
            <v>Sullana-Paita</v>
          </cell>
          <cell r="F3657" t="str">
            <v/>
          </cell>
          <cell r="G3657">
            <v>76.44</v>
          </cell>
          <cell r="H3657">
            <v>60</v>
          </cell>
          <cell r="I3657" t="str">
            <v>222</v>
          </cell>
          <cell r="J3657">
            <v>1</v>
          </cell>
          <cell r="K3657">
            <v>1.52</v>
          </cell>
          <cell r="L3657">
            <v>5.86</v>
          </cell>
          <cell r="M3657">
            <v>7.38</v>
          </cell>
          <cell r="N3657">
            <v>0.04</v>
          </cell>
          <cell r="O3657">
            <v>2236.09</v>
          </cell>
          <cell r="P3657">
            <v>30.3</v>
          </cell>
          <cell r="Q3657">
            <v>402.5</v>
          </cell>
          <cell r="R3657">
            <v>2.77</v>
          </cell>
        </row>
        <row r="3658">
          <cell r="A3658" t="str">
            <v>0312Sullana-Paita221</v>
          </cell>
          <cell r="B3658" t="str">
            <v>03</v>
          </cell>
          <cell r="C3658" t="str">
            <v>12</v>
          </cell>
          <cell r="D3658" t="str">
            <v>ELNO</v>
          </cell>
          <cell r="E3658" t="str">
            <v>Sullana-Paita</v>
          </cell>
          <cell r="F3658" t="str">
            <v/>
          </cell>
          <cell r="G3658">
            <v>76.44</v>
          </cell>
          <cell r="H3658">
            <v>60</v>
          </cell>
          <cell r="I3658" t="str">
            <v>221</v>
          </cell>
          <cell r="J3658">
            <v>2</v>
          </cell>
          <cell r="K3658">
            <v>1.448</v>
          </cell>
          <cell r="L3658">
            <v>5.25</v>
          </cell>
          <cell r="M3658">
            <v>6.6980000000000004</v>
          </cell>
          <cell r="N3658">
            <v>1.4999999999999999E-2</v>
          </cell>
          <cell r="O3658">
            <v>1667.01</v>
          </cell>
          <cell r="P3658">
            <v>24.89</v>
          </cell>
          <cell r="Q3658">
            <v>300.06</v>
          </cell>
          <cell r="R3658">
            <v>4.22</v>
          </cell>
        </row>
        <row r="3659">
          <cell r="A3659" t="str">
            <v>0312Sullana-Paita232</v>
          </cell>
          <cell r="B3659" t="str">
            <v>03</v>
          </cell>
          <cell r="C3659" t="str">
            <v>12</v>
          </cell>
          <cell r="D3659" t="str">
            <v>ELNO</v>
          </cell>
          <cell r="E3659" t="str">
            <v>Sullana-Paita</v>
          </cell>
          <cell r="F3659" t="str">
            <v/>
          </cell>
          <cell r="G3659">
            <v>76.44</v>
          </cell>
          <cell r="H3659">
            <v>60</v>
          </cell>
          <cell r="I3659" t="str">
            <v>232</v>
          </cell>
          <cell r="J3659">
            <v>1</v>
          </cell>
          <cell r="K3659">
            <v>0</v>
          </cell>
          <cell r="L3659">
            <v>0</v>
          </cell>
          <cell r="M3659">
            <v>0.39200000000000002</v>
          </cell>
          <cell r="N3659">
            <v>3.5000000000000003E-2</v>
          </cell>
          <cell r="O3659">
            <v>272.22000000000003</v>
          </cell>
          <cell r="P3659">
            <v>69.44</v>
          </cell>
          <cell r="Q3659">
            <v>49</v>
          </cell>
          <cell r="R3659">
            <v>2.54</v>
          </cell>
        </row>
        <row r="3660">
          <cell r="A3660" t="str">
            <v>0312Sullana-Paita231</v>
          </cell>
          <cell r="B3660" t="str">
            <v>03</v>
          </cell>
          <cell r="C3660" t="str">
            <v>12</v>
          </cell>
          <cell r="D3660" t="str">
            <v>ELNO</v>
          </cell>
          <cell r="E3660" t="str">
            <v>Sullana-Paita</v>
          </cell>
          <cell r="F3660" t="str">
            <v/>
          </cell>
          <cell r="G3660">
            <v>76.44</v>
          </cell>
          <cell r="H3660">
            <v>60</v>
          </cell>
          <cell r="I3660" t="str">
            <v>231</v>
          </cell>
          <cell r="J3660">
            <v>7</v>
          </cell>
          <cell r="K3660">
            <v>0</v>
          </cell>
          <cell r="L3660">
            <v>0</v>
          </cell>
          <cell r="M3660">
            <v>24.896999999999998</v>
          </cell>
          <cell r="N3660">
            <v>0.09</v>
          </cell>
          <cell r="O3660">
            <v>7194.01</v>
          </cell>
          <cell r="P3660">
            <v>28.9</v>
          </cell>
          <cell r="Q3660">
            <v>1294.92</v>
          </cell>
          <cell r="R3660">
            <v>11.15</v>
          </cell>
        </row>
        <row r="3661">
          <cell r="A3661" t="str">
            <v>0312Sullana-Paita270</v>
          </cell>
          <cell r="B3661" t="str">
            <v>03</v>
          </cell>
          <cell r="C3661" t="str">
            <v>12</v>
          </cell>
          <cell r="D3661" t="str">
            <v>ELNO</v>
          </cell>
          <cell r="E3661" t="str">
            <v>Sullana-Paita</v>
          </cell>
          <cell r="F3661" t="str">
            <v/>
          </cell>
          <cell r="G3661">
            <v>76.44</v>
          </cell>
          <cell r="H3661">
            <v>60</v>
          </cell>
          <cell r="I3661" t="str">
            <v>270</v>
          </cell>
          <cell r="J3661">
            <v>2143</v>
          </cell>
          <cell r="K3661">
            <v>0</v>
          </cell>
          <cell r="L3661">
            <v>0</v>
          </cell>
          <cell r="M3661">
            <v>572.61400000000003</v>
          </cell>
          <cell r="N3661">
            <v>0</v>
          </cell>
          <cell r="O3661">
            <v>194060.54</v>
          </cell>
          <cell r="P3661">
            <v>33.89</v>
          </cell>
          <cell r="Q3661">
            <v>34930.9</v>
          </cell>
          <cell r="R3661">
            <v>1350.27</v>
          </cell>
        </row>
        <row r="3662">
          <cell r="A3662" t="str">
            <v>0312Sullana-Paita261</v>
          </cell>
          <cell r="B3662" t="str">
            <v>03</v>
          </cell>
          <cell r="C3662" t="str">
            <v>12</v>
          </cell>
          <cell r="D3662" t="str">
            <v>ELNO</v>
          </cell>
          <cell r="E3662" t="str">
            <v>Sullana-Paita</v>
          </cell>
          <cell r="F3662" t="str">
            <v/>
          </cell>
          <cell r="G3662">
            <v>76.44</v>
          </cell>
          <cell r="H3662">
            <v>60</v>
          </cell>
          <cell r="I3662" t="str">
            <v>261</v>
          </cell>
          <cell r="J3662">
            <v>21903</v>
          </cell>
          <cell r="K3662">
            <v>0</v>
          </cell>
          <cell r="L3662">
            <v>0</v>
          </cell>
          <cell r="M3662">
            <v>351.11500000000001</v>
          </cell>
          <cell r="N3662">
            <v>0</v>
          </cell>
          <cell r="O3662">
            <v>126450.1</v>
          </cell>
          <cell r="P3662">
            <v>36.01</v>
          </cell>
          <cell r="Q3662">
            <v>22761.02</v>
          </cell>
          <cell r="R3662">
            <v>13355.09</v>
          </cell>
        </row>
        <row r="3663">
          <cell r="A3663" t="str">
            <v>0312Sullana-Paita262</v>
          </cell>
          <cell r="B3663" t="str">
            <v>03</v>
          </cell>
          <cell r="C3663" t="str">
            <v>12</v>
          </cell>
          <cell r="D3663" t="str">
            <v>ELNO</v>
          </cell>
          <cell r="E3663" t="str">
            <v>Sullana-Paita</v>
          </cell>
          <cell r="F3663" t="str">
            <v/>
          </cell>
          <cell r="G3663">
            <v>76.44</v>
          </cell>
          <cell r="H3663">
            <v>60</v>
          </cell>
          <cell r="I3663" t="str">
            <v>262</v>
          </cell>
          <cell r="J3663">
            <v>20830</v>
          </cell>
          <cell r="K3663">
            <v>0</v>
          </cell>
          <cell r="L3663">
            <v>0</v>
          </cell>
          <cell r="M3663">
            <v>1205.04</v>
          </cell>
          <cell r="N3663">
            <v>0</v>
          </cell>
          <cell r="O3663">
            <v>385339.6</v>
          </cell>
          <cell r="P3663">
            <v>31.98</v>
          </cell>
          <cell r="Q3663">
            <v>69361.13</v>
          </cell>
          <cell r="R3663">
            <v>12716.62</v>
          </cell>
        </row>
        <row r="3664">
          <cell r="A3664" t="str">
            <v>0312Sullana-Paita263</v>
          </cell>
          <cell r="B3664" t="str">
            <v>03</v>
          </cell>
          <cell r="C3664" t="str">
            <v>12</v>
          </cell>
          <cell r="D3664" t="str">
            <v>ELNO</v>
          </cell>
          <cell r="E3664" t="str">
            <v>Sullana-Paita</v>
          </cell>
          <cell r="F3664" t="str">
            <v/>
          </cell>
          <cell r="G3664">
            <v>76.44</v>
          </cell>
          <cell r="H3664">
            <v>60</v>
          </cell>
          <cell r="I3664" t="str">
            <v>263</v>
          </cell>
          <cell r="J3664">
            <v>4795</v>
          </cell>
          <cell r="K3664">
            <v>0</v>
          </cell>
          <cell r="L3664">
            <v>0</v>
          </cell>
          <cell r="M3664">
            <v>580.45500000000004</v>
          </cell>
          <cell r="N3664">
            <v>0</v>
          </cell>
          <cell r="O3664">
            <v>206534.25</v>
          </cell>
          <cell r="P3664">
            <v>35.58</v>
          </cell>
          <cell r="Q3664">
            <v>37176.17</v>
          </cell>
          <cell r="R3664">
            <v>2932.35</v>
          </cell>
        </row>
        <row r="3665">
          <cell r="A3665" t="str">
            <v>0312Sullana-Paita264</v>
          </cell>
          <cell r="B3665" t="str">
            <v>03</v>
          </cell>
          <cell r="C3665" t="str">
            <v>12</v>
          </cell>
          <cell r="D3665" t="str">
            <v>ELNO</v>
          </cell>
          <cell r="E3665" t="str">
            <v>Sullana-Paita</v>
          </cell>
          <cell r="F3665" t="str">
            <v/>
          </cell>
          <cell r="G3665">
            <v>76.44</v>
          </cell>
          <cell r="H3665">
            <v>60</v>
          </cell>
          <cell r="I3665" t="str">
            <v>264</v>
          </cell>
          <cell r="J3665">
            <v>2466</v>
          </cell>
          <cell r="K3665">
            <v>0</v>
          </cell>
          <cell r="L3665">
            <v>0</v>
          </cell>
          <cell r="M3665">
            <v>482.3</v>
          </cell>
          <cell r="N3665">
            <v>0</v>
          </cell>
          <cell r="O3665">
            <v>168757.03</v>
          </cell>
          <cell r="P3665">
            <v>34.99</v>
          </cell>
          <cell r="Q3665">
            <v>30376.27</v>
          </cell>
          <cell r="R3665">
            <v>1511.05</v>
          </cell>
        </row>
        <row r="3666">
          <cell r="A3666" t="str">
            <v>0312Sullana-Paita265</v>
          </cell>
          <cell r="B3666" t="str">
            <v>03</v>
          </cell>
          <cell r="C3666" t="str">
            <v>12</v>
          </cell>
          <cell r="D3666" t="str">
            <v>ELNO</v>
          </cell>
          <cell r="E3666" t="str">
            <v>Sullana-Paita</v>
          </cell>
          <cell r="F3666" t="str">
            <v/>
          </cell>
          <cell r="G3666">
            <v>76.44</v>
          </cell>
          <cell r="H3666">
            <v>60</v>
          </cell>
          <cell r="I3666" t="str">
            <v>265</v>
          </cell>
          <cell r="J3666">
            <v>328</v>
          </cell>
          <cell r="K3666">
            <v>0</v>
          </cell>
          <cell r="L3666">
            <v>0</v>
          </cell>
          <cell r="M3666">
            <v>120.504</v>
          </cell>
          <cell r="N3666">
            <v>0</v>
          </cell>
          <cell r="O3666">
            <v>41467.31</v>
          </cell>
          <cell r="P3666">
            <v>34.409999999999997</v>
          </cell>
          <cell r="Q3666">
            <v>7464.12</v>
          </cell>
          <cell r="R3666">
            <v>202.67</v>
          </cell>
        </row>
        <row r="3667">
          <cell r="A3667" t="str">
            <v>0312Sullana-Paita266</v>
          </cell>
          <cell r="B3667" t="str">
            <v>03</v>
          </cell>
          <cell r="C3667" t="str">
            <v>12</v>
          </cell>
          <cell r="D3667" t="str">
            <v>ELNO</v>
          </cell>
          <cell r="E3667" t="str">
            <v>Sullana-Paita</v>
          </cell>
          <cell r="F3667" t="str">
            <v/>
          </cell>
          <cell r="G3667">
            <v>76.44</v>
          </cell>
          <cell r="H3667">
            <v>60</v>
          </cell>
          <cell r="I3667" t="str">
            <v>266</v>
          </cell>
          <cell r="J3667">
            <v>85</v>
          </cell>
          <cell r="K3667">
            <v>0</v>
          </cell>
          <cell r="L3667">
            <v>0</v>
          </cell>
          <cell r="M3667">
            <v>50.832000000000001</v>
          </cell>
          <cell r="N3667">
            <v>0</v>
          </cell>
          <cell r="O3667">
            <v>17106.41</v>
          </cell>
          <cell r="P3667">
            <v>33.65</v>
          </cell>
          <cell r="Q3667">
            <v>3079.15</v>
          </cell>
          <cell r="R3667">
            <v>53.84</v>
          </cell>
        </row>
        <row r="3668">
          <cell r="A3668" t="str">
            <v>0312Sullana-Paita267</v>
          </cell>
          <cell r="B3668" t="str">
            <v>03</v>
          </cell>
          <cell r="C3668" t="str">
            <v>12</v>
          </cell>
          <cell r="D3668" t="str">
            <v>ELNO</v>
          </cell>
          <cell r="E3668" t="str">
            <v>Sullana-Paita</v>
          </cell>
          <cell r="F3668" t="str">
            <v/>
          </cell>
          <cell r="G3668">
            <v>76.44</v>
          </cell>
          <cell r="H3668">
            <v>60</v>
          </cell>
          <cell r="I3668" t="str">
            <v>267</v>
          </cell>
          <cell r="J3668">
            <v>34</v>
          </cell>
          <cell r="K3668">
            <v>0</v>
          </cell>
          <cell r="L3668">
            <v>0</v>
          </cell>
          <cell r="M3668">
            <v>28.411999999999999</v>
          </cell>
          <cell r="N3668">
            <v>0</v>
          </cell>
          <cell r="O3668">
            <v>9579.09</v>
          </cell>
          <cell r="P3668">
            <v>33.71</v>
          </cell>
          <cell r="Q3668">
            <v>1724.24</v>
          </cell>
          <cell r="R3668">
            <v>21.19</v>
          </cell>
        </row>
        <row r="3669">
          <cell r="A3669" t="str">
            <v>0312Sullana-Paita268</v>
          </cell>
          <cell r="B3669" t="str">
            <v>03</v>
          </cell>
          <cell r="C3669" t="str">
            <v>12</v>
          </cell>
          <cell r="D3669" t="str">
            <v>ELNO</v>
          </cell>
          <cell r="E3669" t="str">
            <v>Sullana-Paita</v>
          </cell>
          <cell r="F3669" t="str">
            <v/>
          </cell>
          <cell r="G3669">
            <v>76.44</v>
          </cell>
          <cell r="H3669">
            <v>60</v>
          </cell>
          <cell r="I3669" t="str">
            <v>268</v>
          </cell>
          <cell r="J3669">
            <v>28</v>
          </cell>
          <cell r="K3669">
            <v>0</v>
          </cell>
          <cell r="L3669">
            <v>0</v>
          </cell>
          <cell r="M3669">
            <v>51.344999999999999</v>
          </cell>
          <cell r="N3669">
            <v>0</v>
          </cell>
          <cell r="O3669">
            <v>17228.22</v>
          </cell>
          <cell r="P3669">
            <v>33.549999999999997</v>
          </cell>
          <cell r="Q3669">
            <v>3101.08</v>
          </cell>
          <cell r="R3669">
            <v>18.29</v>
          </cell>
        </row>
        <row r="3670">
          <cell r="A3670" t="str">
            <v>0312Sullana-Paita282</v>
          </cell>
          <cell r="B3670" t="str">
            <v>03</v>
          </cell>
          <cell r="C3670" t="str">
            <v>12</v>
          </cell>
          <cell r="D3670" t="str">
            <v>ELNO</v>
          </cell>
          <cell r="E3670" t="str">
            <v>Sullana-Paita</v>
          </cell>
          <cell r="F3670" t="str">
            <v/>
          </cell>
          <cell r="G3670">
            <v>76.44</v>
          </cell>
          <cell r="H3670">
            <v>60</v>
          </cell>
          <cell r="I3670" t="str">
            <v>282</v>
          </cell>
          <cell r="J3670">
            <v>18</v>
          </cell>
          <cell r="K3670">
            <v>0</v>
          </cell>
          <cell r="L3670">
            <v>0</v>
          </cell>
          <cell r="M3670">
            <v>1.4670000000000001</v>
          </cell>
          <cell r="N3670">
            <v>4.4450000000000003</v>
          </cell>
          <cell r="O3670">
            <v>532.52</v>
          </cell>
          <cell r="P3670">
            <v>36.299999999999997</v>
          </cell>
          <cell r="Q3670">
            <v>95.85</v>
          </cell>
          <cell r="R3670">
            <v>4.53</v>
          </cell>
        </row>
        <row r="3671">
          <cell r="A3671" t="str">
            <v>0312Sullana-Paita100</v>
          </cell>
          <cell r="B3671" t="str">
            <v>03</v>
          </cell>
          <cell r="C3671" t="str">
            <v>12</v>
          </cell>
          <cell r="D3671" t="str">
            <v>ELNO</v>
          </cell>
          <cell r="E3671" t="str">
            <v>Sullana-Paita</v>
          </cell>
          <cell r="F3671" t="str">
            <v/>
          </cell>
          <cell r="G3671">
            <v>76.44</v>
          </cell>
          <cell r="H3671">
            <v>60</v>
          </cell>
          <cell r="I3671" t="str">
            <v>100</v>
          </cell>
          <cell r="J3671">
            <v>50</v>
          </cell>
          <cell r="K3671">
            <v>8.3930000000000007</v>
          </cell>
          <cell r="L3671">
            <v>1124.748</v>
          </cell>
          <cell r="M3671">
            <v>1133.1410000000001</v>
          </cell>
          <cell r="N3671">
            <v>6.4130000000000003</v>
          </cell>
          <cell r="O3671">
            <v>175993.44</v>
          </cell>
          <cell r="P3671">
            <v>15.53</v>
          </cell>
          <cell r="Q3671">
            <v>31678.82</v>
          </cell>
          <cell r="R3671">
            <v>610.05999999999995</v>
          </cell>
        </row>
        <row r="3672">
          <cell r="A3672" t="str">
            <v>0312Sullana-Paita122</v>
          </cell>
          <cell r="B3672" t="str">
            <v>03</v>
          </cell>
          <cell r="C3672" t="str">
            <v>12</v>
          </cell>
          <cell r="D3672" t="str">
            <v>ELNO</v>
          </cell>
          <cell r="E3672" t="str">
            <v>Sullana-Paita</v>
          </cell>
          <cell r="F3672" t="str">
            <v/>
          </cell>
          <cell r="G3672">
            <v>76.44</v>
          </cell>
          <cell r="H3672">
            <v>60</v>
          </cell>
          <cell r="I3672" t="str">
            <v>122</v>
          </cell>
          <cell r="J3672">
            <v>64</v>
          </cell>
          <cell r="K3672">
            <v>579.08000000000004</v>
          </cell>
          <cell r="L3672">
            <v>2795.413</v>
          </cell>
          <cell r="M3672">
            <v>3374.4929999999999</v>
          </cell>
          <cell r="N3672">
            <v>14.446999999999999</v>
          </cell>
          <cell r="O3672">
            <v>640718.55000000005</v>
          </cell>
          <cell r="P3672">
            <v>18.989999999999998</v>
          </cell>
          <cell r="Q3672">
            <v>115329.34</v>
          </cell>
          <cell r="R3672">
            <v>783.8</v>
          </cell>
        </row>
        <row r="3673">
          <cell r="A3673" t="str">
            <v>0312Sullana-Paita121</v>
          </cell>
          <cell r="B3673" t="str">
            <v>03</v>
          </cell>
          <cell r="C3673" t="str">
            <v>12</v>
          </cell>
          <cell r="D3673" t="str">
            <v>ELNO</v>
          </cell>
          <cell r="E3673" t="str">
            <v>Sullana-Paita</v>
          </cell>
          <cell r="F3673" t="str">
            <v/>
          </cell>
          <cell r="G3673">
            <v>76.44</v>
          </cell>
          <cell r="H3673">
            <v>60</v>
          </cell>
          <cell r="I3673" t="str">
            <v>121</v>
          </cell>
          <cell r="J3673">
            <v>30</v>
          </cell>
          <cell r="K3673">
            <v>959.83900000000006</v>
          </cell>
          <cell r="L3673">
            <v>3597.77</v>
          </cell>
          <cell r="M3673">
            <v>4557.6090000000004</v>
          </cell>
          <cell r="N3673">
            <v>13.025</v>
          </cell>
          <cell r="O3673">
            <v>804586.83</v>
          </cell>
          <cell r="P3673">
            <v>17.649999999999999</v>
          </cell>
          <cell r="Q3673">
            <v>144825.63</v>
          </cell>
          <cell r="R3673">
            <v>371.21</v>
          </cell>
        </row>
        <row r="3674">
          <cell r="A3674" t="str">
            <v>0312Sullana-Paita132</v>
          </cell>
          <cell r="B3674" t="str">
            <v>03</v>
          </cell>
          <cell r="C3674" t="str">
            <v>12</v>
          </cell>
          <cell r="D3674" t="str">
            <v>ELNO</v>
          </cell>
          <cell r="E3674" t="str">
            <v>Sullana-Paita</v>
          </cell>
          <cell r="F3674" t="str">
            <v/>
          </cell>
          <cell r="G3674">
            <v>76.44</v>
          </cell>
          <cell r="H3674">
            <v>60</v>
          </cell>
          <cell r="I3674" t="str">
            <v>132</v>
          </cell>
          <cell r="J3674">
            <v>33</v>
          </cell>
          <cell r="K3674">
            <v>0</v>
          </cell>
          <cell r="L3674">
            <v>0</v>
          </cell>
          <cell r="M3674">
            <v>248.673</v>
          </cell>
          <cell r="N3674">
            <v>1.677</v>
          </cell>
          <cell r="O3674">
            <v>69619.649999999994</v>
          </cell>
          <cell r="P3674">
            <v>28</v>
          </cell>
          <cell r="Q3674">
            <v>12531.54</v>
          </cell>
          <cell r="R3674">
            <v>393.78</v>
          </cell>
        </row>
        <row r="3675">
          <cell r="A3675" t="str">
            <v>0312Sullana-Paita131</v>
          </cell>
          <cell r="B3675" t="str">
            <v>03</v>
          </cell>
          <cell r="C3675" t="str">
            <v>12</v>
          </cell>
          <cell r="D3675" t="str">
            <v>ELNO</v>
          </cell>
          <cell r="E3675" t="str">
            <v>Sullana-Paita</v>
          </cell>
          <cell r="F3675" t="str">
            <v/>
          </cell>
          <cell r="G3675">
            <v>76.44</v>
          </cell>
          <cell r="H3675">
            <v>60</v>
          </cell>
          <cell r="I3675" t="str">
            <v>131</v>
          </cell>
          <cell r="J3675">
            <v>28</v>
          </cell>
          <cell r="K3675">
            <v>0</v>
          </cell>
          <cell r="L3675">
            <v>0</v>
          </cell>
          <cell r="M3675">
            <v>377.274</v>
          </cell>
          <cell r="N3675">
            <v>2.0030000000000001</v>
          </cell>
          <cell r="O3675">
            <v>94123.14</v>
          </cell>
          <cell r="P3675">
            <v>24.95</v>
          </cell>
          <cell r="Q3675">
            <v>16942.169999999998</v>
          </cell>
          <cell r="R3675">
            <v>334.88</v>
          </cell>
        </row>
        <row r="3676">
          <cell r="A3676" t="str">
            <v>0312Sullana-Paita240</v>
          </cell>
          <cell r="B3676" t="str">
            <v>03</v>
          </cell>
          <cell r="C3676" t="str">
            <v>12</v>
          </cell>
          <cell r="D3676" t="str">
            <v>ELNO</v>
          </cell>
          <cell r="E3676" t="str">
            <v>Sullana-Paita</v>
          </cell>
          <cell r="F3676" t="str">
            <v/>
          </cell>
          <cell r="G3676">
            <v>76.44</v>
          </cell>
          <cell r="H3676">
            <v>60</v>
          </cell>
          <cell r="I3676" t="str">
            <v>240</v>
          </cell>
          <cell r="J3676">
            <v>0</v>
          </cell>
          <cell r="K3676">
            <v>0</v>
          </cell>
          <cell r="L3676">
            <v>0</v>
          </cell>
          <cell r="M3676">
            <v>459.65300000000002</v>
          </cell>
          <cell r="N3676">
            <v>0</v>
          </cell>
          <cell r="O3676">
            <v>180160.53</v>
          </cell>
          <cell r="P3676">
            <v>39.19</v>
          </cell>
          <cell r="Q3676">
            <v>0</v>
          </cell>
          <cell r="R3676">
            <v>0</v>
          </cell>
        </row>
        <row r="3677">
          <cell r="A3677" t="str">
            <v>0312Chulucanas210</v>
          </cell>
          <cell r="B3677" t="str">
            <v>03</v>
          </cell>
          <cell r="C3677" t="str">
            <v>12</v>
          </cell>
          <cell r="D3677" t="str">
            <v>ELNO</v>
          </cell>
          <cell r="E3677" t="str">
            <v>Chulucanas</v>
          </cell>
          <cell r="F3677" t="str">
            <v/>
          </cell>
          <cell r="G3677">
            <v>0</v>
          </cell>
          <cell r="H3677">
            <v>0</v>
          </cell>
          <cell r="I3677" t="str">
            <v>210</v>
          </cell>
          <cell r="J3677">
            <v>3</v>
          </cell>
          <cell r="K3677">
            <v>5.5E-2</v>
          </cell>
          <cell r="L3677">
            <v>20.279</v>
          </cell>
          <cell r="M3677">
            <v>20.334</v>
          </cell>
          <cell r="N3677">
            <v>7.9000000000000001E-2</v>
          </cell>
          <cell r="O3677">
            <v>4046.39</v>
          </cell>
          <cell r="P3677">
            <v>19.899999999999999</v>
          </cell>
          <cell r="Q3677">
            <v>728.35</v>
          </cell>
          <cell r="R3677">
            <v>8.09</v>
          </cell>
        </row>
        <row r="3678">
          <cell r="A3678" t="str">
            <v>0312Chulucanas222</v>
          </cell>
          <cell r="B3678" t="str">
            <v>03</v>
          </cell>
          <cell r="C3678" t="str">
            <v>12</v>
          </cell>
          <cell r="D3678" t="str">
            <v>ELNO</v>
          </cell>
          <cell r="E3678" t="str">
            <v>Chulucanas</v>
          </cell>
          <cell r="F3678" t="str">
            <v/>
          </cell>
          <cell r="G3678">
            <v>0</v>
          </cell>
          <cell r="H3678">
            <v>0</v>
          </cell>
          <cell r="I3678" t="str">
            <v>222</v>
          </cell>
          <cell r="J3678">
            <v>1</v>
          </cell>
          <cell r="K3678">
            <v>0.60499999999999998</v>
          </cell>
          <cell r="L3678">
            <v>1.1839999999999999</v>
          </cell>
          <cell r="M3678">
            <v>1.7889999999999999</v>
          </cell>
          <cell r="N3678">
            <v>2.5000000000000001E-2</v>
          </cell>
          <cell r="O3678">
            <v>581.98</v>
          </cell>
          <cell r="P3678">
            <v>32.53</v>
          </cell>
          <cell r="Q3678">
            <v>104.76</v>
          </cell>
          <cell r="R3678">
            <v>2.77</v>
          </cell>
        </row>
        <row r="3679">
          <cell r="A3679" t="str">
            <v>0312Chulucanas231</v>
          </cell>
          <cell r="B3679" t="str">
            <v>03</v>
          </cell>
          <cell r="C3679" t="str">
            <v>12</v>
          </cell>
          <cell r="D3679" t="str">
            <v>ELNO</v>
          </cell>
          <cell r="E3679" t="str">
            <v>Chulucanas</v>
          </cell>
          <cell r="F3679" t="str">
            <v/>
          </cell>
          <cell r="G3679">
            <v>0</v>
          </cell>
          <cell r="H3679">
            <v>0</v>
          </cell>
          <cell r="I3679" t="str">
            <v>231</v>
          </cell>
          <cell r="J3679">
            <v>4</v>
          </cell>
          <cell r="K3679">
            <v>0</v>
          </cell>
          <cell r="L3679">
            <v>0</v>
          </cell>
          <cell r="M3679">
            <v>1.585</v>
          </cell>
          <cell r="N3679">
            <v>0.01</v>
          </cell>
          <cell r="O3679">
            <v>1000.98</v>
          </cell>
          <cell r="P3679">
            <v>63.15</v>
          </cell>
          <cell r="Q3679">
            <v>180.18</v>
          </cell>
          <cell r="R3679">
            <v>5.72</v>
          </cell>
        </row>
        <row r="3680">
          <cell r="A3680" t="str">
            <v>0312Chulucanas270</v>
          </cell>
          <cell r="B3680" t="str">
            <v>03</v>
          </cell>
          <cell r="C3680" t="str">
            <v>12</v>
          </cell>
          <cell r="D3680" t="str">
            <v>ELNO</v>
          </cell>
          <cell r="E3680" t="str">
            <v>Chulucanas</v>
          </cell>
          <cell r="F3680" t="str">
            <v/>
          </cell>
          <cell r="G3680">
            <v>0</v>
          </cell>
          <cell r="H3680">
            <v>0</v>
          </cell>
          <cell r="I3680" t="str">
            <v>270</v>
          </cell>
          <cell r="J3680">
            <v>989</v>
          </cell>
          <cell r="K3680">
            <v>0</v>
          </cell>
          <cell r="L3680">
            <v>0</v>
          </cell>
          <cell r="M3680">
            <v>161.376</v>
          </cell>
          <cell r="N3680">
            <v>0</v>
          </cell>
          <cell r="O3680">
            <v>60945.58</v>
          </cell>
          <cell r="P3680">
            <v>37.770000000000003</v>
          </cell>
          <cell r="Q3680">
            <v>10970.2</v>
          </cell>
          <cell r="R3680">
            <v>612.86</v>
          </cell>
        </row>
        <row r="3681">
          <cell r="A3681" t="str">
            <v>0312Chulucanas261</v>
          </cell>
          <cell r="B3681" t="str">
            <v>03</v>
          </cell>
          <cell r="C3681" t="str">
            <v>12</v>
          </cell>
          <cell r="D3681" t="str">
            <v>ELNO</v>
          </cell>
          <cell r="E3681" t="str">
            <v>Chulucanas</v>
          </cell>
          <cell r="F3681" t="str">
            <v/>
          </cell>
          <cell r="G3681">
            <v>0</v>
          </cell>
          <cell r="H3681">
            <v>0</v>
          </cell>
          <cell r="I3681" t="str">
            <v>261</v>
          </cell>
          <cell r="J3681">
            <v>16046</v>
          </cell>
          <cell r="K3681">
            <v>0</v>
          </cell>
          <cell r="L3681">
            <v>0</v>
          </cell>
          <cell r="M3681">
            <v>216.31100000000001</v>
          </cell>
          <cell r="N3681">
            <v>0</v>
          </cell>
          <cell r="O3681">
            <v>91533.89</v>
          </cell>
          <cell r="P3681">
            <v>42.32</v>
          </cell>
          <cell r="Q3681">
            <v>16476.099999999999</v>
          </cell>
          <cell r="R3681">
            <v>9757.7099999999991</v>
          </cell>
        </row>
        <row r="3682">
          <cell r="A3682" t="str">
            <v>0312Chulucanas262</v>
          </cell>
          <cell r="B3682" t="str">
            <v>03</v>
          </cell>
          <cell r="C3682" t="str">
            <v>12</v>
          </cell>
          <cell r="D3682" t="str">
            <v>ELNO</v>
          </cell>
          <cell r="E3682" t="str">
            <v>Chulucanas</v>
          </cell>
          <cell r="F3682" t="str">
            <v/>
          </cell>
          <cell r="G3682">
            <v>0</v>
          </cell>
          <cell r="H3682">
            <v>0</v>
          </cell>
          <cell r="I3682" t="str">
            <v>262</v>
          </cell>
          <cell r="J3682">
            <v>6465</v>
          </cell>
          <cell r="K3682">
            <v>0</v>
          </cell>
          <cell r="L3682">
            <v>0</v>
          </cell>
          <cell r="M3682">
            <v>347.774</v>
          </cell>
          <cell r="N3682">
            <v>0</v>
          </cell>
          <cell r="O3682">
            <v>125361.7</v>
          </cell>
          <cell r="P3682">
            <v>36.049999999999997</v>
          </cell>
          <cell r="Q3682">
            <v>22565.11</v>
          </cell>
          <cell r="R3682">
            <v>3928.09</v>
          </cell>
        </row>
        <row r="3683">
          <cell r="A3683" t="str">
            <v>0312Chulucanas263</v>
          </cell>
          <cell r="B3683" t="str">
            <v>03</v>
          </cell>
          <cell r="C3683" t="str">
            <v>12</v>
          </cell>
          <cell r="D3683" t="str">
            <v>ELNO</v>
          </cell>
          <cell r="E3683" t="str">
            <v>Chulucanas</v>
          </cell>
          <cell r="F3683" t="str">
            <v/>
          </cell>
          <cell r="G3683">
            <v>0</v>
          </cell>
          <cell r="H3683">
            <v>0</v>
          </cell>
          <cell r="I3683" t="str">
            <v>263</v>
          </cell>
          <cell r="J3683">
            <v>787</v>
          </cell>
          <cell r="K3683">
            <v>0</v>
          </cell>
          <cell r="L3683">
            <v>0</v>
          </cell>
          <cell r="M3683">
            <v>94.81</v>
          </cell>
          <cell r="N3683">
            <v>0</v>
          </cell>
          <cell r="O3683">
            <v>38314.639999999999</v>
          </cell>
          <cell r="P3683">
            <v>40.409999999999997</v>
          </cell>
          <cell r="Q3683">
            <v>6896.64</v>
          </cell>
          <cell r="R3683">
            <v>477.38</v>
          </cell>
        </row>
        <row r="3684">
          <cell r="A3684" t="str">
            <v>0312Chulucanas264</v>
          </cell>
          <cell r="B3684" t="str">
            <v>03</v>
          </cell>
          <cell r="C3684" t="str">
            <v>12</v>
          </cell>
          <cell r="D3684" t="str">
            <v>ELNO</v>
          </cell>
          <cell r="E3684" t="str">
            <v>Chulucanas</v>
          </cell>
          <cell r="F3684" t="str">
            <v/>
          </cell>
          <cell r="G3684">
            <v>0</v>
          </cell>
          <cell r="H3684">
            <v>0</v>
          </cell>
          <cell r="I3684" t="str">
            <v>264</v>
          </cell>
          <cell r="J3684">
            <v>275</v>
          </cell>
          <cell r="K3684">
            <v>0</v>
          </cell>
          <cell r="L3684">
            <v>0</v>
          </cell>
          <cell r="M3684">
            <v>53.654000000000003</v>
          </cell>
          <cell r="N3684">
            <v>0</v>
          </cell>
          <cell r="O3684">
            <v>21283.45</v>
          </cell>
          <cell r="P3684">
            <v>39.67</v>
          </cell>
          <cell r="Q3684">
            <v>3831.02</v>
          </cell>
          <cell r="R3684">
            <v>168.38</v>
          </cell>
        </row>
        <row r="3685">
          <cell r="A3685" t="str">
            <v>0312Chulucanas265</v>
          </cell>
          <cell r="B3685" t="str">
            <v>03</v>
          </cell>
          <cell r="C3685" t="str">
            <v>12</v>
          </cell>
          <cell r="D3685" t="str">
            <v>ELNO</v>
          </cell>
          <cell r="E3685" t="str">
            <v>Chulucanas</v>
          </cell>
          <cell r="F3685" t="str">
            <v/>
          </cell>
          <cell r="G3685">
            <v>0</v>
          </cell>
          <cell r="H3685">
            <v>0</v>
          </cell>
          <cell r="I3685" t="str">
            <v>265</v>
          </cell>
          <cell r="J3685">
            <v>41</v>
          </cell>
          <cell r="K3685">
            <v>0</v>
          </cell>
          <cell r="L3685">
            <v>0</v>
          </cell>
          <cell r="M3685">
            <v>15.763999999999999</v>
          </cell>
          <cell r="N3685">
            <v>0</v>
          </cell>
          <cell r="O3685">
            <v>6197.17</v>
          </cell>
          <cell r="P3685">
            <v>39.31</v>
          </cell>
          <cell r="Q3685">
            <v>1115.49</v>
          </cell>
          <cell r="R3685">
            <v>25.16</v>
          </cell>
        </row>
        <row r="3686">
          <cell r="A3686" t="str">
            <v>0312Chulucanas266</v>
          </cell>
          <cell r="B3686" t="str">
            <v>03</v>
          </cell>
          <cell r="C3686" t="str">
            <v>12</v>
          </cell>
          <cell r="D3686" t="str">
            <v>ELNO</v>
          </cell>
          <cell r="E3686" t="str">
            <v>Chulucanas</v>
          </cell>
          <cell r="F3686" t="str">
            <v/>
          </cell>
          <cell r="G3686">
            <v>0</v>
          </cell>
          <cell r="H3686">
            <v>0</v>
          </cell>
          <cell r="I3686" t="str">
            <v>266</v>
          </cell>
          <cell r="J3686">
            <v>15</v>
          </cell>
          <cell r="K3686">
            <v>0</v>
          </cell>
          <cell r="L3686">
            <v>0</v>
          </cell>
          <cell r="M3686">
            <v>8.827</v>
          </cell>
          <cell r="N3686">
            <v>0</v>
          </cell>
          <cell r="O3686">
            <v>3454.73</v>
          </cell>
          <cell r="P3686">
            <v>39.14</v>
          </cell>
          <cell r="Q3686">
            <v>621.85</v>
          </cell>
          <cell r="R3686">
            <v>9.6300000000000008</v>
          </cell>
        </row>
        <row r="3687">
          <cell r="A3687" t="str">
            <v>0312Chulucanas267</v>
          </cell>
          <cell r="B3687" t="str">
            <v>03</v>
          </cell>
          <cell r="C3687" t="str">
            <v>12</v>
          </cell>
          <cell r="D3687" t="str">
            <v>ELNO</v>
          </cell>
          <cell r="E3687" t="str">
            <v>Chulucanas</v>
          </cell>
          <cell r="F3687" t="str">
            <v/>
          </cell>
          <cell r="G3687">
            <v>0</v>
          </cell>
          <cell r="H3687">
            <v>0</v>
          </cell>
          <cell r="I3687" t="str">
            <v>267</v>
          </cell>
          <cell r="J3687">
            <v>6</v>
          </cell>
          <cell r="K3687">
            <v>0</v>
          </cell>
          <cell r="L3687">
            <v>0</v>
          </cell>
          <cell r="M3687">
            <v>5.32</v>
          </cell>
          <cell r="N3687">
            <v>0</v>
          </cell>
          <cell r="O3687">
            <v>2076.29</v>
          </cell>
          <cell r="P3687">
            <v>39.03</v>
          </cell>
          <cell r="Q3687">
            <v>373.73</v>
          </cell>
          <cell r="R3687">
            <v>3.66</v>
          </cell>
        </row>
        <row r="3688">
          <cell r="A3688" t="str">
            <v>0312Chulucanas268</v>
          </cell>
          <cell r="B3688" t="str">
            <v>03</v>
          </cell>
          <cell r="C3688" t="str">
            <v>12</v>
          </cell>
          <cell r="D3688" t="str">
            <v>ELNO</v>
          </cell>
          <cell r="E3688" t="str">
            <v>Chulucanas</v>
          </cell>
          <cell r="F3688" t="str">
            <v/>
          </cell>
          <cell r="G3688">
            <v>0</v>
          </cell>
          <cell r="H3688">
            <v>0</v>
          </cell>
          <cell r="I3688" t="str">
            <v>268</v>
          </cell>
          <cell r="J3688">
            <v>6</v>
          </cell>
          <cell r="K3688">
            <v>0</v>
          </cell>
          <cell r="L3688">
            <v>0</v>
          </cell>
          <cell r="M3688">
            <v>18.673999999999999</v>
          </cell>
          <cell r="N3688">
            <v>0</v>
          </cell>
          <cell r="O3688">
            <v>6058.97</v>
          </cell>
          <cell r="P3688">
            <v>32.450000000000003</v>
          </cell>
          <cell r="Q3688">
            <v>1090.6099999999999</v>
          </cell>
          <cell r="R3688">
            <v>4.3099999999999996</v>
          </cell>
        </row>
        <row r="3689">
          <cell r="A3689" t="str">
            <v>0312Chulucanas282</v>
          </cell>
          <cell r="B3689" t="str">
            <v>03</v>
          </cell>
          <cell r="C3689" t="str">
            <v>12</v>
          </cell>
          <cell r="D3689" t="str">
            <v>ELNO</v>
          </cell>
          <cell r="E3689" t="str">
            <v>Chulucanas</v>
          </cell>
          <cell r="F3689" t="str">
            <v/>
          </cell>
          <cell r="G3689">
            <v>0</v>
          </cell>
          <cell r="H3689">
            <v>0</v>
          </cell>
          <cell r="I3689" t="str">
            <v>282</v>
          </cell>
          <cell r="J3689">
            <v>3</v>
          </cell>
          <cell r="K3689">
            <v>0</v>
          </cell>
          <cell r="L3689">
            <v>0</v>
          </cell>
          <cell r="M3689">
            <v>0.14899999999999999</v>
          </cell>
          <cell r="N3689">
            <v>0.45</v>
          </cell>
          <cell r="O3689">
            <v>58.23</v>
          </cell>
          <cell r="P3689">
            <v>39.08</v>
          </cell>
          <cell r="Q3689">
            <v>10.48</v>
          </cell>
          <cell r="R3689">
            <v>0.75</v>
          </cell>
        </row>
        <row r="3690">
          <cell r="A3690" t="str">
            <v>0312Chulucanas100</v>
          </cell>
          <cell r="B3690" t="str">
            <v>03</v>
          </cell>
          <cell r="C3690" t="str">
            <v>12</v>
          </cell>
          <cell r="D3690" t="str">
            <v>ELNO</v>
          </cell>
          <cell r="E3690" t="str">
            <v>Chulucanas</v>
          </cell>
          <cell r="F3690" t="str">
            <v/>
          </cell>
          <cell r="G3690">
            <v>0</v>
          </cell>
          <cell r="H3690">
            <v>0</v>
          </cell>
          <cell r="I3690" t="str">
            <v>100</v>
          </cell>
          <cell r="J3690">
            <v>22</v>
          </cell>
          <cell r="K3690">
            <v>7.444</v>
          </cell>
          <cell r="L3690">
            <v>212.20699999999999</v>
          </cell>
          <cell r="M3690">
            <v>219.65100000000001</v>
          </cell>
          <cell r="N3690">
            <v>1.593</v>
          </cell>
          <cell r="O3690">
            <v>39428.67</v>
          </cell>
          <cell r="P3690">
            <v>17.95</v>
          </cell>
          <cell r="Q3690">
            <v>7097.16</v>
          </cell>
          <cell r="R3690">
            <v>301.18</v>
          </cell>
        </row>
        <row r="3691">
          <cell r="A3691" t="str">
            <v>0312Chulucanas122</v>
          </cell>
          <cell r="B3691" t="str">
            <v>03</v>
          </cell>
          <cell r="C3691" t="str">
            <v>12</v>
          </cell>
          <cell r="D3691" t="str">
            <v>ELNO</v>
          </cell>
          <cell r="E3691" t="str">
            <v>Chulucanas</v>
          </cell>
          <cell r="F3691" t="str">
            <v/>
          </cell>
          <cell r="G3691">
            <v>0</v>
          </cell>
          <cell r="H3691">
            <v>0</v>
          </cell>
          <cell r="I3691" t="str">
            <v>122</v>
          </cell>
          <cell r="J3691">
            <v>11</v>
          </cell>
          <cell r="K3691">
            <v>20.602</v>
          </cell>
          <cell r="L3691">
            <v>74.489999999999995</v>
          </cell>
          <cell r="M3691">
            <v>95.091999999999999</v>
          </cell>
          <cell r="N3691">
            <v>0.47699999999999998</v>
          </cell>
          <cell r="O3691">
            <v>17406.95</v>
          </cell>
          <cell r="P3691">
            <v>18.309999999999999</v>
          </cell>
          <cell r="Q3691">
            <v>3133.25</v>
          </cell>
          <cell r="R3691">
            <v>148.41</v>
          </cell>
        </row>
        <row r="3692">
          <cell r="A3692" t="str">
            <v>0312Chulucanas121</v>
          </cell>
          <cell r="B3692" t="str">
            <v>03</v>
          </cell>
          <cell r="C3692" t="str">
            <v>12</v>
          </cell>
          <cell r="D3692" t="str">
            <v>ELNO</v>
          </cell>
          <cell r="E3692" t="str">
            <v>Chulucanas</v>
          </cell>
          <cell r="F3692" t="str">
            <v/>
          </cell>
          <cell r="G3692">
            <v>0</v>
          </cell>
          <cell r="H3692">
            <v>0</v>
          </cell>
          <cell r="I3692" t="str">
            <v>121</v>
          </cell>
          <cell r="J3692">
            <v>5</v>
          </cell>
          <cell r="K3692">
            <v>39.279000000000003</v>
          </cell>
          <cell r="L3692">
            <v>116.94</v>
          </cell>
          <cell r="M3692">
            <v>156.21899999999999</v>
          </cell>
          <cell r="N3692">
            <v>0.51600000000000001</v>
          </cell>
          <cell r="O3692">
            <v>29022.11</v>
          </cell>
          <cell r="P3692">
            <v>18.579999999999998</v>
          </cell>
          <cell r="Q3692">
            <v>5223.9799999999996</v>
          </cell>
          <cell r="R3692">
            <v>64.930000000000007</v>
          </cell>
        </row>
        <row r="3693">
          <cell r="A3693" t="str">
            <v>0312Chulucanas132</v>
          </cell>
          <cell r="B3693" t="str">
            <v>03</v>
          </cell>
          <cell r="C3693" t="str">
            <v>12</v>
          </cell>
          <cell r="D3693" t="str">
            <v>ELNO</v>
          </cell>
          <cell r="E3693" t="str">
            <v>Chulucanas</v>
          </cell>
          <cell r="F3693" t="str">
            <v/>
          </cell>
          <cell r="G3693">
            <v>0</v>
          </cell>
          <cell r="H3693">
            <v>0</v>
          </cell>
          <cell r="I3693" t="str">
            <v>132</v>
          </cell>
          <cell r="J3693">
            <v>13</v>
          </cell>
          <cell r="K3693">
            <v>0</v>
          </cell>
          <cell r="L3693">
            <v>0</v>
          </cell>
          <cell r="M3693">
            <v>15.555999999999999</v>
          </cell>
          <cell r="N3693">
            <v>0.18</v>
          </cell>
          <cell r="O3693">
            <v>3554.98</v>
          </cell>
          <cell r="P3693">
            <v>22.85</v>
          </cell>
          <cell r="Q3693">
            <v>639.9</v>
          </cell>
          <cell r="R3693">
            <v>173.8</v>
          </cell>
        </row>
        <row r="3694">
          <cell r="A3694" t="str">
            <v>0312Chulucanas131</v>
          </cell>
          <cell r="B3694" t="str">
            <v>03</v>
          </cell>
          <cell r="C3694" t="str">
            <v>12</v>
          </cell>
          <cell r="D3694" t="str">
            <v>ELNO</v>
          </cell>
          <cell r="E3694" t="str">
            <v>Chulucanas</v>
          </cell>
          <cell r="F3694" t="str">
            <v/>
          </cell>
          <cell r="G3694">
            <v>0</v>
          </cell>
          <cell r="H3694">
            <v>0</v>
          </cell>
          <cell r="I3694" t="str">
            <v>131</v>
          </cell>
          <cell r="J3694">
            <v>19</v>
          </cell>
          <cell r="K3694">
            <v>0</v>
          </cell>
          <cell r="L3694">
            <v>0</v>
          </cell>
          <cell r="M3694">
            <v>57.066000000000003</v>
          </cell>
          <cell r="N3694">
            <v>0.35799999999999998</v>
          </cell>
          <cell r="O3694">
            <v>14687.87</v>
          </cell>
          <cell r="P3694">
            <v>25.74</v>
          </cell>
          <cell r="Q3694">
            <v>2643.82</v>
          </cell>
          <cell r="R3694">
            <v>249.5</v>
          </cell>
        </row>
        <row r="3695">
          <cell r="A3695" t="str">
            <v>0312Chulucanas240</v>
          </cell>
          <cell r="B3695" t="str">
            <v>03</v>
          </cell>
          <cell r="C3695" t="str">
            <v>12</v>
          </cell>
          <cell r="D3695" t="str">
            <v>ELNO</v>
          </cell>
          <cell r="E3695" t="str">
            <v>Chulucanas</v>
          </cell>
          <cell r="F3695" t="str">
            <v/>
          </cell>
          <cell r="G3695">
            <v>0</v>
          </cell>
          <cell r="H3695">
            <v>0</v>
          </cell>
          <cell r="I3695" t="str">
            <v>240</v>
          </cell>
          <cell r="J3695">
            <v>0</v>
          </cell>
          <cell r="K3695">
            <v>0</v>
          </cell>
          <cell r="L3695">
            <v>0</v>
          </cell>
          <cell r="M3695">
            <v>203.845</v>
          </cell>
          <cell r="N3695">
            <v>0</v>
          </cell>
          <cell r="O3695">
            <v>51090.48</v>
          </cell>
          <cell r="P3695">
            <v>25.06</v>
          </cell>
          <cell r="Q3695">
            <v>0</v>
          </cell>
          <cell r="R3695">
            <v>0</v>
          </cell>
        </row>
        <row r="3696">
          <cell r="A3696" t="str">
            <v>0312Talara222</v>
          </cell>
          <cell r="B3696" t="str">
            <v>03</v>
          </cell>
          <cell r="C3696" t="str">
            <v>12</v>
          </cell>
          <cell r="D3696" t="str">
            <v>ELNO</v>
          </cell>
          <cell r="E3696" t="str">
            <v>Talara</v>
          </cell>
          <cell r="F3696" t="str">
            <v/>
          </cell>
          <cell r="G3696">
            <v>0</v>
          </cell>
          <cell r="H3696">
            <v>0</v>
          </cell>
          <cell r="I3696" t="str">
            <v>222</v>
          </cell>
          <cell r="J3696">
            <v>11</v>
          </cell>
          <cell r="K3696">
            <v>8.6219999999999999</v>
          </cell>
          <cell r="L3696">
            <v>59.87</v>
          </cell>
          <cell r="M3696">
            <v>68.492000000000004</v>
          </cell>
          <cell r="N3696">
            <v>0.46300000000000002</v>
          </cell>
          <cell r="O3696">
            <v>29947.32</v>
          </cell>
          <cell r="P3696">
            <v>43.72</v>
          </cell>
          <cell r="Q3696">
            <v>5390.52</v>
          </cell>
          <cell r="R3696">
            <v>27.07</v>
          </cell>
        </row>
        <row r="3697">
          <cell r="A3697" t="str">
            <v>0312Talara221</v>
          </cell>
          <cell r="B3697" t="str">
            <v>03</v>
          </cell>
          <cell r="C3697" t="str">
            <v>12</v>
          </cell>
          <cell r="D3697" t="str">
            <v>ELNO</v>
          </cell>
          <cell r="E3697" t="str">
            <v>Talara</v>
          </cell>
          <cell r="F3697" t="str">
            <v/>
          </cell>
          <cell r="G3697">
            <v>0</v>
          </cell>
          <cell r="H3697">
            <v>0</v>
          </cell>
          <cell r="I3697" t="str">
            <v>221</v>
          </cell>
          <cell r="J3697">
            <v>1</v>
          </cell>
          <cell r="K3697">
            <v>4.5960000000000001</v>
          </cell>
          <cell r="L3697">
            <v>19.244</v>
          </cell>
          <cell r="M3697">
            <v>23.84</v>
          </cell>
          <cell r="N3697">
            <v>8.5000000000000006E-2</v>
          </cell>
          <cell r="O3697">
            <v>7877.23</v>
          </cell>
          <cell r="P3697">
            <v>33.04</v>
          </cell>
          <cell r="Q3697">
            <v>1417.9</v>
          </cell>
          <cell r="R3697">
            <v>3.04</v>
          </cell>
        </row>
        <row r="3698">
          <cell r="A3698" t="str">
            <v>0312Talara232</v>
          </cell>
          <cell r="B3698" t="str">
            <v>03</v>
          </cell>
          <cell r="C3698" t="str">
            <v>12</v>
          </cell>
          <cell r="D3698" t="str">
            <v>ELNO</v>
          </cell>
          <cell r="E3698" t="str">
            <v>Talara</v>
          </cell>
          <cell r="F3698" t="str">
            <v/>
          </cell>
          <cell r="G3698">
            <v>0</v>
          </cell>
          <cell r="H3698">
            <v>0</v>
          </cell>
          <cell r="I3698" t="str">
            <v>232</v>
          </cell>
          <cell r="J3698">
            <v>10</v>
          </cell>
          <cell r="K3698">
            <v>0</v>
          </cell>
          <cell r="L3698">
            <v>0</v>
          </cell>
          <cell r="M3698">
            <v>60.658000000000001</v>
          </cell>
          <cell r="N3698">
            <v>0.54500000000000004</v>
          </cell>
          <cell r="O3698">
            <v>25473.21</v>
          </cell>
          <cell r="P3698">
            <v>41.99</v>
          </cell>
          <cell r="Q3698">
            <v>4585.18</v>
          </cell>
          <cell r="R3698">
            <v>22.88</v>
          </cell>
        </row>
        <row r="3699">
          <cell r="A3699" t="str">
            <v>0312Talara231</v>
          </cell>
          <cell r="B3699" t="str">
            <v>03</v>
          </cell>
          <cell r="C3699" t="str">
            <v>12</v>
          </cell>
          <cell r="D3699" t="str">
            <v>ELNO</v>
          </cell>
          <cell r="E3699" t="str">
            <v>Talara</v>
          </cell>
          <cell r="F3699" t="str">
            <v/>
          </cell>
          <cell r="G3699">
            <v>0</v>
          </cell>
          <cell r="H3699">
            <v>0</v>
          </cell>
          <cell r="I3699" t="str">
            <v>231</v>
          </cell>
          <cell r="J3699">
            <v>9</v>
          </cell>
          <cell r="K3699">
            <v>0</v>
          </cell>
          <cell r="L3699">
            <v>0</v>
          </cell>
          <cell r="M3699">
            <v>31.231000000000002</v>
          </cell>
          <cell r="N3699">
            <v>0.159</v>
          </cell>
          <cell r="O3699">
            <v>11039.68</v>
          </cell>
          <cell r="P3699">
            <v>35.35</v>
          </cell>
          <cell r="Q3699">
            <v>1987.14</v>
          </cell>
          <cell r="R3699">
            <v>16.239999999999998</v>
          </cell>
        </row>
        <row r="3700">
          <cell r="A3700" t="str">
            <v>0312Talara270</v>
          </cell>
          <cell r="B3700" t="str">
            <v>03</v>
          </cell>
          <cell r="C3700" t="str">
            <v>12</v>
          </cell>
          <cell r="D3700" t="str">
            <v>ELNO</v>
          </cell>
          <cell r="E3700" t="str">
            <v>Talara</v>
          </cell>
          <cell r="F3700" t="str">
            <v/>
          </cell>
          <cell r="G3700">
            <v>0</v>
          </cell>
          <cell r="H3700">
            <v>0</v>
          </cell>
          <cell r="I3700" t="str">
            <v>270</v>
          </cell>
          <cell r="J3700">
            <v>1961</v>
          </cell>
          <cell r="K3700">
            <v>0</v>
          </cell>
          <cell r="L3700">
            <v>0</v>
          </cell>
          <cell r="M3700">
            <v>422.12900000000002</v>
          </cell>
          <cell r="N3700">
            <v>0</v>
          </cell>
          <cell r="O3700">
            <v>151999.45000000001</v>
          </cell>
          <cell r="P3700">
            <v>36.01</v>
          </cell>
          <cell r="Q3700">
            <v>27359.9</v>
          </cell>
          <cell r="R3700">
            <v>1223.96</v>
          </cell>
        </row>
        <row r="3701">
          <cell r="A3701" t="str">
            <v>0312Talara261</v>
          </cell>
          <cell r="B3701" t="str">
            <v>03</v>
          </cell>
          <cell r="C3701" t="str">
            <v>12</v>
          </cell>
          <cell r="D3701" t="str">
            <v>ELNO</v>
          </cell>
          <cell r="E3701" t="str">
            <v>Talara</v>
          </cell>
          <cell r="F3701" t="str">
            <v/>
          </cell>
          <cell r="G3701">
            <v>0</v>
          </cell>
          <cell r="H3701">
            <v>0</v>
          </cell>
          <cell r="I3701" t="str">
            <v>261</v>
          </cell>
          <cell r="J3701">
            <v>5282</v>
          </cell>
          <cell r="K3701">
            <v>0</v>
          </cell>
          <cell r="L3701">
            <v>0</v>
          </cell>
          <cell r="M3701">
            <v>89.061999999999998</v>
          </cell>
          <cell r="N3701">
            <v>0</v>
          </cell>
          <cell r="O3701">
            <v>32806.61</v>
          </cell>
          <cell r="P3701">
            <v>36.840000000000003</v>
          </cell>
          <cell r="Q3701">
            <v>5905.19</v>
          </cell>
          <cell r="R3701">
            <v>3212.76</v>
          </cell>
        </row>
        <row r="3702">
          <cell r="A3702" t="str">
            <v>0312Talara262</v>
          </cell>
          <cell r="B3702" t="str">
            <v>03</v>
          </cell>
          <cell r="C3702" t="str">
            <v>12</v>
          </cell>
          <cell r="D3702" t="str">
            <v>ELNO</v>
          </cell>
          <cell r="E3702" t="str">
            <v>Talara</v>
          </cell>
          <cell r="F3702" t="str">
            <v/>
          </cell>
          <cell r="G3702">
            <v>0</v>
          </cell>
          <cell r="H3702">
            <v>0</v>
          </cell>
          <cell r="I3702" t="str">
            <v>262</v>
          </cell>
          <cell r="J3702">
            <v>7796</v>
          </cell>
          <cell r="K3702">
            <v>0</v>
          </cell>
          <cell r="L3702">
            <v>0</v>
          </cell>
          <cell r="M3702">
            <v>460.69799999999998</v>
          </cell>
          <cell r="N3702">
            <v>0</v>
          </cell>
          <cell r="O3702">
            <v>154784.68</v>
          </cell>
          <cell r="P3702">
            <v>33.6</v>
          </cell>
          <cell r="Q3702">
            <v>27861.24</v>
          </cell>
          <cell r="R3702">
            <v>4752.9399999999996</v>
          </cell>
        </row>
        <row r="3703">
          <cell r="A3703" t="str">
            <v>0312Talara263</v>
          </cell>
          <cell r="B3703" t="str">
            <v>03</v>
          </cell>
          <cell r="C3703" t="str">
            <v>12</v>
          </cell>
          <cell r="D3703" t="str">
            <v>ELNO</v>
          </cell>
          <cell r="E3703" t="str">
            <v>Talara</v>
          </cell>
          <cell r="F3703" t="str">
            <v/>
          </cell>
          <cell r="G3703">
            <v>0</v>
          </cell>
          <cell r="H3703">
            <v>0</v>
          </cell>
          <cell r="I3703" t="str">
            <v>263</v>
          </cell>
          <cell r="J3703">
            <v>2198</v>
          </cell>
          <cell r="K3703">
            <v>0</v>
          </cell>
          <cell r="L3703">
            <v>0</v>
          </cell>
          <cell r="M3703">
            <v>267.45600000000002</v>
          </cell>
          <cell r="N3703">
            <v>0</v>
          </cell>
          <cell r="O3703">
            <v>100173.54</v>
          </cell>
          <cell r="P3703">
            <v>37.450000000000003</v>
          </cell>
          <cell r="Q3703">
            <v>18031.240000000002</v>
          </cell>
          <cell r="R3703">
            <v>1340.77</v>
          </cell>
        </row>
        <row r="3704">
          <cell r="A3704" t="str">
            <v>0312Talara264</v>
          </cell>
          <cell r="B3704" t="str">
            <v>03</v>
          </cell>
          <cell r="C3704" t="str">
            <v>12</v>
          </cell>
          <cell r="D3704" t="str">
            <v>ELNO</v>
          </cell>
          <cell r="E3704" t="str">
            <v>Talara</v>
          </cell>
          <cell r="F3704" t="str">
            <v/>
          </cell>
          <cell r="G3704">
            <v>0</v>
          </cell>
          <cell r="H3704">
            <v>0</v>
          </cell>
          <cell r="I3704" t="str">
            <v>264</v>
          </cell>
          <cell r="J3704">
            <v>1247</v>
          </cell>
          <cell r="K3704">
            <v>0</v>
          </cell>
          <cell r="L3704">
            <v>0</v>
          </cell>
          <cell r="M3704">
            <v>246.029</v>
          </cell>
          <cell r="N3704">
            <v>0</v>
          </cell>
          <cell r="O3704">
            <v>90728.87</v>
          </cell>
          <cell r="P3704">
            <v>36.880000000000003</v>
          </cell>
          <cell r="Q3704">
            <v>16331.2</v>
          </cell>
          <cell r="R3704">
            <v>760.78</v>
          </cell>
        </row>
        <row r="3705">
          <cell r="A3705" t="str">
            <v>0312Talara265</v>
          </cell>
          <cell r="B3705" t="str">
            <v>03</v>
          </cell>
          <cell r="C3705" t="str">
            <v>12</v>
          </cell>
          <cell r="D3705" t="str">
            <v>ELNO</v>
          </cell>
          <cell r="E3705" t="str">
            <v>Talara</v>
          </cell>
          <cell r="F3705" t="str">
            <v/>
          </cell>
          <cell r="G3705">
            <v>0</v>
          </cell>
          <cell r="H3705">
            <v>0</v>
          </cell>
          <cell r="I3705" t="str">
            <v>265</v>
          </cell>
          <cell r="J3705">
            <v>175</v>
          </cell>
          <cell r="K3705">
            <v>0</v>
          </cell>
          <cell r="L3705">
            <v>0</v>
          </cell>
          <cell r="M3705">
            <v>64.106999999999999</v>
          </cell>
          <cell r="N3705">
            <v>0</v>
          </cell>
          <cell r="O3705">
            <v>23366.880000000001</v>
          </cell>
          <cell r="P3705">
            <v>36.450000000000003</v>
          </cell>
          <cell r="Q3705">
            <v>4206.04</v>
          </cell>
          <cell r="R3705">
            <v>107.02</v>
          </cell>
        </row>
        <row r="3706">
          <cell r="A3706" t="str">
            <v>0312Talara266</v>
          </cell>
          <cell r="B3706" t="str">
            <v>03</v>
          </cell>
          <cell r="C3706" t="str">
            <v>12</v>
          </cell>
          <cell r="D3706" t="str">
            <v>ELNO</v>
          </cell>
          <cell r="E3706" t="str">
            <v>Talara</v>
          </cell>
          <cell r="F3706" t="str">
            <v/>
          </cell>
          <cell r="G3706">
            <v>0</v>
          </cell>
          <cell r="H3706">
            <v>0</v>
          </cell>
          <cell r="I3706" t="str">
            <v>266</v>
          </cell>
          <cell r="J3706">
            <v>36</v>
          </cell>
          <cell r="K3706">
            <v>0</v>
          </cell>
          <cell r="L3706">
            <v>0</v>
          </cell>
          <cell r="M3706">
            <v>21.625</v>
          </cell>
          <cell r="N3706">
            <v>0</v>
          </cell>
          <cell r="O3706">
            <v>7839.97</v>
          </cell>
          <cell r="P3706">
            <v>36.25</v>
          </cell>
          <cell r="Q3706">
            <v>1411.19</v>
          </cell>
          <cell r="R3706">
            <v>22.06</v>
          </cell>
        </row>
        <row r="3707">
          <cell r="A3707" t="str">
            <v>0312Talara267</v>
          </cell>
          <cell r="B3707" t="str">
            <v>03</v>
          </cell>
          <cell r="C3707" t="str">
            <v>12</v>
          </cell>
          <cell r="D3707" t="str">
            <v>ELNO</v>
          </cell>
          <cell r="E3707" t="str">
            <v>Talara</v>
          </cell>
          <cell r="F3707" t="str">
            <v/>
          </cell>
          <cell r="G3707">
            <v>0</v>
          </cell>
          <cell r="H3707">
            <v>0</v>
          </cell>
          <cell r="I3707" t="str">
            <v>267</v>
          </cell>
          <cell r="J3707">
            <v>7</v>
          </cell>
          <cell r="K3707">
            <v>0</v>
          </cell>
          <cell r="L3707">
            <v>0</v>
          </cell>
          <cell r="M3707">
            <v>6.1280000000000001</v>
          </cell>
          <cell r="N3707">
            <v>0</v>
          </cell>
          <cell r="O3707">
            <v>2215.81</v>
          </cell>
          <cell r="P3707">
            <v>36.159999999999997</v>
          </cell>
          <cell r="Q3707">
            <v>398.85</v>
          </cell>
          <cell r="R3707">
            <v>4.2699999999999996</v>
          </cell>
        </row>
        <row r="3708">
          <cell r="A3708" t="str">
            <v>0312Talara268</v>
          </cell>
          <cell r="B3708" t="str">
            <v>03</v>
          </cell>
          <cell r="C3708" t="str">
            <v>12</v>
          </cell>
          <cell r="D3708" t="str">
            <v>ELNO</v>
          </cell>
          <cell r="E3708" t="str">
            <v>Talara</v>
          </cell>
          <cell r="F3708" t="str">
            <v/>
          </cell>
          <cell r="G3708">
            <v>0</v>
          </cell>
          <cell r="H3708">
            <v>0</v>
          </cell>
          <cell r="I3708" t="str">
            <v>268</v>
          </cell>
          <cell r="J3708">
            <v>5</v>
          </cell>
          <cell r="K3708">
            <v>0</v>
          </cell>
          <cell r="L3708">
            <v>0</v>
          </cell>
          <cell r="M3708">
            <v>6.5209999999999999</v>
          </cell>
          <cell r="N3708">
            <v>0</v>
          </cell>
          <cell r="O3708">
            <v>2353.4499999999998</v>
          </cell>
          <cell r="P3708">
            <v>36.090000000000003</v>
          </cell>
          <cell r="Q3708">
            <v>423.62</v>
          </cell>
          <cell r="R3708">
            <v>3.05</v>
          </cell>
        </row>
        <row r="3709">
          <cell r="A3709" t="str">
            <v>0312Talara282</v>
          </cell>
          <cell r="B3709" t="str">
            <v>03</v>
          </cell>
          <cell r="C3709" t="str">
            <v>12</v>
          </cell>
          <cell r="D3709" t="str">
            <v>ELNO</v>
          </cell>
          <cell r="E3709" t="str">
            <v>Talara</v>
          </cell>
          <cell r="F3709" t="str">
            <v/>
          </cell>
          <cell r="G3709">
            <v>0</v>
          </cell>
          <cell r="H3709">
            <v>0</v>
          </cell>
          <cell r="I3709" t="str">
            <v>282</v>
          </cell>
          <cell r="J3709">
            <v>21</v>
          </cell>
          <cell r="K3709">
            <v>0</v>
          </cell>
          <cell r="L3709">
            <v>0</v>
          </cell>
          <cell r="M3709">
            <v>1.98</v>
          </cell>
          <cell r="N3709">
            <v>6</v>
          </cell>
          <cell r="O3709">
            <v>750</v>
          </cell>
          <cell r="P3709">
            <v>37.880000000000003</v>
          </cell>
          <cell r="Q3709">
            <v>135</v>
          </cell>
          <cell r="R3709">
            <v>5.25</v>
          </cell>
        </row>
        <row r="3710">
          <cell r="A3710" t="str">
            <v>0312Talara122</v>
          </cell>
          <cell r="B3710" t="str">
            <v>03</v>
          </cell>
          <cell r="C3710" t="str">
            <v>12</v>
          </cell>
          <cell r="D3710" t="str">
            <v>ELNO</v>
          </cell>
          <cell r="E3710" t="str">
            <v>Talara</v>
          </cell>
          <cell r="F3710" t="str">
            <v/>
          </cell>
          <cell r="G3710">
            <v>0</v>
          </cell>
          <cell r="H3710">
            <v>0</v>
          </cell>
          <cell r="I3710" t="str">
            <v>122</v>
          </cell>
          <cell r="J3710">
            <v>13</v>
          </cell>
          <cell r="K3710">
            <v>21.873999999999999</v>
          </cell>
          <cell r="L3710">
            <v>112.845</v>
          </cell>
          <cell r="M3710">
            <v>134.71899999999999</v>
          </cell>
          <cell r="N3710">
            <v>0.81699999999999995</v>
          </cell>
          <cell r="O3710">
            <v>33844.629999999997</v>
          </cell>
          <cell r="P3710">
            <v>25.12</v>
          </cell>
          <cell r="Q3710">
            <v>6092.03</v>
          </cell>
          <cell r="R3710">
            <v>162.75</v>
          </cell>
        </row>
        <row r="3711">
          <cell r="A3711" t="str">
            <v>0312Talara121</v>
          </cell>
          <cell r="B3711" t="str">
            <v>03</v>
          </cell>
          <cell r="C3711" t="str">
            <v>12</v>
          </cell>
          <cell r="D3711" t="str">
            <v>ELNO</v>
          </cell>
          <cell r="E3711" t="str">
            <v>Talara</v>
          </cell>
          <cell r="F3711" t="str">
            <v/>
          </cell>
          <cell r="G3711">
            <v>0</v>
          </cell>
          <cell r="H3711">
            <v>0</v>
          </cell>
          <cell r="I3711" t="str">
            <v>121</v>
          </cell>
          <cell r="J3711">
            <v>6</v>
          </cell>
          <cell r="K3711">
            <v>38.347000000000001</v>
          </cell>
          <cell r="L3711">
            <v>143.66900000000001</v>
          </cell>
          <cell r="M3711">
            <v>182.01599999999999</v>
          </cell>
          <cell r="N3711">
            <v>0.54800000000000004</v>
          </cell>
          <cell r="O3711">
            <v>31741.08</v>
          </cell>
          <cell r="P3711">
            <v>17.440000000000001</v>
          </cell>
          <cell r="Q3711">
            <v>5713.39</v>
          </cell>
          <cell r="R3711">
            <v>75.13</v>
          </cell>
        </row>
        <row r="3712">
          <cell r="A3712" t="str">
            <v>0312Talara132</v>
          </cell>
          <cell r="B3712" t="str">
            <v>03</v>
          </cell>
          <cell r="C3712" t="str">
            <v>12</v>
          </cell>
          <cell r="D3712" t="str">
            <v>ELNO</v>
          </cell>
          <cell r="E3712" t="str">
            <v>Talara</v>
          </cell>
          <cell r="F3712" t="str">
            <v/>
          </cell>
          <cell r="G3712">
            <v>0</v>
          </cell>
          <cell r="H3712">
            <v>0</v>
          </cell>
          <cell r="I3712" t="str">
            <v>132</v>
          </cell>
          <cell r="J3712">
            <v>13</v>
          </cell>
          <cell r="K3712">
            <v>0</v>
          </cell>
          <cell r="L3712">
            <v>0</v>
          </cell>
          <cell r="M3712">
            <v>72.667000000000002</v>
          </cell>
          <cell r="N3712">
            <v>0.63400000000000001</v>
          </cell>
          <cell r="O3712">
            <v>19740.599999999999</v>
          </cell>
          <cell r="P3712">
            <v>27.17</v>
          </cell>
          <cell r="Q3712">
            <v>3553.31</v>
          </cell>
          <cell r="R3712">
            <v>162.16</v>
          </cell>
        </row>
        <row r="3713">
          <cell r="A3713" t="str">
            <v>0312Talara131</v>
          </cell>
          <cell r="B3713" t="str">
            <v>03</v>
          </cell>
          <cell r="C3713" t="str">
            <v>12</v>
          </cell>
          <cell r="D3713" t="str">
            <v>ELNO</v>
          </cell>
          <cell r="E3713" t="str">
            <v>Talara</v>
          </cell>
          <cell r="F3713" t="str">
            <v/>
          </cell>
          <cell r="G3713">
            <v>0</v>
          </cell>
          <cell r="H3713">
            <v>0</v>
          </cell>
          <cell r="I3713" t="str">
            <v>131</v>
          </cell>
          <cell r="J3713">
            <v>7</v>
          </cell>
          <cell r="K3713">
            <v>0</v>
          </cell>
          <cell r="L3713">
            <v>0</v>
          </cell>
          <cell r="M3713">
            <v>148.91900000000001</v>
          </cell>
          <cell r="N3713">
            <v>0.58199999999999996</v>
          </cell>
          <cell r="O3713">
            <v>31510.65</v>
          </cell>
          <cell r="P3713">
            <v>21.16</v>
          </cell>
          <cell r="Q3713">
            <v>5671.92</v>
          </cell>
          <cell r="R3713">
            <v>85.31</v>
          </cell>
        </row>
        <row r="3714">
          <cell r="A3714" t="str">
            <v>0312Talara240</v>
          </cell>
          <cell r="B3714" t="str">
            <v>03</v>
          </cell>
          <cell r="C3714" t="str">
            <v>12</v>
          </cell>
          <cell r="D3714" t="str">
            <v>ELNO</v>
          </cell>
          <cell r="E3714" t="str">
            <v>Talara</v>
          </cell>
          <cell r="F3714" t="str">
            <v/>
          </cell>
          <cell r="G3714">
            <v>0</v>
          </cell>
          <cell r="H3714">
            <v>0</v>
          </cell>
          <cell r="I3714" t="str">
            <v>240</v>
          </cell>
          <cell r="J3714">
            <v>0</v>
          </cell>
          <cell r="K3714">
            <v>0</v>
          </cell>
          <cell r="L3714">
            <v>0</v>
          </cell>
          <cell r="M3714">
            <v>232.55600000000001</v>
          </cell>
          <cell r="N3714">
            <v>0</v>
          </cell>
          <cell r="O3714">
            <v>76013.55</v>
          </cell>
          <cell r="P3714">
            <v>32.69</v>
          </cell>
          <cell r="Q3714">
            <v>0</v>
          </cell>
          <cell r="R3714">
            <v>0</v>
          </cell>
        </row>
        <row r="3715">
          <cell r="A3715" t="str">
            <v>0312Bajo Piura210</v>
          </cell>
          <cell r="B3715" t="str">
            <v>03</v>
          </cell>
          <cell r="C3715" t="str">
            <v>12</v>
          </cell>
          <cell r="D3715" t="str">
            <v>ELNO</v>
          </cell>
          <cell r="E3715" t="str">
            <v>Bajo Piura</v>
          </cell>
          <cell r="F3715" t="str">
            <v/>
          </cell>
          <cell r="G3715">
            <v>0</v>
          </cell>
          <cell r="H3715">
            <v>60</v>
          </cell>
          <cell r="I3715" t="str">
            <v>210</v>
          </cell>
          <cell r="J3715">
            <v>1</v>
          </cell>
          <cell r="K3715">
            <v>2.4E-2</v>
          </cell>
          <cell r="L3715">
            <v>12.47</v>
          </cell>
          <cell r="M3715">
            <v>12.494</v>
          </cell>
          <cell r="N3715">
            <v>7.0000000000000007E-2</v>
          </cell>
          <cell r="O3715">
            <v>2876.52</v>
          </cell>
          <cell r="P3715">
            <v>23.02</v>
          </cell>
          <cell r="Q3715">
            <v>517.77</v>
          </cell>
          <cell r="R3715">
            <v>2.77</v>
          </cell>
        </row>
        <row r="3716">
          <cell r="A3716" t="str">
            <v>0312Bajo Piura222</v>
          </cell>
          <cell r="B3716" t="str">
            <v>03</v>
          </cell>
          <cell r="C3716" t="str">
            <v>12</v>
          </cell>
          <cell r="D3716" t="str">
            <v>ELNO</v>
          </cell>
          <cell r="E3716" t="str">
            <v>Bajo Piura</v>
          </cell>
          <cell r="F3716" t="str">
            <v/>
          </cell>
          <cell r="G3716">
            <v>0</v>
          </cell>
          <cell r="H3716">
            <v>60</v>
          </cell>
          <cell r="I3716" t="str">
            <v>222</v>
          </cell>
          <cell r="J3716">
            <v>1</v>
          </cell>
          <cell r="K3716">
            <v>7.5999999999999998E-2</v>
          </cell>
          <cell r="L3716">
            <v>0.29199999999999998</v>
          </cell>
          <cell r="M3716">
            <v>0.36799999999999999</v>
          </cell>
          <cell r="N3716">
            <v>0.03</v>
          </cell>
          <cell r="O3716">
            <v>480.49</v>
          </cell>
          <cell r="P3716">
            <v>130.57</v>
          </cell>
          <cell r="Q3716">
            <v>86.49</v>
          </cell>
          <cell r="R3716">
            <v>2.77</v>
          </cell>
        </row>
        <row r="3717">
          <cell r="A3717" t="str">
            <v>0312Bajo Piura231</v>
          </cell>
          <cell r="B3717" t="str">
            <v>03</v>
          </cell>
          <cell r="C3717" t="str">
            <v>12</v>
          </cell>
          <cell r="D3717" t="str">
            <v>ELNO</v>
          </cell>
          <cell r="E3717" t="str">
            <v>Bajo Piura</v>
          </cell>
          <cell r="F3717" t="str">
            <v/>
          </cell>
          <cell r="G3717">
            <v>0</v>
          </cell>
          <cell r="H3717">
            <v>60</v>
          </cell>
          <cell r="I3717" t="str">
            <v>231</v>
          </cell>
          <cell r="J3717">
            <v>1</v>
          </cell>
          <cell r="K3717">
            <v>0</v>
          </cell>
          <cell r="L3717">
            <v>0</v>
          </cell>
          <cell r="M3717">
            <v>0.59099999999999997</v>
          </cell>
          <cell r="N3717">
            <v>3.0000000000000001E-3</v>
          </cell>
          <cell r="O3717">
            <v>323.62</v>
          </cell>
          <cell r="P3717">
            <v>54.76</v>
          </cell>
          <cell r="Q3717">
            <v>58.25</v>
          </cell>
          <cell r="R3717">
            <v>1.43</v>
          </cell>
        </row>
        <row r="3718">
          <cell r="A3718" t="str">
            <v>0312Bajo Piura270</v>
          </cell>
          <cell r="B3718" t="str">
            <v>03</v>
          </cell>
          <cell r="C3718" t="str">
            <v>12</v>
          </cell>
          <cell r="D3718" t="str">
            <v>ELNO</v>
          </cell>
          <cell r="E3718" t="str">
            <v>Bajo Piura</v>
          </cell>
          <cell r="F3718" t="str">
            <v/>
          </cell>
          <cell r="G3718">
            <v>0</v>
          </cell>
          <cell r="H3718">
            <v>60</v>
          </cell>
          <cell r="I3718" t="str">
            <v>270</v>
          </cell>
          <cell r="J3718">
            <v>444</v>
          </cell>
          <cell r="K3718">
            <v>0</v>
          </cell>
          <cell r="L3718">
            <v>0</v>
          </cell>
          <cell r="M3718">
            <v>68.430000000000007</v>
          </cell>
          <cell r="N3718">
            <v>0</v>
          </cell>
          <cell r="O3718">
            <v>27284.59</v>
          </cell>
          <cell r="P3718">
            <v>39.869999999999997</v>
          </cell>
          <cell r="Q3718">
            <v>4911.2299999999996</v>
          </cell>
          <cell r="R3718">
            <v>284.2</v>
          </cell>
        </row>
        <row r="3719">
          <cell r="A3719" t="str">
            <v>0312Bajo Piura261</v>
          </cell>
          <cell r="B3719" t="str">
            <v>03</v>
          </cell>
          <cell r="C3719" t="str">
            <v>12</v>
          </cell>
          <cell r="D3719" t="str">
            <v>ELNO</v>
          </cell>
          <cell r="E3719" t="str">
            <v>Bajo Piura</v>
          </cell>
          <cell r="F3719" t="str">
            <v/>
          </cell>
          <cell r="G3719">
            <v>0</v>
          </cell>
          <cell r="H3719">
            <v>60</v>
          </cell>
          <cell r="I3719" t="str">
            <v>261</v>
          </cell>
          <cell r="J3719">
            <v>6771</v>
          </cell>
          <cell r="K3719">
            <v>0</v>
          </cell>
          <cell r="L3719">
            <v>0</v>
          </cell>
          <cell r="M3719">
            <v>96.363</v>
          </cell>
          <cell r="N3719">
            <v>0</v>
          </cell>
          <cell r="O3719">
            <v>40067.64</v>
          </cell>
          <cell r="P3719">
            <v>41.58</v>
          </cell>
          <cell r="Q3719">
            <v>7212.18</v>
          </cell>
          <cell r="R3719">
            <v>4112.8</v>
          </cell>
        </row>
        <row r="3720">
          <cell r="A3720" t="str">
            <v>0312Bajo Piura262</v>
          </cell>
          <cell r="B3720" t="str">
            <v>03</v>
          </cell>
          <cell r="C3720" t="str">
            <v>12</v>
          </cell>
          <cell r="D3720" t="str">
            <v>ELNO</v>
          </cell>
          <cell r="E3720" t="str">
            <v>Bajo Piura</v>
          </cell>
          <cell r="F3720" t="str">
            <v/>
          </cell>
          <cell r="G3720">
            <v>0</v>
          </cell>
          <cell r="H3720">
            <v>60</v>
          </cell>
          <cell r="I3720" t="str">
            <v>262</v>
          </cell>
          <cell r="J3720">
            <v>4111</v>
          </cell>
          <cell r="K3720">
            <v>0</v>
          </cell>
          <cell r="L3720">
            <v>0</v>
          </cell>
          <cell r="M3720">
            <v>231.773</v>
          </cell>
          <cell r="N3720">
            <v>0</v>
          </cell>
          <cell r="O3720">
            <v>83737.95</v>
          </cell>
          <cell r="P3720">
            <v>36.130000000000003</v>
          </cell>
          <cell r="Q3720">
            <v>15072.83</v>
          </cell>
          <cell r="R3720">
            <v>2503.9899999999998</v>
          </cell>
        </row>
        <row r="3721">
          <cell r="A3721" t="str">
            <v>0312Bajo Piura263</v>
          </cell>
          <cell r="B3721" t="str">
            <v>03</v>
          </cell>
          <cell r="C3721" t="str">
            <v>12</v>
          </cell>
          <cell r="D3721" t="str">
            <v>ELNO</v>
          </cell>
          <cell r="E3721" t="str">
            <v>Bajo Piura</v>
          </cell>
          <cell r="F3721" t="str">
            <v/>
          </cell>
          <cell r="G3721">
            <v>0</v>
          </cell>
          <cell r="H3721">
            <v>60</v>
          </cell>
          <cell r="I3721" t="str">
            <v>263</v>
          </cell>
          <cell r="J3721">
            <v>626</v>
          </cell>
          <cell r="K3721">
            <v>0</v>
          </cell>
          <cell r="L3721">
            <v>0</v>
          </cell>
          <cell r="M3721">
            <v>75.182000000000002</v>
          </cell>
          <cell r="N3721">
            <v>0</v>
          </cell>
          <cell r="O3721">
            <v>30386.32</v>
          </cell>
          <cell r="P3721">
            <v>40.42</v>
          </cell>
          <cell r="Q3721">
            <v>5469.54</v>
          </cell>
          <cell r="R3721">
            <v>382.74</v>
          </cell>
        </row>
        <row r="3722">
          <cell r="A3722" t="str">
            <v>0312Bajo Piura264</v>
          </cell>
          <cell r="B3722" t="str">
            <v>03</v>
          </cell>
          <cell r="C3722" t="str">
            <v>12</v>
          </cell>
          <cell r="D3722" t="str">
            <v>ELNO</v>
          </cell>
          <cell r="E3722" t="str">
            <v>Bajo Piura</v>
          </cell>
          <cell r="F3722" t="str">
            <v/>
          </cell>
          <cell r="G3722">
            <v>0</v>
          </cell>
          <cell r="H3722">
            <v>60</v>
          </cell>
          <cell r="I3722" t="str">
            <v>264</v>
          </cell>
          <cell r="J3722">
            <v>256</v>
          </cell>
          <cell r="K3722">
            <v>0</v>
          </cell>
          <cell r="L3722">
            <v>0</v>
          </cell>
          <cell r="M3722">
            <v>49.747</v>
          </cell>
          <cell r="N3722">
            <v>0</v>
          </cell>
          <cell r="O3722">
            <v>19800.87</v>
          </cell>
          <cell r="P3722">
            <v>39.799999999999997</v>
          </cell>
          <cell r="Q3722">
            <v>3564.16</v>
          </cell>
          <cell r="R3722">
            <v>157.46</v>
          </cell>
        </row>
        <row r="3723">
          <cell r="A3723" t="str">
            <v>0312Bajo Piura265</v>
          </cell>
          <cell r="B3723" t="str">
            <v>03</v>
          </cell>
          <cell r="C3723" t="str">
            <v>12</v>
          </cell>
          <cell r="D3723" t="str">
            <v>ELNO</v>
          </cell>
          <cell r="E3723" t="str">
            <v>Bajo Piura</v>
          </cell>
          <cell r="F3723" t="str">
            <v/>
          </cell>
          <cell r="G3723">
            <v>0</v>
          </cell>
          <cell r="H3723">
            <v>60</v>
          </cell>
          <cell r="I3723" t="str">
            <v>265</v>
          </cell>
          <cell r="J3723">
            <v>49</v>
          </cell>
          <cell r="K3723">
            <v>0</v>
          </cell>
          <cell r="L3723">
            <v>0</v>
          </cell>
          <cell r="M3723">
            <v>18.457000000000001</v>
          </cell>
          <cell r="N3723">
            <v>0</v>
          </cell>
          <cell r="O3723">
            <v>7257.77</v>
          </cell>
          <cell r="P3723">
            <v>39.32</v>
          </cell>
          <cell r="Q3723">
            <v>1306.4000000000001</v>
          </cell>
          <cell r="R3723">
            <v>31.85</v>
          </cell>
        </row>
        <row r="3724">
          <cell r="A3724" t="str">
            <v>0312Bajo Piura266</v>
          </cell>
          <cell r="B3724" t="str">
            <v>03</v>
          </cell>
          <cell r="C3724" t="str">
            <v>12</v>
          </cell>
          <cell r="D3724" t="str">
            <v>ELNO</v>
          </cell>
          <cell r="E3724" t="str">
            <v>Bajo Piura</v>
          </cell>
          <cell r="F3724" t="str">
            <v/>
          </cell>
          <cell r="G3724">
            <v>0</v>
          </cell>
          <cell r="H3724">
            <v>60</v>
          </cell>
          <cell r="I3724" t="str">
            <v>266</v>
          </cell>
          <cell r="J3724">
            <v>11</v>
          </cell>
          <cell r="K3724">
            <v>0</v>
          </cell>
          <cell r="L3724">
            <v>0</v>
          </cell>
          <cell r="M3724">
            <v>6.7679999999999998</v>
          </cell>
          <cell r="N3724">
            <v>0</v>
          </cell>
          <cell r="O3724">
            <v>2647.88</v>
          </cell>
          <cell r="P3724">
            <v>39.119999999999997</v>
          </cell>
          <cell r="Q3724">
            <v>476.62</v>
          </cell>
          <cell r="R3724">
            <v>7.16</v>
          </cell>
        </row>
        <row r="3725">
          <cell r="A3725" t="str">
            <v>0312Bajo Piura267</v>
          </cell>
          <cell r="B3725" t="str">
            <v>03</v>
          </cell>
          <cell r="C3725" t="str">
            <v>12</v>
          </cell>
          <cell r="D3725" t="str">
            <v>ELNO</v>
          </cell>
          <cell r="E3725" t="str">
            <v>Bajo Piura</v>
          </cell>
          <cell r="F3725" t="str">
            <v/>
          </cell>
          <cell r="G3725">
            <v>0</v>
          </cell>
          <cell r="H3725">
            <v>60</v>
          </cell>
          <cell r="I3725" t="str">
            <v>267</v>
          </cell>
          <cell r="J3725">
            <v>8</v>
          </cell>
          <cell r="K3725">
            <v>0</v>
          </cell>
          <cell r="L3725">
            <v>0</v>
          </cell>
          <cell r="M3725">
            <v>7.0990000000000002</v>
          </cell>
          <cell r="N3725">
            <v>0</v>
          </cell>
          <cell r="O3725">
            <v>2770.57</v>
          </cell>
          <cell r="P3725">
            <v>39.03</v>
          </cell>
          <cell r="Q3725">
            <v>498.7</v>
          </cell>
          <cell r="R3725">
            <v>5.5</v>
          </cell>
        </row>
        <row r="3726">
          <cell r="A3726" t="str">
            <v>0312Bajo Piura268</v>
          </cell>
          <cell r="B3726" t="str">
            <v>03</v>
          </cell>
          <cell r="C3726" t="str">
            <v>12</v>
          </cell>
          <cell r="D3726" t="str">
            <v>ELNO</v>
          </cell>
          <cell r="E3726" t="str">
            <v>Bajo Piura</v>
          </cell>
          <cell r="F3726" t="str">
            <v/>
          </cell>
          <cell r="G3726">
            <v>0</v>
          </cell>
          <cell r="H3726">
            <v>60</v>
          </cell>
          <cell r="I3726" t="str">
            <v>268</v>
          </cell>
          <cell r="J3726">
            <v>12</v>
          </cell>
          <cell r="K3726">
            <v>0</v>
          </cell>
          <cell r="L3726">
            <v>0</v>
          </cell>
          <cell r="M3726">
            <v>23.698</v>
          </cell>
          <cell r="N3726">
            <v>0</v>
          </cell>
          <cell r="O3726">
            <v>9111.73</v>
          </cell>
          <cell r="P3726">
            <v>38.450000000000003</v>
          </cell>
          <cell r="Q3726">
            <v>1640.11</v>
          </cell>
          <cell r="R3726">
            <v>8.4</v>
          </cell>
        </row>
        <row r="3727">
          <cell r="A3727" t="str">
            <v>0312Bajo Piura282</v>
          </cell>
          <cell r="B3727" t="str">
            <v>03</v>
          </cell>
          <cell r="C3727" t="str">
            <v>12</v>
          </cell>
          <cell r="D3727" t="str">
            <v>ELNO</v>
          </cell>
          <cell r="E3727" t="str">
            <v>Bajo Piura</v>
          </cell>
          <cell r="F3727" t="str">
            <v/>
          </cell>
          <cell r="G3727">
            <v>0</v>
          </cell>
          <cell r="H3727">
            <v>60</v>
          </cell>
          <cell r="I3727" t="str">
            <v>282</v>
          </cell>
          <cell r="J3727">
            <v>2</v>
          </cell>
          <cell r="K3727">
            <v>0</v>
          </cell>
          <cell r="L3727">
            <v>0</v>
          </cell>
          <cell r="M3727">
            <v>6.6000000000000003E-2</v>
          </cell>
          <cell r="N3727">
            <v>0.2</v>
          </cell>
          <cell r="O3727">
            <v>27.16</v>
          </cell>
          <cell r="P3727">
            <v>41.15</v>
          </cell>
          <cell r="Q3727">
            <v>4.8899999999999997</v>
          </cell>
          <cell r="R3727">
            <v>0.5</v>
          </cell>
        </row>
        <row r="3728">
          <cell r="A3728" t="str">
            <v>0312Bajo Piura100</v>
          </cell>
          <cell r="B3728" t="str">
            <v>03</v>
          </cell>
          <cell r="C3728" t="str">
            <v>12</v>
          </cell>
          <cell r="D3728" t="str">
            <v>ELNO</v>
          </cell>
          <cell r="E3728" t="str">
            <v>Bajo Piura</v>
          </cell>
          <cell r="F3728" t="str">
            <v/>
          </cell>
          <cell r="G3728">
            <v>0</v>
          </cell>
          <cell r="H3728">
            <v>60</v>
          </cell>
          <cell r="I3728" t="str">
            <v>100</v>
          </cell>
          <cell r="J3728">
            <v>24</v>
          </cell>
          <cell r="K3728">
            <v>3.0390000000000001</v>
          </cell>
          <cell r="L3728">
            <v>561.13199999999995</v>
          </cell>
          <cell r="M3728">
            <v>564.17100000000005</v>
          </cell>
          <cell r="N3728">
            <v>3.3929999999999998</v>
          </cell>
          <cell r="O3728">
            <v>106792.41</v>
          </cell>
          <cell r="P3728">
            <v>18.93</v>
          </cell>
          <cell r="Q3728">
            <v>19222.63</v>
          </cell>
          <cell r="R3728">
            <v>296.02</v>
          </cell>
        </row>
        <row r="3729">
          <cell r="A3729" t="str">
            <v>0312Bajo Piura122</v>
          </cell>
          <cell r="B3729" t="str">
            <v>03</v>
          </cell>
          <cell r="C3729" t="str">
            <v>12</v>
          </cell>
          <cell r="D3729" t="str">
            <v>ELNO</v>
          </cell>
          <cell r="E3729" t="str">
            <v>Bajo Piura</v>
          </cell>
          <cell r="F3729" t="str">
            <v/>
          </cell>
          <cell r="G3729">
            <v>0</v>
          </cell>
          <cell r="H3729">
            <v>60</v>
          </cell>
          <cell r="I3729" t="str">
            <v>122</v>
          </cell>
          <cell r="J3729">
            <v>10</v>
          </cell>
          <cell r="K3729">
            <v>70.105999999999995</v>
          </cell>
          <cell r="L3729">
            <v>252.56800000000001</v>
          </cell>
          <cell r="M3729">
            <v>322.67399999999998</v>
          </cell>
          <cell r="N3729">
            <v>2.0270000000000001</v>
          </cell>
          <cell r="O3729">
            <v>78602.179999999993</v>
          </cell>
          <cell r="P3729">
            <v>24.36</v>
          </cell>
          <cell r="Q3729">
            <v>14148.39</v>
          </cell>
          <cell r="R3729">
            <v>125.96</v>
          </cell>
        </row>
        <row r="3730">
          <cell r="A3730" t="str">
            <v>0312Bajo Piura121</v>
          </cell>
          <cell r="B3730" t="str">
            <v>03</v>
          </cell>
          <cell r="C3730" t="str">
            <v>12</v>
          </cell>
          <cell r="D3730" t="str">
            <v>ELNO</v>
          </cell>
          <cell r="E3730" t="str">
            <v>Bajo Piura</v>
          </cell>
          <cell r="F3730" t="str">
            <v/>
          </cell>
          <cell r="G3730">
            <v>0</v>
          </cell>
          <cell r="H3730">
            <v>60</v>
          </cell>
          <cell r="I3730" t="str">
            <v>121</v>
          </cell>
          <cell r="J3730">
            <v>4</v>
          </cell>
          <cell r="K3730">
            <v>6.8890000000000002</v>
          </cell>
          <cell r="L3730">
            <v>25.09</v>
          </cell>
          <cell r="M3730">
            <v>31.978999999999999</v>
          </cell>
          <cell r="N3730">
            <v>0.13500000000000001</v>
          </cell>
          <cell r="O3730">
            <v>5303.56</v>
          </cell>
          <cell r="P3730">
            <v>16.579999999999998</v>
          </cell>
          <cell r="Q3730">
            <v>954.64</v>
          </cell>
          <cell r="R3730">
            <v>48.52</v>
          </cell>
        </row>
        <row r="3731">
          <cell r="A3731" t="str">
            <v>0312Bajo Piura132</v>
          </cell>
          <cell r="B3731" t="str">
            <v>03</v>
          </cell>
          <cell r="C3731" t="str">
            <v>12</v>
          </cell>
          <cell r="D3731" t="str">
            <v>ELNO</v>
          </cell>
          <cell r="E3731" t="str">
            <v>Bajo Piura</v>
          </cell>
          <cell r="F3731" t="str">
            <v/>
          </cell>
          <cell r="G3731">
            <v>0</v>
          </cell>
          <cell r="H3731">
            <v>60</v>
          </cell>
          <cell r="I3731" t="str">
            <v>132</v>
          </cell>
          <cell r="J3731">
            <v>4</v>
          </cell>
          <cell r="K3731">
            <v>0</v>
          </cell>
          <cell r="L3731">
            <v>0</v>
          </cell>
          <cell r="M3731">
            <v>3.931</v>
          </cell>
          <cell r="N3731">
            <v>7.8E-2</v>
          </cell>
          <cell r="O3731">
            <v>1219.54</v>
          </cell>
          <cell r="P3731">
            <v>31</v>
          </cell>
          <cell r="Q3731">
            <v>219.52</v>
          </cell>
          <cell r="R3731">
            <v>50.44</v>
          </cell>
        </row>
        <row r="3732">
          <cell r="A3732" t="str">
            <v>0312Bajo Piura131</v>
          </cell>
          <cell r="B3732" t="str">
            <v>03</v>
          </cell>
          <cell r="C3732" t="str">
            <v>12</v>
          </cell>
          <cell r="D3732" t="str">
            <v>ELNO</v>
          </cell>
          <cell r="E3732" t="str">
            <v>Bajo Piura</v>
          </cell>
          <cell r="F3732" t="str">
            <v/>
          </cell>
          <cell r="G3732">
            <v>0</v>
          </cell>
          <cell r="H3732">
            <v>60</v>
          </cell>
          <cell r="I3732" t="str">
            <v>131</v>
          </cell>
          <cell r="J3732">
            <v>13</v>
          </cell>
          <cell r="K3732">
            <v>0</v>
          </cell>
          <cell r="L3732">
            <v>0</v>
          </cell>
          <cell r="M3732">
            <v>25.030999999999999</v>
          </cell>
          <cell r="N3732">
            <v>0.13900000000000001</v>
          </cell>
          <cell r="O3732">
            <v>6736.06</v>
          </cell>
          <cell r="P3732">
            <v>26.91</v>
          </cell>
          <cell r="Q3732">
            <v>1212.49</v>
          </cell>
          <cell r="R3732">
            <v>154.83000000000001</v>
          </cell>
        </row>
        <row r="3733">
          <cell r="A3733" t="str">
            <v>0312Bajo Piura240</v>
          </cell>
          <cell r="B3733" t="str">
            <v>03</v>
          </cell>
          <cell r="C3733" t="str">
            <v>12</v>
          </cell>
          <cell r="D3733" t="str">
            <v>ELNO</v>
          </cell>
          <cell r="E3733" t="str">
            <v>Bajo Piura</v>
          </cell>
          <cell r="F3733" t="str">
            <v/>
          </cell>
          <cell r="G3733">
            <v>0</v>
          </cell>
          <cell r="H3733">
            <v>60</v>
          </cell>
          <cell r="I3733" t="str">
            <v>240</v>
          </cell>
          <cell r="J3733">
            <v>0</v>
          </cell>
          <cell r="K3733">
            <v>0</v>
          </cell>
          <cell r="L3733">
            <v>0</v>
          </cell>
          <cell r="M3733">
            <v>127.652</v>
          </cell>
          <cell r="N3733">
            <v>0</v>
          </cell>
          <cell r="O3733">
            <v>33228.9</v>
          </cell>
          <cell r="P3733">
            <v>26.03</v>
          </cell>
          <cell r="Q3733">
            <v>0</v>
          </cell>
          <cell r="R3733">
            <v>0</v>
          </cell>
        </row>
        <row r="3734">
          <cell r="A3734" t="str">
            <v>0312Tumbes232</v>
          </cell>
          <cell r="B3734" t="str">
            <v>03</v>
          </cell>
          <cell r="C3734" t="str">
            <v>12</v>
          </cell>
          <cell r="D3734" t="str">
            <v>ELNO</v>
          </cell>
          <cell r="E3734" t="str">
            <v>Tumbes</v>
          </cell>
          <cell r="F3734" t="str">
            <v/>
          </cell>
          <cell r="G3734">
            <v>0</v>
          </cell>
          <cell r="H3734">
            <v>0</v>
          </cell>
          <cell r="I3734" t="str">
            <v>232</v>
          </cell>
          <cell r="J3734">
            <v>1</v>
          </cell>
          <cell r="K3734">
            <v>0</v>
          </cell>
          <cell r="L3734">
            <v>0</v>
          </cell>
          <cell r="M3734">
            <v>3.4769999999999999</v>
          </cell>
          <cell r="N3734">
            <v>0.03</v>
          </cell>
          <cell r="O3734">
            <v>1278.02</v>
          </cell>
          <cell r="P3734">
            <v>36.76</v>
          </cell>
          <cell r="Q3734">
            <v>230.04</v>
          </cell>
          <cell r="R3734">
            <v>2.54</v>
          </cell>
        </row>
        <row r="3735">
          <cell r="A3735" t="str">
            <v>0312Tumbes231</v>
          </cell>
          <cell r="B3735" t="str">
            <v>03</v>
          </cell>
          <cell r="C3735" t="str">
            <v>12</v>
          </cell>
          <cell r="D3735" t="str">
            <v>ELNO</v>
          </cell>
          <cell r="E3735" t="str">
            <v>Tumbes</v>
          </cell>
          <cell r="F3735" t="str">
            <v/>
          </cell>
          <cell r="G3735">
            <v>0</v>
          </cell>
          <cell r="H3735">
            <v>0</v>
          </cell>
          <cell r="I3735" t="str">
            <v>231</v>
          </cell>
          <cell r="J3735">
            <v>7</v>
          </cell>
          <cell r="K3735">
            <v>0</v>
          </cell>
          <cell r="L3735">
            <v>0</v>
          </cell>
          <cell r="M3735">
            <v>7.6369999999999996</v>
          </cell>
          <cell r="N3735">
            <v>3.4000000000000002E-2</v>
          </cell>
          <cell r="O3735">
            <v>3244.03</v>
          </cell>
          <cell r="P3735">
            <v>42.48</v>
          </cell>
          <cell r="Q3735">
            <v>583.92999999999995</v>
          </cell>
          <cell r="R3735">
            <v>8.61</v>
          </cell>
        </row>
        <row r="3736">
          <cell r="A3736" t="str">
            <v>0312Tumbes270</v>
          </cell>
          <cell r="B3736" t="str">
            <v>03</v>
          </cell>
          <cell r="C3736" t="str">
            <v>12</v>
          </cell>
          <cell r="D3736" t="str">
            <v>ELNO</v>
          </cell>
          <cell r="E3736" t="str">
            <v>Tumbes</v>
          </cell>
          <cell r="F3736" t="str">
            <v/>
          </cell>
          <cell r="G3736">
            <v>0</v>
          </cell>
          <cell r="H3736">
            <v>0</v>
          </cell>
          <cell r="I3736" t="str">
            <v>270</v>
          </cell>
          <cell r="J3736">
            <v>2382</v>
          </cell>
          <cell r="K3736">
            <v>0</v>
          </cell>
          <cell r="L3736">
            <v>0</v>
          </cell>
          <cell r="M3736">
            <v>613.27700000000004</v>
          </cell>
          <cell r="N3736">
            <v>0</v>
          </cell>
          <cell r="O3736">
            <v>226119.15</v>
          </cell>
          <cell r="P3736">
            <v>36.869999999999997</v>
          </cell>
          <cell r="Q3736">
            <v>40701.449999999997</v>
          </cell>
          <cell r="R3736">
            <v>1484.52</v>
          </cell>
        </row>
        <row r="3737">
          <cell r="A3737" t="str">
            <v>0312Tumbes261</v>
          </cell>
          <cell r="B3737" t="str">
            <v>03</v>
          </cell>
          <cell r="C3737" t="str">
            <v>12</v>
          </cell>
          <cell r="D3737" t="str">
            <v>ELNO</v>
          </cell>
          <cell r="E3737" t="str">
            <v>Tumbes</v>
          </cell>
          <cell r="F3737" t="str">
            <v/>
          </cell>
          <cell r="G3737">
            <v>0</v>
          </cell>
          <cell r="H3737">
            <v>0</v>
          </cell>
          <cell r="I3737" t="str">
            <v>261</v>
          </cell>
          <cell r="J3737">
            <v>11016</v>
          </cell>
          <cell r="K3737">
            <v>0</v>
          </cell>
          <cell r="L3737">
            <v>0</v>
          </cell>
          <cell r="M3737">
            <v>177.00800000000001</v>
          </cell>
          <cell r="N3737">
            <v>0</v>
          </cell>
          <cell r="O3737">
            <v>67205.73</v>
          </cell>
          <cell r="P3737">
            <v>37.97</v>
          </cell>
          <cell r="Q3737">
            <v>12097.03</v>
          </cell>
          <cell r="R3737">
            <v>6707.85</v>
          </cell>
        </row>
        <row r="3738">
          <cell r="A3738" t="str">
            <v>0312Tumbes262</v>
          </cell>
          <cell r="B3738" t="str">
            <v>03</v>
          </cell>
          <cell r="C3738" t="str">
            <v>12</v>
          </cell>
          <cell r="D3738" t="str">
            <v>ELNO</v>
          </cell>
          <cell r="E3738" t="str">
            <v>Tumbes</v>
          </cell>
          <cell r="F3738" t="str">
            <v/>
          </cell>
          <cell r="G3738">
            <v>0</v>
          </cell>
          <cell r="H3738">
            <v>0</v>
          </cell>
          <cell r="I3738" t="str">
            <v>262</v>
          </cell>
          <cell r="J3738">
            <v>13386</v>
          </cell>
          <cell r="K3738">
            <v>0</v>
          </cell>
          <cell r="L3738">
            <v>0</v>
          </cell>
          <cell r="M3738">
            <v>786.85699999999997</v>
          </cell>
          <cell r="N3738">
            <v>0</v>
          </cell>
          <cell r="O3738">
            <v>269961.68</v>
          </cell>
          <cell r="P3738">
            <v>34.31</v>
          </cell>
          <cell r="Q3738">
            <v>48593.1</v>
          </cell>
          <cell r="R3738">
            <v>8165.28</v>
          </cell>
        </row>
        <row r="3739">
          <cell r="A3739" t="str">
            <v>0312Tumbes263</v>
          </cell>
          <cell r="B3739" t="str">
            <v>03</v>
          </cell>
          <cell r="C3739" t="str">
            <v>12</v>
          </cell>
          <cell r="D3739" t="str">
            <v>ELNO</v>
          </cell>
          <cell r="E3739" t="str">
            <v>Tumbes</v>
          </cell>
          <cell r="F3739" t="str">
            <v/>
          </cell>
          <cell r="G3739">
            <v>0</v>
          </cell>
          <cell r="H3739">
            <v>0</v>
          </cell>
          <cell r="I3739" t="str">
            <v>263</v>
          </cell>
          <cell r="J3739">
            <v>3325</v>
          </cell>
          <cell r="K3739">
            <v>0</v>
          </cell>
          <cell r="L3739">
            <v>0</v>
          </cell>
          <cell r="M3739">
            <v>402.83499999999998</v>
          </cell>
          <cell r="N3739">
            <v>0</v>
          </cell>
          <cell r="O3739">
            <v>154147.20000000001</v>
          </cell>
          <cell r="P3739">
            <v>38.270000000000003</v>
          </cell>
          <cell r="Q3739">
            <v>27746.5</v>
          </cell>
          <cell r="R3739">
            <v>2030.37</v>
          </cell>
        </row>
        <row r="3740">
          <cell r="A3740" t="str">
            <v>0312Tumbes264</v>
          </cell>
          <cell r="B3740" t="str">
            <v>03</v>
          </cell>
          <cell r="C3740" t="str">
            <v>12</v>
          </cell>
          <cell r="D3740" t="str">
            <v>ELNO</v>
          </cell>
          <cell r="E3740" t="str">
            <v>Tumbes</v>
          </cell>
          <cell r="F3740" t="str">
            <v/>
          </cell>
          <cell r="G3740">
            <v>0</v>
          </cell>
          <cell r="H3740">
            <v>0</v>
          </cell>
          <cell r="I3740" t="str">
            <v>264</v>
          </cell>
          <cell r="J3740">
            <v>1728</v>
          </cell>
          <cell r="K3740">
            <v>0</v>
          </cell>
          <cell r="L3740">
            <v>0</v>
          </cell>
          <cell r="M3740">
            <v>340.73700000000002</v>
          </cell>
          <cell r="N3740">
            <v>0</v>
          </cell>
          <cell r="O3740">
            <v>128133.74</v>
          </cell>
          <cell r="P3740">
            <v>37.6</v>
          </cell>
          <cell r="Q3740">
            <v>23064.07</v>
          </cell>
          <cell r="R3740">
            <v>1056.51</v>
          </cell>
        </row>
        <row r="3741">
          <cell r="A3741" t="str">
            <v>0312Tumbes265</v>
          </cell>
          <cell r="B3741" t="str">
            <v>03</v>
          </cell>
          <cell r="C3741" t="str">
            <v>12</v>
          </cell>
          <cell r="D3741" t="str">
            <v>ELNO</v>
          </cell>
          <cell r="E3741" t="str">
            <v>Tumbes</v>
          </cell>
          <cell r="F3741" t="str">
            <v/>
          </cell>
          <cell r="G3741">
            <v>0</v>
          </cell>
          <cell r="H3741">
            <v>0</v>
          </cell>
          <cell r="I3741" t="str">
            <v>265</v>
          </cell>
          <cell r="J3741">
            <v>280</v>
          </cell>
          <cell r="K3741">
            <v>0</v>
          </cell>
          <cell r="L3741">
            <v>0</v>
          </cell>
          <cell r="M3741">
            <v>103.852</v>
          </cell>
          <cell r="N3741">
            <v>0</v>
          </cell>
          <cell r="O3741">
            <v>38168.06</v>
          </cell>
          <cell r="P3741">
            <v>36.75</v>
          </cell>
          <cell r="Q3741">
            <v>6870.25</v>
          </cell>
          <cell r="R3741">
            <v>172.13</v>
          </cell>
        </row>
        <row r="3742">
          <cell r="A3742" t="str">
            <v>0312Tumbes266</v>
          </cell>
          <cell r="B3742" t="str">
            <v>03</v>
          </cell>
          <cell r="C3742" t="str">
            <v>12</v>
          </cell>
          <cell r="D3742" t="str">
            <v>ELNO</v>
          </cell>
          <cell r="E3742" t="str">
            <v>Tumbes</v>
          </cell>
          <cell r="F3742" t="str">
            <v/>
          </cell>
          <cell r="G3742">
            <v>0</v>
          </cell>
          <cell r="H3742">
            <v>0</v>
          </cell>
          <cell r="I3742" t="str">
            <v>266</v>
          </cell>
          <cell r="J3742">
            <v>91</v>
          </cell>
          <cell r="K3742">
            <v>0</v>
          </cell>
          <cell r="L3742">
            <v>0</v>
          </cell>
          <cell r="M3742">
            <v>54.698999999999998</v>
          </cell>
          <cell r="N3742">
            <v>0</v>
          </cell>
          <cell r="O3742">
            <v>19776.150000000001</v>
          </cell>
          <cell r="P3742">
            <v>36.15</v>
          </cell>
          <cell r="Q3742">
            <v>3559.71</v>
          </cell>
          <cell r="R3742">
            <v>57.1</v>
          </cell>
        </row>
        <row r="3743">
          <cell r="A3743" t="str">
            <v>0312Tumbes267</v>
          </cell>
          <cell r="B3743" t="str">
            <v>03</v>
          </cell>
          <cell r="C3743" t="str">
            <v>12</v>
          </cell>
          <cell r="D3743" t="str">
            <v>ELNO</v>
          </cell>
          <cell r="E3743" t="str">
            <v>Tumbes</v>
          </cell>
          <cell r="F3743" t="str">
            <v/>
          </cell>
          <cell r="G3743">
            <v>0</v>
          </cell>
          <cell r="H3743">
            <v>0</v>
          </cell>
          <cell r="I3743" t="str">
            <v>267</v>
          </cell>
          <cell r="J3743">
            <v>12</v>
          </cell>
          <cell r="K3743">
            <v>0</v>
          </cell>
          <cell r="L3743">
            <v>0</v>
          </cell>
          <cell r="M3743">
            <v>10.369</v>
          </cell>
          <cell r="N3743">
            <v>0</v>
          </cell>
          <cell r="O3743">
            <v>3640.38</v>
          </cell>
          <cell r="P3743">
            <v>35.11</v>
          </cell>
          <cell r="Q3743">
            <v>655.27</v>
          </cell>
          <cell r="R3743">
            <v>7.32</v>
          </cell>
        </row>
        <row r="3744">
          <cell r="A3744" t="str">
            <v>0312Tumbes268</v>
          </cell>
          <cell r="B3744" t="str">
            <v>03</v>
          </cell>
          <cell r="C3744" t="str">
            <v>12</v>
          </cell>
          <cell r="D3744" t="str">
            <v>ELNO</v>
          </cell>
          <cell r="E3744" t="str">
            <v>Tumbes</v>
          </cell>
          <cell r="F3744" t="str">
            <v/>
          </cell>
          <cell r="G3744">
            <v>0</v>
          </cell>
          <cell r="H3744">
            <v>0</v>
          </cell>
          <cell r="I3744" t="str">
            <v>268</v>
          </cell>
          <cell r="J3744">
            <v>28</v>
          </cell>
          <cell r="K3744">
            <v>0</v>
          </cell>
          <cell r="L3744">
            <v>0</v>
          </cell>
          <cell r="M3744">
            <v>41.231999999999999</v>
          </cell>
          <cell r="N3744">
            <v>0</v>
          </cell>
          <cell r="O3744">
            <v>14240.53</v>
          </cell>
          <cell r="P3744">
            <v>34.54</v>
          </cell>
          <cell r="Q3744">
            <v>2563.3000000000002</v>
          </cell>
          <cell r="R3744">
            <v>18.14</v>
          </cell>
        </row>
        <row r="3745">
          <cell r="A3745" t="str">
            <v>0312Tumbes282</v>
          </cell>
          <cell r="B3745" t="str">
            <v>03</v>
          </cell>
          <cell r="C3745" t="str">
            <v>12</v>
          </cell>
          <cell r="D3745" t="str">
            <v>ELNO</v>
          </cell>
          <cell r="E3745" t="str">
            <v>Tumbes</v>
          </cell>
          <cell r="F3745" t="str">
            <v/>
          </cell>
          <cell r="G3745">
            <v>0</v>
          </cell>
          <cell r="H3745">
            <v>0</v>
          </cell>
          <cell r="I3745" t="str">
            <v>282</v>
          </cell>
          <cell r="J3745">
            <v>55</v>
          </cell>
          <cell r="K3745">
            <v>0</v>
          </cell>
          <cell r="L3745">
            <v>0</v>
          </cell>
          <cell r="M3745">
            <v>4.2039999999999997</v>
          </cell>
          <cell r="N3745">
            <v>11.94</v>
          </cell>
          <cell r="O3745">
            <v>1550.19</v>
          </cell>
          <cell r="P3745">
            <v>36.869999999999997</v>
          </cell>
          <cell r="Q3745">
            <v>279.02999999999997</v>
          </cell>
          <cell r="R3745">
            <v>13.88</v>
          </cell>
        </row>
        <row r="3746">
          <cell r="A3746" t="str">
            <v>0312Tumbes100</v>
          </cell>
          <cell r="B3746" t="str">
            <v>03</v>
          </cell>
          <cell r="C3746" t="str">
            <v>12</v>
          </cell>
          <cell r="D3746" t="str">
            <v>ELNO</v>
          </cell>
          <cell r="E3746" t="str">
            <v>Tumbes</v>
          </cell>
          <cell r="F3746" t="str">
            <v/>
          </cell>
          <cell r="G3746">
            <v>0</v>
          </cell>
          <cell r="H3746">
            <v>0</v>
          </cell>
          <cell r="I3746" t="str">
            <v>100</v>
          </cell>
          <cell r="J3746">
            <v>25</v>
          </cell>
          <cell r="K3746">
            <v>11.904999999999999</v>
          </cell>
          <cell r="L3746">
            <v>476.45499999999998</v>
          </cell>
          <cell r="M3746">
            <v>488.36</v>
          </cell>
          <cell r="N3746">
            <v>2.637</v>
          </cell>
          <cell r="O3746">
            <v>78710.86</v>
          </cell>
          <cell r="P3746">
            <v>16.12</v>
          </cell>
          <cell r="Q3746">
            <v>14167.95</v>
          </cell>
          <cell r="R3746">
            <v>316.55</v>
          </cell>
        </row>
        <row r="3747">
          <cell r="A3747" t="str">
            <v>0312Tumbes122</v>
          </cell>
          <cell r="B3747" t="str">
            <v>03</v>
          </cell>
          <cell r="C3747" t="str">
            <v>12</v>
          </cell>
          <cell r="D3747" t="str">
            <v>ELNO</v>
          </cell>
          <cell r="E3747" t="str">
            <v>Tumbes</v>
          </cell>
          <cell r="F3747" t="str">
            <v/>
          </cell>
          <cell r="G3747">
            <v>0</v>
          </cell>
          <cell r="H3747">
            <v>0</v>
          </cell>
          <cell r="I3747" t="str">
            <v>122</v>
          </cell>
          <cell r="J3747">
            <v>24</v>
          </cell>
          <cell r="K3747">
            <v>126.056</v>
          </cell>
          <cell r="L3747">
            <v>569.28099999999995</v>
          </cell>
          <cell r="M3747">
            <v>695.33699999999999</v>
          </cell>
          <cell r="N3747">
            <v>3.802</v>
          </cell>
          <cell r="O3747">
            <v>137220.53</v>
          </cell>
          <cell r="P3747">
            <v>19.73</v>
          </cell>
          <cell r="Q3747">
            <v>24699.7</v>
          </cell>
          <cell r="R3747">
            <v>311.07</v>
          </cell>
        </row>
        <row r="3748">
          <cell r="A3748" t="str">
            <v>0312Tumbes121</v>
          </cell>
          <cell r="B3748" t="str">
            <v>03</v>
          </cell>
          <cell r="C3748" t="str">
            <v>12</v>
          </cell>
          <cell r="D3748" t="str">
            <v>ELNO</v>
          </cell>
          <cell r="E3748" t="str">
            <v>Tumbes</v>
          </cell>
          <cell r="F3748" t="str">
            <v/>
          </cell>
          <cell r="G3748">
            <v>0</v>
          </cell>
          <cell r="H3748">
            <v>0</v>
          </cell>
          <cell r="I3748" t="str">
            <v>121</v>
          </cell>
          <cell r="J3748">
            <v>19</v>
          </cell>
          <cell r="K3748">
            <v>198.57</v>
          </cell>
          <cell r="L3748">
            <v>1043.53</v>
          </cell>
          <cell r="M3748">
            <v>1242.0999999999999</v>
          </cell>
          <cell r="N3748">
            <v>3.0059999999999998</v>
          </cell>
          <cell r="O3748">
            <v>180648.88</v>
          </cell>
          <cell r="P3748">
            <v>14.54</v>
          </cell>
          <cell r="Q3748">
            <v>32516.799999999999</v>
          </cell>
          <cell r="R3748">
            <v>227.84</v>
          </cell>
        </row>
        <row r="3749">
          <cell r="A3749" t="str">
            <v>0312Tumbes132</v>
          </cell>
          <cell r="B3749" t="str">
            <v>03</v>
          </cell>
          <cell r="C3749" t="str">
            <v>12</v>
          </cell>
          <cell r="D3749" t="str">
            <v>ELNO</v>
          </cell>
          <cell r="E3749" t="str">
            <v>Tumbes</v>
          </cell>
          <cell r="F3749" t="str">
            <v/>
          </cell>
          <cell r="G3749">
            <v>0</v>
          </cell>
          <cell r="H3749">
            <v>0</v>
          </cell>
          <cell r="I3749" t="str">
            <v>132</v>
          </cell>
          <cell r="J3749">
            <v>24</v>
          </cell>
          <cell r="K3749">
            <v>0</v>
          </cell>
          <cell r="L3749">
            <v>0</v>
          </cell>
          <cell r="M3749">
            <v>166.94499999999999</v>
          </cell>
          <cell r="N3749">
            <v>0.68799999999999994</v>
          </cell>
          <cell r="O3749">
            <v>35214.78</v>
          </cell>
          <cell r="P3749">
            <v>21.09</v>
          </cell>
          <cell r="Q3749">
            <v>6338.66</v>
          </cell>
          <cell r="R3749">
            <v>290.08</v>
          </cell>
        </row>
        <row r="3750">
          <cell r="A3750" t="str">
            <v>0312Tumbes131</v>
          </cell>
          <cell r="B3750" t="str">
            <v>03</v>
          </cell>
          <cell r="C3750" t="str">
            <v>12</v>
          </cell>
          <cell r="D3750" t="str">
            <v>ELNO</v>
          </cell>
          <cell r="E3750" t="str">
            <v>Tumbes</v>
          </cell>
          <cell r="F3750" t="str">
            <v/>
          </cell>
          <cell r="G3750">
            <v>0</v>
          </cell>
          <cell r="H3750">
            <v>0</v>
          </cell>
          <cell r="I3750" t="str">
            <v>131</v>
          </cell>
          <cell r="J3750">
            <v>23</v>
          </cell>
          <cell r="K3750">
            <v>0</v>
          </cell>
          <cell r="L3750">
            <v>0</v>
          </cell>
          <cell r="M3750">
            <v>155.38900000000001</v>
          </cell>
          <cell r="N3750">
            <v>0.86499999999999999</v>
          </cell>
          <cell r="O3750">
            <v>34740.449999999997</v>
          </cell>
          <cell r="P3750">
            <v>22.36</v>
          </cell>
          <cell r="Q3750">
            <v>6253.28</v>
          </cell>
          <cell r="R3750">
            <v>282.26</v>
          </cell>
        </row>
        <row r="3751">
          <cell r="A3751" t="str">
            <v>0312Tumbes240</v>
          </cell>
          <cell r="B3751" t="str">
            <v>03</v>
          </cell>
          <cell r="C3751" t="str">
            <v>12</v>
          </cell>
          <cell r="D3751" t="str">
            <v>ELNO</v>
          </cell>
          <cell r="E3751" t="str">
            <v>Tumbes</v>
          </cell>
          <cell r="F3751" t="str">
            <v/>
          </cell>
          <cell r="G3751">
            <v>0</v>
          </cell>
          <cell r="H3751">
            <v>0</v>
          </cell>
          <cell r="I3751" t="str">
            <v>240</v>
          </cell>
          <cell r="J3751">
            <v>0</v>
          </cell>
          <cell r="K3751">
            <v>0</v>
          </cell>
          <cell r="L3751">
            <v>0</v>
          </cell>
          <cell r="M3751">
            <v>328.88900000000001</v>
          </cell>
          <cell r="N3751">
            <v>0</v>
          </cell>
          <cell r="O3751">
            <v>125061.75</v>
          </cell>
          <cell r="P3751">
            <v>38.03</v>
          </cell>
          <cell r="Q3751">
            <v>0</v>
          </cell>
          <cell r="R3751">
            <v>0</v>
          </cell>
        </row>
        <row r="3752">
          <cell r="A3752" t="str">
            <v>0312Canchaque231</v>
          </cell>
          <cell r="B3752" t="str">
            <v>03</v>
          </cell>
          <cell r="C3752" t="str">
            <v>12</v>
          </cell>
          <cell r="D3752" t="str">
            <v>ELNO</v>
          </cell>
          <cell r="E3752" t="str">
            <v>Canchaque</v>
          </cell>
          <cell r="F3752" t="str">
            <v/>
          </cell>
          <cell r="G3752">
            <v>0</v>
          </cell>
          <cell r="H3752">
            <v>0</v>
          </cell>
          <cell r="I3752" t="str">
            <v>231</v>
          </cell>
          <cell r="J3752">
            <v>2</v>
          </cell>
          <cell r="K3752">
            <v>0</v>
          </cell>
          <cell r="L3752">
            <v>0</v>
          </cell>
          <cell r="M3752">
            <v>0.23799999999999999</v>
          </cell>
          <cell r="N3752">
            <v>2E-3</v>
          </cell>
          <cell r="O3752">
            <v>237.65</v>
          </cell>
          <cell r="P3752">
            <v>99.85</v>
          </cell>
          <cell r="Q3752">
            <v>42.78</v>
          </cell>
          <cell r="R3752">
            <v>2.86</v>
          </cell>
        </row>
        <row r="3753">
          <cell r="A3753" t="str">
            <v>0312Canchaque270</v>
          </cell>
          <cell r="B3753" t="str">
            <v>03</v>
          </cell>
          <cell r="C3753" t="str">
            <v>12</v>
          </cell>
          <cell r="D3753" t="str">
            <v>ELNO</v>
          </cell>
          <cell r="E3753" t="str">
            <v>Canchaque</v>
          </cell>
          <cell r="F3753" t="str">
            <v/>
          </cell>
          <cell r="G3753">
            <v>0</v>
          </cell>
          <cell r="H3753">
            <v>0</v>
          </cell>
          <cell r="I3753" t="str">
            <v>270</v>
          </cell>
          <cell r="J3753">
            <v>26</v>
          </cell>
          <cell r="K3753">
            <v>0</v>
          </cell>
          <cell r="L3753">
            <v>0</v>
          </cell>
          <cell r="M3753">
            <v>2.0379999999999998</v>
          </cell>
          <cell r="N3753">
            <v>0</v>
          </cell>
          <cell r="O3753">
            <v>1123.0899999999999</v>
          </cell>
          <cell r="P3753">
            <v>55.11</v>
          </cell>
          <cell r="Q3753">
            <v>202.16</v>
          </cell>
          <cell r="R3753">
            <v>15.25</v>
          </cell>
        </row>
        <row r="3754">
          <cell r="A3754" t="str">
            <v>0312Canchaque261</v>
          </cell>
          <cell r="B3754" t="str">
            <v>03</v>
          </cell>
          <cell r="C3754" t="str">
            <v>12</v>
          </cell>
          <cell r="D3754" t="str">
            <v>ELNO</v>
          </cell>
          <cell r="E3754" t="str">
            <v>Canchaque</v>
          </cell>
          <cell r="F3754" t="str">
            <v/>
          </cell>
          <cell r="G3754">
            <v>0</v>
          </cell>
          <cell r="H3754">
            <v>0</v>
          </cell>
          <cell r="I3754" t="str">
            <v>261</v>
          </cell>
          <cell r="J3754">
            <v>460</v>
          </cell>
          <cell r="K3754">
            <v>0</v>
          </cell>
          <cell r="L3754">
            <v>0</v>
          </cell>
          <cell r="M3754">
            <v>5.5629999999999997</v>
          </cell>
          <cell r="N3754">
            <v>0</v>
          </cell>
          <cell r="O3754">
            <v>2550.3200000000002</v>
          </cell>
          <cell r="P3754">
            <v>45.84</v>
          </cell>
          <cell r="Q3754">
            <v>459.06</v>
          </cell>
          <cell r="R3754">
            <v>281</v>
          </cell>
        </row>
        <row r="3755">
          <cell r="A3755" t="str">
            <v>0312Canchaque262</v>
          </cell>
          <cell r="B3755" t="str">
            <v>03</v>
          </cell>
          <cell r="C3755" t="str">
            <v>12</v>
          </cell>
          <cell r="D3755" t="str">
            <v>ELNO</v>
          </cell>
          <cell r="E3755" t="str">
            <v>Canchaque</v>
          </cell>
          <cell r="F3755" t="str">
            <v/>
          </cell>
          <cell r="G3755">
            <v>0</v>
          </cell>
          <cell r="H3755">
            <v>0</v>
          </cell>
          <cell r="I3755" t="str">
            <v>262</v>
          </cell>
          <cell r="J3755">
            <v>109</v>
          </cell>
          <cell r="K3755">
            <v>0</v>
          </cell>
          <cell r="L3755">
            <v>0</v>
          </cell>
          <cell r="M3755">
            <v>5.2009999999999996</v>
          </cell>
          <cell r="N3755">
            <v>0</v>
          </cell>
          <cell r="O3755">
            <v>2365.66</v>
          </cell>
          <cell r="P3755">
            <v>45.48</v>
          </cell>
          <cell r="Q3755">
            <v>425.82</v>
          </cell>
          <cell r="R3755">
            <v>66.040000000000006</v>
          </cell>
        </row>
        <row r="3756">
          <cell r="A3756" t="str">
            <v>0312Canchaque263</v>
          </cell>
          <cell r="B3756" t="str">
            <v>03</v>
          </cell>
          <cell r="C3756" t="str">
            <v>12</v>
          </cell>
          <cell r="D3756" t="str">
            <v>ELNO</v>
          </cell>
          <cell r="E3756" t="str">
            <v>Canchaque</v>
          </cell>
          <cell r="F3756" t="str">
            <v/>
          </cell>
          <cell r="G3756">
            <v>0</v>
          </cell>
          <cell r="H3756">
            <v>0</v>
          </cell>
          <cell r="I3756" t="str">
            <v>263</v>
          </cell>
          <cell r="J3756">
            <v>3</v>
          </cell>
          <cell r="K3756">
            <v>0</v>
          </cell>
          <cell r="L3756">
            <v>0</v>
          </cell>
          <cell r="M3756">
            <v>0.39300000000000002</v>
          </cell>
          <cell r="N3756">
            <v>0</v>
          </cell>
          <cell r="O3756">
            <v>243.75</v>
          </cell>
          <cell r="P3756">
            <v>62.02</v>
          </cell>
          <cell r="Q3756">
            <v>43.88</v>
          </cell>
          <cell r="R3756">
            <v>1.83</v>
          </cell>
        </row>
        <row r="3757">
          <cell r="A3757" t="str">
            <v>0312Canchaque264</v>
          </cell>
          <cell r="B3757" t="str">
            <v>03</v>
          </cell>
          <cell r="C3757" t="str">
            <v>12</v>
          </cell>
          <cell r="D3757" t="str">
            <v>ELNO</v>
          </cell>
          <cell r="E3757" t="str">
            <v>Canchaque</v>
          </cell>
          <cell r="F3757" t="str">
            <v/>
          </cell>
          <cell r="G3757">
            <v>0</v>
          </cell>
          <cell r="H3757">
            <v>0</v>
          </cell>
          <cell r="I3757" t="str">
            <v>264</v>
          </cell>
          <cell r="J3757">
            <v>1</v>
          </cell>
          <cell r="K3757">
            <v>0</v>
          </cell>
          <cell r="L3757">
            <v>0</v>
          </cell>
          <cell r="M3757">
            <v>0.25800000000000001</v>
          </cell>
          <cell r="N3757">
            <v>0</v>
          </cell>
          <cell r="O3757">
            <v>158.19999999999999</v>
          </cell>
          <cell r="P3757">
            <v>61.32</v>
          </cell>
          <cell r="Q3757">
            <v>28.48</v>
          </cell>
          <cell r="R3757">
            <v>0.61</v>
          </cell>
        </row>
        <row r="3758">
          <cell r="A3758" t="str">
            <v>0312Canchaque240</v>
          </cell>
          <cell r="B3758" t="str">
            <v>03</v>
          </cell>
          <cell r="C3758" t="str">
            <v>12</v>
          </cell>
          <cell r="D3758" t="str">
            <v>ELNO</v>
          </cell>
          <cell r="E3758" t="str">
            <v>Canchaque</v>
          </cell>
          <cell r="F3758" t="str">
            <v/>
          </cell>
          <cell r="G3758">
            <v>0</v>
          </cell>
          <cell r="H3758">
            <v>0</v>
          </cell>
          <cell r="I3758" t="str">
            <v>240</v>
          </cell>
          <cell r="J3758">
            <v>0</v>
          </cell>
          <cell r="K3758">
            <v>0</v>
          </cell>
          <cell r="L3758">
            <v>0</v>
          </cell>
          <cell r="M3758">
            <v>7.62</v>
          </cell>
          <cell r="N3758">
            <v>0</v>
          </cell>
          <cell r="O3758">
            <v>849.09</v>
          </cell>
          <cell r="P3758">
            <v>11.14</v>
          </cell>
          <cell r="Q3758">
            <v>0</v>
          </cell>
          <cell r="R3758">
            <v>0</v>
          </cell>
        </row>
        <row r="3759">
          <cell r="A3759" t="str">
            <v>0312Chalaco270</v>
          </cell>
          <cell r="B3759" t="str">
            <v>03</v>
          </cell>
          <cell r="C3759" t="str">
            <v>12</v>
          </cell>
          <cell r="D3759" t="str">
            <v>ELNO</v>
          </cell>
          <cell r="E3759" t="str">
            <v>Chalaco</v>
          </cell>
          <cell r="F3759" t="str">
            <v/>
          </cell>
          <cell r="G3759">
            <v>0</v>
          </cell>
          <cell r="H3759">
            <v>0</v>
          </cell>
          <cell r="I3759" t="str">
            <v>270</v>
          </cell>
          <cell r="J3759">
            <v>142</v>
          </cell>
          <cell r="K3759">
            <v>0</v>
          </cell>
          <cell r="L3759">
            <v>0</v>
          </cell>
          <cell r="M3759">
            <v>8.0280000000000005</v>
          </cell>
          <cell r="N3759">
            <v>0</v>
          </cell>
          <cell r="O3759">
            <v>4453.99</v>
          </cell>
          <cell r="P3759">
            <v>55.48</v>
          </cell>
          <cell r="Q3759">
            <v>801.72</v>
          </cell>
          <cell r="R3759">
            <v>85.88</v>
          </cell>
        </row>
        <row r="3760">
          <cell r="A3760" t="str">
            <v>0312Chalaco261</v>
          </cell>
          <cell r="B3760" t="str">
            <v>03</v>
          </cell>
          <cell r="C3760" t="str">
            <v>12</v>
          </cell>
          <cell r="D3760" t="str">
            <v>ELNO</v>
          </cell>
          <cell r="E3760" t="str">
            <v>Chalaco</v>
          </cell>
          <cell r="F3760" t="str">
            <v/>
          </cell>
          <cell r="G3760">
            <v>0</v>
          </cell>
          <cell r="H3760">
            <v>0</v>
          </cell>
          <cell r="I3760" t="str">
            <v>261</v>
          </cell>
          <cell r="J3760">
            <v>204</v>
          </cell>
          <cell r="K3760">
            <v>0</v>
          </cell>
          <cell r="L3760">
            <v>0</v>
          </cell>
          <cell r="M3760">
            <v>2.6539999999999999</v>
          </cell>
          <cell r="N3760">
            <v>0</v>
          </cell>
          <cell r="O3760">
            <v>1017.58</v>
          </cell>
          <cell r="P3760">
            <v>38.340000000000003</v>
          </cell>
          <cell r="Q3760">
            <v>183.16</v>
          </cell>
          <cell r="R3760">
            <v>123.63</v>
          </cell>
        </row>
        <row r="3761">
          <cell r="A3761" t="str">
            <v>0312Chalaco262</v>
          </cell>
          <cell r="B3761" t="str">
            <v>03</v>
          </cell>
          <cell r="C3761" t="str">
            <v>12</v>
          </cell>
          <cell r="D3761" t="str">
            <v>ELNO</v>
          </cell>
          <cell r="E3761" t="str">
            <v>Chalaco</v>
          </cell>
          <cell r="F3761" t="str">
            <v/>
          </cell>
          <cell r="G3761">
            <v>0</v>
          </cell>
          <cell r="H3761">
            <v>0</v>
          </cell>
          <cell r="I3761" t="str">
            <v>262</v>
          </cell>
          <cell r="J3761">
            <v>81</v>
          </cell>
          <cell r="K3761">
            <v>0</v>
          </cell>
          <cell r="L3761">
            <v>0</v>
          </cell>
          <cell r="M3761">
            <v>3.9830000000000001</v>
          </cell>
          <cell r="N3761">
            <v>0</v>
          </cell>
          <cell r="O3761">
            <v>1460.13</v>
          </cell>
          <cell r="P3761">
            <v>36.659999999999997</v>
          </cell>
          <cell r="Q3761">
            <v>262.82</v>
          </cell>
          <cell r="R3761">
            <v>49.36</v>
          </cell>
        </row>
        <row r="3762">
          <cell r="A3762" t="str">
            <v>0312Chalaco263</v>
          </cell>
          <cell r="B3762" t="str">
            <v>03</v>
          </cell>
          <cell r="C3762" t="str">
            <v>12</v>
          </cell>
          <cell r="D3762" t="str">
            <v>ELNO</v>
          </cell>
          <cell r="E3762" t="str">
            <v>Chalaco</v>
          </cell>
          <cell r="F3762" t="str">
            <v/>
          </cell>
          <cell r="G3762">
            <v>0</v>
          </cell>
          <cell r="H3762">
            <v>0</v>
          </cell>
          <cell r="I3762" t="str">
            <v>263</v>
          </cell>
          <cell r="J3762">
            <v>3</v>
          </cell>
          <cell r="K3762">
            <v>0</v>
          </cell>
          <cell r="L3762">
            <v>0</v>
          </cell>
          <cell r="M3762">
            <v>0.36499999999999999</v>
          </cell>
          <cell r="N3762">
            <v>0</v>
          </cell>
          <cell r="O3762">
            <v>178.06</v>
          </cell>
          <cell r="P3762">
            <v>48.78</v>
          </cell>
          <cell r="Q3762">
            <v>32.049999999999997</v>
          </cell>
          <cell r="R3762">
            <v>1.83</v>
          </cell>
        </row>
        <row r="3763">
          <cell r="A3763" t="str">
            <v>0312Chalaco264</v>
          </cell>
          <cell r="B3763" t="str">
            <v>03</v>
          </cell>
          <cell r="C3763" t="str">
            <v>12</v>
          </cell>
          <cell r="D3763" t="str">
            <v>ELNO</v>
          </cell>
          <cell r="E3763" t="str">
            <v>Chalaco</v>
          </cell>
          <cell r="F3763" t="str">
            <v/>
          </cell>
          <cell r="G3763">
            <v>0</v>
          </cell>
          <cell r="H3763">
            <v>0</v>
          </cell>
          <cell r="I3763" t="str">
            <v>264</v>
          </cell>
          <cell r="J3763">
            <v>1</v>
          </cell>
          <cell r="K3763">
            <v>0</v>
          </cell>
          <cell r="L3763">
            <v>0</v>
          </cell>
          <cell r="M3763">
            <v>0.152</v>
          </cell>
          <cell r="N3763">
            <v>0</v>
          </cell>
          <cell r="O3763">
            <v>73.680000000000007</v>
          </cell>
          <cell r="P3763">
            <v>48.47</v>
          </cell>
          <cell r="Q3763">
            <v>13.26</v>
          </cell>
          <cell r="R3763">
            <v>0.61</v>
          </cell>
        </row>
        <row r="3764">
          <cell r="A3764" t="str">
            <v>0312Chalaco240</v>
          </cell>
          <cell r="B3764" t="str">
            <v>03</v>
          </cell>
          <cell r="C3764" t="str">
            <v>12</v>
          </cell>
          <cell r="D3764" t="str">
            <v>ELNO</v>
          </cell>
          <cell r="E3764" t="str">
            <v>Chalaco</v>
          </cell>
          <cell r="F3764" t="str">
            <v/>
          </cell>
          <cell r="G3764">
            <v>0</v>
          </cell>
          <cell r="H3764">
            <v>0</v>
          </cell>
          <cell r="I3764" t="str">
            <v>240</v>
          </cell>
          <cell r="J3764">
            <v>0</v>
          </cell>
          <cell r="K3764">
            <v>0</v>
          </cell>
          <cell r="L3764">
            <v>0</v>
          </cell>
          <cell r="M3764">
            <v>8.0760000000000005</v>
          </cell>
          <cell r="N3764">
            <v>0</v>
          </cell>
          <cell r="O3764">
            <v>785.85</v>
          </cell>
          <cell r="P3764">
            <v>9.73</v>
          </cell>
          <cell r="Q3764">
            <v>0</v>
          </cell>
          <cell r="R3764">
            <v>0</v>
          </cell>
        </row>
        <row r="3765">
          <cell r="A3765" t="str">
            <v>0312Huancabamba270</v>
          </cell>
          <cell r="B3765" t="str">
            <v>03</v>
          </cell>
          <cell r="C3765" t="str">
            <v>12</v>
          </cell>
          <cell r="D3765" t="str">
            <v>ELNO</v>
          </cell>
          <cell r="E3765" t="str">
            <v>Huancabamba</v>
          </cell>
          <cell r="F3765" t="str">
            <v/>
          </cell>
          <cell r="G3765">
            <v>0</v>
          </cell>
          <cell r="H3765">
            <v>0</v>
          </cell>
          <cell r="I3765" t="str">
            <v>270</v>
          </cell>
          <cell r="J3765">
            <v>100</v>
          </cell>
          <cell r="K3765">
            <v>0</v>
          </cell>
          <cell r="L3765">
            <v>0</v>
          </cell>
          <cell r="M3765">
            <v>18.329999999999998</v>
          </cell>
          <cell r="N3765">
            <v>0</v>
          </cell>
          <cell r="O3765">
            <v>10310.65</v>
          </cell>
          <cell r="P3765">
            <v>56.25</v>
          </cell>
          <cell r="Q3765">
            <v>1855.92</v>
          </cell>
          <cell r="R3765">
            <v>62.13</v>
          </cell>
        </row>
        <row r="3766">
          <cell r="A3766" t="str">
            <v>0312Huancabamba261</v>
          </cell>
          <cell r="B3766" t="str">
            <v>03</v>
          </cell>
          <cell r="C3766" t="str">
            <v>12</v>
          </cell>
          <cell r="D3766" t="str">
            <v>ELNO</v>
          </cell>
          <cell r="E3766" t="str">
            <v>Huancabamba</v>
          </cell>
          <cell r="F3766" t="str">
            <v/>
          </cell>
          <cell r="G3766">
            <v>0</v>
          </cell>
          <cell r="H3766">
            <v>0</v>
          </cell>
          <cell r="I3766" t="str">
            <v>261</v>
          </cell>
          <cell r="J3766">
            <v>823</v>
          </cell>
          <cell r="K3766">
            <v>0</v>
          </cell>
          <cell r="L3766">
            <v>0</v>
          </cell>
          <cell r="M3766">
            <v>11.999000000000001</v>
          </cell>
          <cell r="N3766">
            <v>0</v>
          </cell>
          <cell r="O3766">
            <v>5182.9799999999996</v>
          </cell>
          <cell r="P3766">
            <v>43.2</v>
          </cell>
          <cell r="Q3766">
            <v>932.94</v>
          </cell>
          <cell r="R3766">
            <v>498.94</v>
          </cell>
        </row>
        <row r="3767">
          <cell r="A3767" t="str">
            <v>0312Huancabamba262</v>
          </cell>
          <cell r="B3767" t="str">
            <v>03</v>
          </cell>
          <cell r="C3767" t="str">
            <v>12</v>
          </cell>
          <cell r="D3767" t="str">
            <v>ELNO</v>
          </cell>
          <cell r="E3767" t="str">
            <v>Huancabamba</v>
          </cell>
          <cell r="F3767" t="str">
            <v/>
          </cell>
          <cell r="G3767">
            <v>0</v>
          </cell>
          <cell r="H3767">
            <v>0</v>
          </cell>
          <cell r="I3767" t="str">
            <v>262</v>
          </cell>
          <cell r="J3767">
            <v>553</v>
          </cell>
          <cell r="K3767">
            <v>0</v>
          </cell>
          <cell r="L3767">
            <v>0</v>
          </cell>
          <cell r="M3767">
            <v>30.25</v>
          </cell>
          <cell r="N3767">
            <v>0</v>
          </cell>
          <cell r="O3767">
            <v>14343.18</v>
          </cell>
          <cell r="P3767">
            <v>47.42</v>
          </cell>
          <cell r="Q3767">
            <v>2581.77</v>
          </cell>
          <cell r="R3767">
            <v>337.64</v>
          </cell>
        </row>
        <row r="3768">
          <cell r="A3768" t="str">
            <v>0312Huancabamba263</v>
          </cell>
          <cell r="B3768" t="str">
            <v>03</v>
          </cell>
          <cell r="C3768" t="str">
            <v>12</v>
          </cell>
          <cell r="D3768" t="str">
            <v>ELNO</v>
          </cell>
          <cell r="E3768" t="str">
            <v>Huancabamba</v>
          </cell>
          <cell r="F3768" t="str">
            <v/>
          </cell>
          <cell r="G3768">
            <v>0</v>
          </cell>
          <cell r="H3768">
            <v>0</v>
          </cell>
          <cell r="I3768" t="str">
            <v>263</v>
          </cell>
          <cell r="J3768">
            <v>75</v>
          </cell>
          <cell r="K3768">
            <v>0</v>
          </cell>
          <cell r="L3768">
            <v>0</v>
          </cell>
          <cell r="M3768">
            <v>8.9700000000000006</v>
          </cell>
          <cell r="N3768">
            <v>0</v>
          </cell>
          <cell r="O3768">
            <v>5575.93</v>
          </cell>
          <cell r="P3768">
            <v>62.16</v>
          </cell>
          <cell r="Q3768">
            <v>1003.67</v>
          </cell>
          <cell r="R3768">
            <v>46.26</v>
          </cell>
        </row>
        <row r="3769">
          <cell r="A3769" t="str">
            <v>0312Huancabamba264</v>
          </cell>
          <cell r="B3769" t="str">
            <v>03</v>
          </cell>
          <cell r="C3769" t="str">
            <v>12</v>
          </cell>
          <cell r="D3769" t="str">
            <v>ELNO</v>
          </cell>
          <cell r="E3769" t="str">
            <v>Huancabamba</v>
          </cell>
          <cell r="F3769" t="str">
            <v/>
          </cell>
          <cell r="G3769">
            <v>0</v>
          </cell>
          <cell r="H3769">
            <v>0</v>
          </cell>
          <cell r="I3769" t="str">
            <v>264</v>
          </cell>
          <cell r="J3769">
            <v>24</v>
          </cell>
          <cell r="K3769">
            <v>0</v>
          </cell>
          <cell r="L3769">
            <v>0</v>
          </cell>
          <cell r="M3769">
            <v>4.5999999999999996</v>
          </cell>
          <cell r="N3769">
            <v>0</v>
          </cell>
          <cell r="O3769">
            <v>2832.25</v>
          </cell>
          <cell r="P3769">
            <v>61.57</v>
          </cell>
          <cell r="Q3769">
            <v>509.81</v>
          </cell>
          <cell r="R3769">
            <v>15.04</v>
          </cell>
        </row>
        <row r="3770">
          <cell r="A3770" t="str">
            <v>0312Huancabamba265</v>
          </cell>
          <cell r="B3770" t="str">
            <v>03</v>
          </cell>
          <cell r="C3770" t="str">
            <v>12</v>
          </cell>
          <cell r="D3770" t="str">
            <v>ELNO</v>
          </cell>
          <cell r="E3770" t="str">
            <v>Huancabamba</v>
          </cell>
          <cell r="F3770" t="str">
            <v/>
          </cell>
          <cell r="G3770">
            <v>0</v>
          </cell>
          <cell r="H3770">
            <v>0</v>
          </cell>
          <cell r="I3770" t="str">
            <v>265</v>
          </cell>
          <cell r="J3770">
            <v>5</v>
          </cell>
          <cell r="K3770">
            <v>0</v>
          </cell>
          <cell r="L3770">
            <v>0</v>
          </cell>
          <cell r="M3770">
            <v>1.8380000000000001</v>
          </cell>
          <cell r="N3770">
            <v>0</v>
          </cell>
          <cell r="O3770">
            <v>1123.05</v>
          </cell>
          <cell r="P3770">
            <v>61.1</v>
          </cell>
          <cell r="Q3770">
            <v>202.15</v>
          </cell>
          <cell r="R3770">
            <v>3.09</v>
          </cell>
        </row>
        <row r="3771">
          <cell r="A3771" t="str">
            <v>0312Huancabamba266</v>
          </cell>
          <cell r="B3771" t="str">
            <v>03</v>
          </cell>
          <cell r="C3771" t="str">
            <v>12</v>
          </cell>
          <cell r="D3771" t="str">
            <v>ELNO</v>
          </cell>
          <cell r="E3771" t="str">
            <v>Huancabamba</v>
          </cell>
          <cell r="F3771" t="str">
            <v/>
          </cell>
          <cell r="G3771">
            <v>0</v>
          </cell>
          <cell r="H3771">
            <v>0</v>
          </cell>
          <cell r="I3771" t="str">
            <v>266</v>
          </cell>
          <cell r="J3771">
            <v>2</v>
          </cell>
          <cell r="K3771">
            <v>0</v>
          </cell>
          <cell r="L3771">
            <v>0</v>
          </cell>
          <cell r="M3771">
            <v>1.026</v>
          </cell>
          <cell r="N3771">
            <v>0</v>
          </cell>
          <cell r="O3771">
            <v>625.41999999999996</v>
          </cell>
          <cell r="P3771">
            <v>60.96</v>
          </cell>
          <cell r="Q3771">
            <v>112.58</v>
          </cell>
          <cell r="R3771">
            <v>1.22</v>
          </cell>
        </row>
        <row r="3772">
          <cell r="A3772" t="str">
            <v>0312Huancabamba268</v>
          </cell>
          <cell r="B3772" t="str">
            <v>03</v>
          </cell>
          <cell r="C3772" t="str">
            <v>12</v>
          </cell>
          <cell r="D3772" t="str">
            <v>ELNO</v>
          </cell>
          <cell r="E3772" t="str">
            <v>Huancabamba</v>
          </cell>
          <cell r="F3772" t="str">
            <v/>
          </cell>
          <cell r="G3772">
            <v>0</v>
          </cell>
          <cell r="H3772">
            <v>0</v>
          </cell>
          <cell r="I3772" t="str">
            <v>268</v>
          </cell>
          <cell r="J3772">
            <v>1</v>
          </cell>
          <cell r="K3772">
            <v>0</v>
          </cell>
          <cell r="L3772">
            <v>0</v>
          </cell>
          <cell r="M3772">
            <v>1.008</v>
          </cell>
          <cell r="N3772">
            <v>0</v>
          </cell>
          <cell r="O3772">
            <v>367.28</v>
          </cell>
          <cell r="P3772">
            <v>36.44</v>
          </cell>
          <cell r="Q3772">
            <v>66.11</v>
          </cell>
          <cell r="R3772">
            <v>0.77</v>
          </cell>
        </row>
        <row r="3773">
          <cell r="A3773" t="str">
            <v>0312Huancabamba100</v>
          </cell>
          <cell r="B3773" t="str">
            <v>03</v>
          </cell>
          <cell r="C3773" t="str">
            <v>12</v>
          </cell>
          <cell r="D3773" t="str">
            <v>ELNO</v>
          </cell>
          <cell r="E3773" t="str">
            <v>Huancabamba</v>
          </cell>
          <cell r="F3773" t="str">
            <v/>
          </cell>
          <cell r="G3773">
            <v>0</v>
          </cell>
          <cell r="H3773">
            <v>0</v>
          </cell>
          <cell r="I3773" t="str">
            <v>100</v>
          </cell>
          <cell r="J3773">
            <v>1</v>
          </cell>
          <cell r="K3773">
            <v>5.8999999999999997E-2</v>
          </cell>
          <cell r="L3773">
            <v>0.13300000000000001</v>
          </cell>
          <cell r="M3773">
            <v>0.192</v>
          </cell>
          <cell r="N3773">
            <v>2.1000000000000001E-2</v>
          </cell>
          <cell r="O3773">
            <v>110.16</v>
          </cell>
          <cell r="P3773">
            <v>57.38</v>
          </cell>
          <cell r="Q3773">
            <v>19.829999999999998</v>
          </cell>
          <cell r="R3773">
            <v>12.13</v>
          </cell>
        </row>
        <row r="3774">
          <cell r="A3774" t="str">
            <v>0312Huancabamba240</v>
          </cell>
          <cell r="B3774" t="str">
            <v>03</v>
          </cell>
          <cell r="C3774" t="str">
            <v>12</v>
          </cell>
          <cell r="D3774" t="str">
            <v>ELNO</v>
          </cell>
          <cell r="E3774" t="str">
            <v>Huancabamba</v>
          </cell>
          <cell r="F3774" t="str">
            <v/>
          </cell>
          <cell r="G3774">
            <v>0</v>
          </cell>
          <cell r="H3774">
            <v>0</v>
          </cell>
          <cell r="I3774" t="str">
            <v>240</v>
          </cell>
          <cell r="J3774">
            <v>0</v>
          </cell>
          <cell r="K3774">
            <v>0</v>
          </cell>
          <cell r="L3774">
            <v>0</v>
          </cell>
          <cell r="M3774">
            <v>25.023</v>
          </cell>
          <cell r="N3774">
            <v>0</v>
          </cell>
          <cell r="O3774">
            <v>3701.4</v>
          </cell>
          <cell r="P3774">
            <v>14.79</v>
          </cell>
          <cell r="Q3774">
            <v>0</v>
          </cell>
          <cell r="R3774">
            <v>0</v>
          </cell>
        </row>
        <row r="3775">
          <cell r="A3775" t="str">
            <v>0312Santo Domingo231</v>
          </cell>
          <cell r="B3775" t="str">
            <v>03</v>
          </cell>
          <cell r="C3775" t="str">
            <v>12</v>
          </cell>
          <cell r="D3775" t="str">
            <v>ELNO</v>
          </cell>
          <cell r="E3775" t="str">
            <v>Santo Domingo</v>
          </cell>
          <cell r="F3775" t="str">
            <v/>
          </cell>
          <cell r="G3775">
            <v>0</v>
          </cell>
          <cell r="H3775">
            <v>0</v>
          </cell>
          <cell r="I3775" t="str">
            <v>231</v>
          </cell>
          <cell r="J3775">
            <v>1</v>
          </cell>
          <cell r="K3775">
            <v>0</v>
          </cell>
          <cell r="L3775">
            <v>0</v>
          </cell>
          <cell r="M3775">
            <v>0.22600000000000001</v>
          </cell>
          <cell r="N3775">
            <v>2E-3</v>
          </cell>
          <cell r="O3775">
            <v>229.81</v>
          </cell>
          <cell r="P3775">
            <v>101.69</v>
          </cell>
          <cell r="Q3775">
            <v>41.37</v>
          </cell>
          <cell r="R3775">
            <v>1.43</v>
          </cell>
        </row>
        <row r="3776">
          <cell r="A3776" t="str">
            <v>0312Santo Domingo270</v>
          </cell>
          <cell r="B3776" t="str">
            <v>03</v>
          </cell>
          <cell r="C3776" t="str">
            <v>12</v>
          </cell>
          <cell r="D3776" t="str">
            <v>ELNO</v>
          </cell>
          <cell r="E3776" t="str">
            <v>Santo Domingo</v>
          </cell>
          <cell r="F3776" t="str">
            <v/>
          </cell>
          <cell r="G3776">
            <v>0</v>
          </cell>
          <cell r="H3776">
            <v>0</v>
          </cell>
          <cell r="I3776" t="str">
            <v>270</v>
          </cell>
          <cell r="J3776">
            <v>23</v>
          </cell>
          <cell r="K3776">
            <v>0</v>
          </cell>
          <cell r="L3776">
            <v>0</v>
          </cell>
          <cell r="M3776">
            <v>1.33</v>
          </cell>
          <cell r="N3776">
            <v>0</v>
          </cell>
          <cell r="O3776">
            <v>655.14</v>
          </cell>
          <cell r="P3776">
            <v>49.26</v>
          </cell>
          <cell r="Q3776">
            <v>117.93</v>
          </cell>
          <cell r="R3776">
            <v>13.58</v>
          </cell>
        </row>
        <row r="3777">
          <cell r="A3777" t="str">
            <v>0312Santo Domingo261</v>
          </cell>
          <cell r="B3777" t="str">
            <v>03</v>
          </cell>
          <cell r="C3777" t="str">
            <v>12</v>
          </cell>
          <cell r="D3777" t="str">
            <v>ELNO</v>
          </cell>
          <cell r="E3777" t="str">
            <v>Santo Domingo</v>
          </cell>
          <cell r="F3777" t="str">
            <v/>
          </cell>
          <cell r="G3777">
            <v>0</v>
          </cell>
          <cell r="H3777">
            <v>0</v>
          </cell>
          <cell r="I3777" t="str">
            <v>261</v>
          </cell>
          <cell r="J3777">
            <v>217</v>
          </cell>
          <cell r="K3777">
            <v>0</v>
          </cell>
          <cell r="L3777">
            <v>0</v>
          </cell>
          <cell r="M3777">
            <v>2.8330000000000002</v>
          </cell>
          <cell r="N3777">
            <v>0</v>
          </cell>
          <cell r="O3777">
            <v>1266.29</v>
          </cell>
          <cell r="P3777">
            <v>44.7</v>
          </cell>
          <cell r="Q3777">
            <v>227.93</v>
          </cell>
          <cell r="R3777">
            <v>132.47999999999999</v>
          </cell>
        </row>
        <row r="3778">
          <cell r="A3778" t="str">
            <v>0312Santo Domingo262</v>
          </cell>
          <cell r="B3778" t="str">
            <v>03</v>
          </cell>
          <cell r="C3778" t="str">
            <v>12</v>
          </cell>
          <cell r="D3778" t="str">
            <v>ELNO</v>
          </cell>
          <cell r="E3778" t="str">
            <v>Santo Domingo</v>
          </cell>
          <cell r="F3778" t="str">
            <v/>
          </cell>
          <cell r="G3778">
            <v>0</v>
          </cell>
          <cell r="H3778">
            <v>0</v>
          </cell>
          <cell r="I3778" t="str">
            <v>262</v>
          </cell>
          <cell r="J3778">
            <v>40</v>
          </cell>
          <cell r="K3778">
            <v>0</v>
          </cell>
          <cell r="L3778">
            <v>0</v>
          </cell>
          <cell r="M3778">
            <v>1.847</v>
          </cell>
          <cell r="N3778">
            <v>0</v>
          </cell>
          <cell r="O3778">
            <v>830.79</v>
          </cell>
          <cell r="P3778">
            <v>44.98</v>
          </cell>
          <cell r="Q3778">
            <v>149.54</v>
          </cell>
          <cell r="R3778">
            <v>24.4</v>
          </cell>
        </row>
        <row r="3779">
          <cell r="A3779" t="str">
            <v>0312Santo Domingo263</v>
          </cell>
          <cell r="B3779" t="str">
            <v>03</v>
          </cell>
          <cell r="C3779" t="str">
            <v>12</v>
          </cell>
          <cell r="D3779" t="str">
            <v>ELNO</v>
          </cell>
          <cell r="E3779" t="str">
            <v>Santo Domingo</v>
          </cell>
          <cell r="F3779" t="str">
            <v/>
          </cell>
          <cell r="G3779">
            <v>0</v>
          </cell>
          <cell r="H3779">
            <v>0</v>
          </cell>
          <cell r="I3779" t="str">
            <v>263</v>
          </cell>
          <cell r="J3779">
            <v>2</v>
          </cell>
          <cell r="K3779">
            <v>0</v>
          </cell>
          <cell r="L3779">
            <v>0</v>
          </cell>
          <cell r="M3779">
            <v>0.22600000000000001</v>
          </cell>
          <cell r="N3779">
            <v>0</v>
          </cell>
          <cell r="O3779">
            <v>140.69999999999999</v>
          </cell>
          <cell r="P3779">
            <v>62.26</v>
          </cell>
          <cell r="Q3779">
            <v>25.33</v>
          </cell>
          <cell r="R3779">
            <v>1.22</v>
          </cell>
        </row>
        <row r="3780">
          <cell r="A3780" t="str">
            <v>0312Santo Domingo240</v>
          </cell>
          <cell r="B3780" t="str">
            <v>03</v>
          </cell>
          <cell r="C3780" t="str">
            <v>12</v>
          </cell>
          <cell r="D3780" t="str">
            <v>ELNO</v>
          </cell>
          <cell r="E3780" t="str">
            <v>Santo Domingo</v>
          </cell>
          <cell r="F3780" t="str">
            <v/>
          </cell>
          <cell r="G3780">
            <v>0</v>
          </cell>
          <cell r="H3780">
            <v>0</v>
          </cell>
          <cell r="I3780" t="str">
            <v>240</v>
          </cell>
          <cell r="J3780">
            <v>0</v>
          </cell>
          <cell r="K3780">
            <v>0</v>
          </cell>
          <cell r="L3780">
            <v>0</v>
          </cell>
          <cell r="M3780">
            <v>2.895</v>
          </cell>
          <cell r="N3780">
            <v>0</v>
          </cell>
          <cell r="O3780">
            <v>372.93</v>
          </cell>
          <cell r="P3780">
            <v>12.88</v>
          </cell>
          <cell r="Q3780">
            <v>0</v>
          </cell>
          <cell r="R3780">
            <v>0</v>
          </cell>
        </row>
        <row r="3781">
          <cell r="A3781" t="str">
            <v>0312Tumbes Rural270</v>
          </cell>
          <cell r="B3781" t="str">
            <v>03</v>
          </cell>
          <cell r="C3781" t="str">
            <v>12</v>
          </cell>
          <cell r="D3781" t="str">
            <v>ELNO</v>
          </cell>
          <cell r="E3781" t="str">
            <v>Tumbes Rural</v>
          </cell>
          <cell r="F3781" t="str">
            <v/>
          </cell>
          <cell r="G3781">
            <v>0</v>
          </cell>
          <cell r="H3781">
            <v>0</v>
          </cell>
          <cell r="I3781" t="str">
            <v>270</v>
          </cell>
          <cell r="J3781">
            <v>178</v>
          </cell>
          <cell r="K3781">
            <v>0</v>
          </cell>
          <cell r="L3781">
            <v>0</v>
          </cell>
          <cell r="M3781">
            <v>25.266999999999999</v>
          </cell>
          <cell r="N3781">
            <v>0</v>
          </cell>
          <cell r="O3781">
            <v>10415.09</v>
          </cell>
          <cell r="P3781">
            <v>41.22</v>
          </cell>
          <cell r="Q3781">
            <v>1874.72</v>
          </cell>
          <cell r="R3781">
            <v>110.14</v>
          </cell>
        </row>
        <row r="3782">
          <cell r="A3782" t="str">
            <v>0312Tumbes Rural261</v>
          </cell>
          <cell r="B3782" t="str">
            <v>03</v>
          </cell>
          <cell r="C3782" t="str">
            <v>12</v>
          </cell>
          <cell r="D3782" t="str">
            <v>ELNO</v>
          </cell>
          <cell r="E3782" t="str">
            <v>Tumbes Rural</v>
          </cell>
          <cell r="F3782" t="str">
            <v/>
          </cell>
          <cell r="G3782">
            <v>0</v>
          </cell>
          <cell r="H3782">
            <v>0</v>
          </cell>
          <cell r="I3782" t="str">
            <v>261</v>
          </cell>
          <cell r="J3782">
            <v>1174</v>
          </cell>
          <cell r="K3782">
            <v>0</v>
          </cell>
          <cell r="L3782">
            <v>0</v>
          </cell>
          <cell r="M3782">
            <v>17.465</v>
          </cell>
          <cell r="N3782">
            <v>0</v>
          </cell>
          <cell r="O3782">
            <v>7338.1</v>
          </cell>
          <cell r="P3782">
            <v>42.02</v>
          </cell>
          <cell r="Q3782">
            <v>1320.86</v>
          </cell>
          <cell r="R3782">
            <v>710.76</v>
          </cell>
        </row>
        <row r="3783">
          <cell r="A3783" t="str">
            <v>0312Tumbes Rural262</v>
          </cell>
          <cell r="B3783" t="str">
            <v>03</v>
          </cell>
          <cell r="C3783" t="str">
            <v>12</v>
          </cell>
          <cell r="D3783" t="str">
            <v>ELNO</v>
          </cell>
          <cell r="E3783" t="str">
            <v>Tumbes Rural</v>
          </cell>
          <cell r="F3783" t="str">
            <v/>
          </cell>
          <cell r="G3783">
            <v>0</v>
          </cell>
          <cell r="H3783">
            <v>0</v>
          </cell>
          <cell r="I3783" t="str">
            <v>262</v>
          </cell>
          <cell r="J3783">
            <v>1109</v>
          </cell>
          <cell r="K3783">
            <v>0</v>
          </cell>
          <cell r="L3783">
            <v>0</v>
          </cell>
          <cell r="M3783">
            <v>64.397999999999996</v>
          </cell>
          <cell r="N3783">
            <v>0</v>
          </cell>
          <cell r="O3783">
            <v>24048.38</v>
          </cell>
          <cell r="P3783">
            <v>37.340000000000003</v>
          </cell>
          <cell r="Q3783">
            <v>4328.71</v>
          </cell>
          <cell r="R3783">
            <v>675.1</v>
          </cell>
        </row>
        <row r="3784">
          <cell r="A3784" t="str">
            <v>0312Tumbes Rural263</v>
          </cell>
          <cell r="B3784" t="str">
            <v>03</v>
          </cell>
          <cell r="C3784" t="str">
            <v>12</v>
          </cell>
          <cell r="D3784" t="str">
            <v>ELNO</v>
          </cell>
          <cell r="E3784" t="str">
            <v>Tumbes Rural</v>
          </cell>
          <cell r="F3784" t="str">
            <v/>
          </cell>
          <cell r="G3784">
            <v>0</v>
          </cell>
          <cell r="H3784">
            <v>0</v>
          </cell>
          <cell r="I3784" t="str">
            <v>263</v>
          </cell>
          <cell r="J3784">
            <v>178</v>
          </cell>
          <cell r="K3784">
            <v>0</v>
          </cell>
          <cell r="L3784">
            <v>0</v>
          </cell>
          <cell r="M3784">
            <v>21.236999999999998</v>
          </cell>
          <cell r="N3784">
            <v>0</v>
          </cell>
          <cell r="O3784">
            <v>8878.66</v>
          </cell>
          <cell r="P3784">
            <v>41.81</v>
          </cell>
          <cell r="Q3784">
            <v>1598.16</v>
          </cell>
          <cell r="R3784">
            <v>107.06</v>
          </cell>
        </row>
        <row r="3785">
          <cell r="A3785" t="str">
            <v>0312Tumbes Rural264</v>
          </cell>
          <cell r="B3785" t="str">
            <v>03</v>
          </cell>
          <cell r="C3785" t="str">
            <v>12</v>
          </cell>
          <cell r="D3785" t="str">
            <v>ELNO</v>
          </cell>
          <cell r="E3785" t="str">
            <v>Tumbes Rural</v>
          </cell>
          <cell r="F3785" t="str">
            <v/>
          </cell>
          <cell r="G3785">
            <v>0</v>
          </cell>
          <cell r="H3785">
            <v>0</v>
          </cell>
          <cell r="I3785" t="str">
            <v>264</v>
          </cell>
          <cell r="J3785">
            <v>86</v>
          </cell>
          <cell r="K3785">
            <v>0</v>
          </cell>
          <cell r="L3785">
            <v>0</v>
          </cell>
          <cell r="M3785">
            <v>16.922000000000001</v>
          </cell>
          <cell r="N3785">
            <v>0</v>
          </cell>
          <cell r="O3785">
            <v>6966.92</v>
          </cell>
          <cell r="P3785">
            <v>41.17</v>
          </cell>
          <cell r="Q3785">
            <v>1254.05</v>
          </cell>
          <cell r="R3785">
            <v>52.84</v>
          </cell>
        </row>
        <row r="3786">
          <cell r="A3786" t="str">
            <v>0312Tumbes Rural265</v>
          </cell>
          <cell r="B3786" t="str">
            <v>03</v>
          </cell>
          <cell r="C3786" t="str">
            <v>12</v>
          </cell>
          <cell r="D3786" t="str">
            <v>ELNO</v>
          </cell>
          <cell r="E3786" t="str">
            <v>Tumbes Rural</v>
          </cell>
          <cell r="F3786" t="str">
            <v/>
          </cell>
          <cell r="G3786">
            <v>0</v>
          </cell>
          <cell r="H3786">
            <v>0</v>
          </cell>
          <cell r="I3786" t="str">
            <v>265</v>
          </cell>
          <cell r="J3786">
            <v>6</v>
          </cell>
          <cell r="K3786">
            <v>0</v>
          </cell>
          <cell r="L3786">
            <v>0</v>
          </cell>
          <cell r="M3786">
            <v>2.3929999999999998</v>
          </cell>
          <cell r="N3786">
            <v>0</v>
          </cell>
          <cell r="O3786">
            <v>973.32</v>
          </cell>
          <cell r="P3786">
            <v>40.67</v>
          </cell>
          <cell r="Q3786">
            <v>175.2</v>
          </cell>
          <cell r="R3786">
            <v>3.83</v>
          </cell>
        </row>
        <row r="3787">
          <cell r="A3787" t="str">
            <v>0312Tumbes Rural266</v>
          </cell>
          <cell r="B3787" t="str">
            <v>03</v>
          </cell>
          <cell r="C3787" t="str">
            <v>12</v>
          </cell>
          <cell r="D3787" t="str">
            <v>ELNO</v>
          </cell>
          <cell r="E3787" t="str">
            <v>Tumbes Rural</v>
          </cell>
          <cell r="F3787" t="str">
            <v/>
          </cell>
          <cell r="G3787">
            <v>0</v>
          </cell>
          <cell r="H3787">
            <v>0</v>
          </cell>
          <cell r="I3787" t="str">
            <v>266</v>
          </cell>
          <cell r="J3787">
            <v>7</v>
          </cell>
          <cell r="K3787">
            <v>0</v>
          </cell>
          <cell r="L3787">
            <v>0</v>
          </cell>
          <cell r="M3787">
            <v>4.2640000000000002</v>
          </cell>
          <cell r="N3787">
            <v>0</v>
          </cell>
          <cell r="O3787">
            <v>1727.2</v>
          </cell>
          <cell r="P3787">
            <v>40.51</v>
          </cell>
          <cell r="Q3787">
            <v>310.89999999999998</v>
          </cell>
          <cell r="R3787">
            <v>4.43</v>
          </cell>
        </row>
        <row r="3788">
          <cell r="A3788" t="str">
            <v>0312Tumbes Rural267</v>
          </cell>
          <cell r="B3788" t="str">
            <v>03</v>
          </cell>
          <cell r="C3788" t="str">
            <v>12</v>
          </cell>
          <cell r="D3788" t="str">
            <v>ELNO</v>
          </cell>
          <cell r="E3788" t="str">
            <v>Tumbes Rural</v>
          </cell>
          <cell r="F3788" t="str">
            <v/>
          </cell>
          <cell r="G3788">
            <v>0</v>
          </cell>
          <cell r="H3788">
            <v>0</v>
          </cell>
          <cell r="I3788" t="str">
            <v>267</v>
          </cell>
          <cell r="J3788">
            <v>2</v>
          </cell>
          <cell r="K3788">
            <v>0</v>
          </cell>
          <cell r="L3788">
            <v>0</v>
          </cell>
          <cell r="M3788">
            <v>1.619</v>
          </cell>
          <cell r="N3788">
            <v>0</v>
          </cell>
          <cell r="O3788">
            <v>654.54</v>
          </cell>
          <cell r="P3788">
            <v>40.43</v>
          </cell>
          <cell r="Q3788">
            <v>117.82</v>
          </cell>
          <cell r="R3788">
            <v>1.22</v>
          </cell>
        </row>
        <row r="3789">
          <cell r="A3789" t="str">
            <v>0312Tumbes Rural268</v>
          </cell>
          <cell r="B3789" t="str">
            <v>03</v>
          </cell>
          <cell r="C3789" t="str">
            <v>12</v>
          </cell>
          <cell r="D3789" t="str">
            <v>ELNO</v>
          </cell>
          <cell r="E3789" t="str">
            <v>Tumbes Rural</v>
          </cell>
          <cell r="F3789" t="str">
            <v/>
          </cell>
          <cell r="G3789">
            <v>0</v>
          </cell>
          <cell r="H3789">
            <v>0</v>
          </cell>
          <cell r="I3789" t="str">
            <v>268</v>
          </cell>
          <cell r="J3789">
            <v>2</v>
          </cell>
          <cell r="K3789">
            <v>0</v>
          </cell>
          <cell r="L3789">
            <v>0</v>
          </cell>
          <cell r="M3789">
            <v>5.2009999999999996</v>
          </cell>
          <cell r="N3789">
            <v>0</v>
          </cell>
          <cell r="O3789">
            <v>1951.57</v>
          </cell>
          <cell r="P3789">
            <v>37.520000000000003</v>
          </cell>
          <cell r="Q3789">
            <v>351.28</v>
          </cell>
          <cell r="R3789">
            <v>1.55</v>
          </cell>
        </row>
        <row r="3790">
          <cell r="A3790" t="str">
            <v>0312Tumbes Rural282</v>
          </cell>
          <cell r="B3790" t="str">
            <v>03</v>
          </cell>
          <cell r="C3790" t="str">
            <v>12</v>
          </cell>
          <cell r="D3790" t="str">
            <v>ELNO</v>
          </cell>
          <cell r="E3790" t="str">
            <v>Tumbes Rural</v>
          </cell>
          <cell r="F3790" t="str">
            <v/>
          </cell>
          <cell r="G3790">
            <v>0</v>
          </cell>
          <cell r="H3790">
            <v>0</v>
          </cell>
          <cell r="I3790" t="str">
            <v>282</v>
          </cell>
          <cell r="J3790">
            <v>5</v>
          </cell>
          <cell r="K3790">
            <v>0</v>
          </cell>
          <cell r="L3790">
            <v>0</v>
          </cell>
          <cell r="M3790">
            <v>0.52800000000000002</v>
          </cell>
          <cell r="N3790">
            <v>1.6</v>
          </cell>
          <cell r="O3790">
            <v>202.6</v>
          </cell>
          <cell r="P3790">
            <v>38.369999999999997</v>
          </cell>
          <cell r="Q3790">
            <v>36.47</v>
          </cell>
          <cell r="R3790">
            <v>1</v>
          </cell>
        </row>
        <row r="3791">
          <cell r="A3791" t="str">
            <v>0312Tumbes Rural100</v>
          </cell>
          <cell r="B3791" t="str">
            <v>03</v>
          </cell>
          <cell r="C3791" t="str">
            <v>12</v>
          </cell>
          <cell r="D3791" t="str">
            <v>ELNO</v>
          </cell>
          <cell r="E3791" t="str">
            <v>Tumbes Rural</v>
          </cell>
          <cell r="F3791" t="str">
            <v/>
          </cell>
          <cell r="G3791">
            <v>0</v>
          </cell>
          <cell r="H3791">
            <v>0</v>
          </cell>
          <cell r="I3791" t="str">
            <v>100</v>
          </cell>
          <cell r="J3791">
            <v>3</v>
          </cell>
          <cell r="K3791">
            <v>2.673</v>
          </cell>
          <cell r="L3791">
            <v>35.773000000000003</v>
          </cell>
          <cell r="M3791">
            <v>38.445999999999998</v>
          </cell>
          <cell r="N3791">
            <v>0.64</v>
          </cell>
          <cell r="O3791">
            <v>7056.48</v>
          </cell>
          <cell r="P3791">
            <v>18.350000000000001</v>
          </cell>
          <cell r="Q3791">
            <v>1270.17</v>
          </cell>
          <cell r="R3791">
            <v>40.9</v>
          </cell>
        </row>
        <row r="3792">
          <cell r="A3792" t="str">
            <v>0312Tumbes Rural122</v>
          </cell>
          <cell r="B3792" t="str">
            <v>03</v>
          </cell>
          <cell r="C3792" t="str">
            <v>12</v>
          </cell>
          <cell r="D3792" t="str">
            <v>ELNO</v>
          </cell>
          <cell r="E3792" t="str">
            <v>Tumbes Rural</v>
          </cell>
          <cell r="F3792" t="str">
            <v/>
          </cell>
          <cell r="G3792">
            <v>0</v>
          </cell>
          <cell r="H3792">
            <v>0</v>
          </cell>
          <cell r="I3792" t="str">
            <v>122</v>
          </cell>
          <cell r="J3792">
            <v>3</v>
          </cell>
          <cell r="K3792">
            <v>5.5279999999999996</v>
          </cell>
          <cell r="L3792">
            <v>50.353000000000002</v>
          </cell>
          <cell r="M3792">
            <v>55.881</v>
          </cell>
          <cell r="N3792">
            <v>0.41</v>
          </cell>
          <cell r="O3792">
            <v>13615.7</v>
          </cell>
          <cell r="P3792">
            <v>24.37</v>
          </cell>
          <cell r="Q3792">
            <v>2450.83</v>
          </cell>
          <cell r="R3792">
            <v>40.67</v>
          </cell>
        </row>
        <row r="3793">
          <cell r="A3793" t="str">
            <v>0312Tumbes Rural121</v>
          </cell>
          <cell r="B3793" t="str">
            <v>03</v>
          </cell>
          <cell r="C3793" t="str">
            <v>12</v>
          </cell>
          <cell r="D3793" t="str">
            <v>ELNO</v>
          </cell>
          <cell r="E3793" t="str">
            <v>Tumbes Rural</v>
          </cell>
          <cell r="F3793" t="str">
            <v/>
          </cell>
          <cell r="G3793">
            <v>0</v>
          </cell>
          <cell r="H3793">
            <v>0</v>
          </cell>
          <cell r="I3793" t="str">
            <v>121</v>
          </cell>
          <cell r="J3793">
            <v>2</v>
          </cell>
          <cell r="K3793">
            <v>6.266</v>
          </cell>
          <cell r="L3793">
            <v>15.195</v>
          </cell>
          <cell r="M3793">
            <v>21.460999999999999</v>
          </cell>
          <cell r="N3793">
            <v>0.13</v>
          </cell>
          <cell r="O3793">
            <v>4405.41</v>
          </cell>
          <cell r="P3793">
            <v>20.53</v>
          </cell>
          <cell r="Q3793">
            <v>792.97</v>
          </cell>
          <cell r="R3793">
            <v>26.4</v>
          </cell>
        </row>
        <row r="3794">
          <cell r="A3794" t="str">
            <v>0312Tumbes Rural132</v>
          </cell>
          <cell r="B3794" t="str">
            <v>03</v>
          </cell>
          <cell r="C3794" t="str">
            <v>12</v>
          </cell>
          <cell r="D3794" t="str">
            <v>ELNO</v>
          </cell>
          <cell r="E3794" t="str">
            <v>Tumbes Rural</v>
          </cell>
          <cell r="F3794" t="str">
            <v/>
          </cell>
          <cell r="G3794">
            <v>0</v>
          </cell>
          <cell r="H3794">
            <v>0</v>
          </cell>
          <cell r="I3794" t="str">
            <v>132</v>
          </cell>
          <cell r="J3794">
            <v>6</v>
          </cell>
          <cell r="K3794">
            <v>0</v>
          </cell>
          <cell r="L3794">
            <v>0</v>
          </cell>
          <cell r="M3794">
            <v>19.655999999999999</v>
          </cell>
          <cell r="N3794">
            <v>0.16500000000000001</v>
          </cell>
          <cell r="O3794">
            <v>4865.66</v>
          </cell>
          <cell r="P3794">
            <v>24.75</v>
          </cell>
          <cell r="Q3794">
            <v>875.82</v>
          </cell>
          <cell r="R3794">
            <v>73.47</v>
          </cell>
        </row>
        <row r="3795">
          <cell r="A3795" t="str">
            <v>0312Tumbes Rural131</v>
          </cell>
          <cell r="B3795" t="str">
            <v>03</v>
          </cell>
          <cell r="C3795" t="str">
            <v>12</v>
          </cell>
          <cell r="D3795" t="str">
            <v>ELNO</v>
          </cell>
          <cell r="E3795" t="str">
            <v>Tumbes Rural</v>
          </cell>
          <cell r="F3795" t="str">
            <v/>
          </cell>
          <cell r="G3795">
            <v>0</v>
          </cell>
          <cell r="H3795">
            <v>0</v>
          </cell>
          <cell r="I3795" t="str">
            <v>131</v>
          </cell>
          <cell r="J3795">
            <v>4</v>
          </cell>
          <cell r="K3795">
            <v>0</v>
          </cell>
          <cell r="L3795">
            <v>0</v>
          </cell>
          <cell r="M3795">
            <v>7.41</v>
          </cell>
          <cell r="N3795">
            <v>2.3E-2</v>
          </cell>
          <cell r="O3795">
            <v>1965.63</v>
          </cell>
          <cell r="P3795">
            <v>26.53</v>
          </cell>
          <cell r="Q3795">
            <v>353.81</v>
          </cell>
          <cell r="R3795">
            <v>53.67</v>
          </cell>
        </row>
        <row r="3796">
          <cell r="A3796" t="str">
            <v>0312Tumbes Rural240</v>
          </cell>
          <cell r="B3796" t="str">
            <v>03</v>
          </cell>
          <cell r="C3796" t="str">
            <v>12</v>
          </cell>
          <cell r="D3796" t="str">
            <v>ELNO</v>
          </cell>
          <cell r="E3796" t="str">
            <v>Tumbes Rural</v>
          </cell>
          <cell r="F3796" t="str">
            <v/>
          </cell>
          <cell r="G3796">
            <v>0</v>
          </cell>
          <cell r="H3796">
            <v>0</v>
          </cell>
          <cell r="I3796" t="str">
            <v>240</v>
          </cell>
          <cell r="J3796">
            <v>0</v>
          </cell>
          <cell r="K3796">
            <v>0</v>
          </cell>
          <cell r="L3796">
            <v>0</v>
          </cell>
          <cell r="M3796">
            <v>26.033000000000001</v>
          </cell>
          <cell r="N3796">
            <v>0</v>
          </cell>
          <cell r="O3796">
            <v>9259.08</v>
          </cell>
          <cell r="P3796">
            <v>35.57</v>
          </cell>
          <cell r="Q3796">
            <v>0</v>
          </cell>
          <cell r="R3796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A2" t="str">
            <v>MT2</v>
          </cell>
          <cell r="B2" t="str">
            <v>100</v>
          </cell>
          <cell r="D2" t="str">
            <v>Enero</v>
          </cell>
          <cell r="E2" t="str">
            <v>01</v>
          </cell>
          <cell r="G2" t="str">
            <v>Sistema</v>
          </cell>
          <cell r="H2" t="str">
            <v>cdesiel</v>
          </cell>
          <cell r="I2" t="str">
            <v>cbarbas</v>
          </cell>
          <cell r="J2" t="str">
            <v>ntenequ</v>
          </cell>
          <cell r="K2" t="str">
            <v>nlonequ</v>
          </cell>
        </row>
        <row r="3">
          <cell r="A3" t="str">
            <v>MT3P</v>
          </cell>
          <cell r="B3" t="str">
            <v>121</v>
          </cell>
          <cell r="D3" t="str">
            <v>Febrero</v>
          </cell>
          <cell r="E3" t="str">
            <v>02</v>
          </cell>
          <cell r="G3" t="str">
            <v>Sistema 1</v>
          </cell>
          <cell r="H3" t="str">
            <v>Piura, Catacaos, La Uni¾n</v>
          </cell>
          <cell r="I3" t="str">
            <v>Piura Oeste</v>
          </cell>
          <cell r="J3">
            <v>60</v>
          </cell>
          <cell r="K3">
            <v>7</v>
          </cell>
        </row>
        <row r="4">
          <cell r="A4" t="str">
            <v>MT3FP</v>
          </cell>
          <cell r="B4" t="str">
            <v>122</v>
          </cell>
          <cell r="D4" t="str">
            <v>Marzo</v>
          </cell>
          <cell r="E4" t="str">
            <v>03</v>
          </cell>
          <cell r="G4" t="str">
            <v>Sistema 2</v>
          </cell>
          <cell r="H4" t="str">
            <v>Sullana, El Arenal y Paita</v>
          </cell>
          <cell r="I4" t="str">
            <v>Piura Oeste</v>
          </cell>
          <cell r="J4">
            <v>60</v>
          </cell>
          <cell r="K4">
            <v>76.44</v>
          </cell>
        </row>
        <row r="5">
          <cell r="A5" t="str">
            <v>MT4P</v>
          </cell>
          <cell r="B5" t="str">
            <v>131</v>
          </cell>
          <cell r="D5" t="str">
            <v>Abril</v>
          </cell>
          <cell r="E5" t="str">
            <v>04</v>
          </cell>
          <cell r="G5" t="str">
            <v>Sistema 3</v>
          </cell>
          <cell r="H5" t="str">
            <v>Tumbes</v>
          </cell>
          <cell r="I5" t="str">
            <v>Aislado</v>
          </cell>
          <cell r="J5">
            <v>0</v>
          </cell>
          <cell r="K5">
            <v>0</v>
          </cell>
        </row>
        <row r="6">
          <cell r="A6" t="str">
            <v>MT4FP</v>
          </cell>
          <cell r="B6" t="str">
            <v>132</v>
          </cell>
          <cell r="D6" t="str">
            <v>Mayo</v>
          </cell>
          <cell r="E6" t="str">
            <v>05</v>
          </cell>
          <cell r="G6" t="str">
            <v>Sistema 4</v>
          </cell>
          <cell r="H6" t="str">
            <v>Talara</v>
          </cell>
          <cell r="I6" t="str">
            <v>Aislado</v>
          </cell>
          <cell r="J6">
            <v>0</v>
          </cell>
          <cell r="K6">
            <v>0</v>
          </cell>
        </row>
        <row r="7">
          <cell r="A7" t="str">
            <v>BT2</v>
          </cell>
          <cell r="B7" t="str">
            <v>210</v>
          </cell>
          <cell r="D7" t="str">
            <v>Junio</v>
          </cell>
          <cell r="E7" t="str">
            <v>06</v>
          </cell>
          <cell r="G7" t="str">
            <v>Sistema 5</v>
          </cell>
          <cell r="H7" t="str">
            <v>Mßncora, Chanchaque, Huancabamba, Morrop¾n, Chalaco y Sto. Domingo</v>
          </cell>
          <cell r="I7" t="str">
            <v>Aislado</v>
          </cell>
          <cell r="J7">
            <v>0</v>
          </cell>
          <cell r="K7">
            <v>0</v>
          </cell>
        </row>
        <row r="8">
          <cell r="A8" t="str">
            <v>BT4FP</v>
          </cell>
          <cell r="B8" t="str">
            <v>232</v>
          </cell>
          <cell r="D8" t="str">
            <v>Julio</v>
          </cell>
          <cell r="E8" t="str">
            <v>07</v>
          </cell>
          <cell r="G8" t="str">
            <v>Sistema 6</v>
          </cell>
          <cell r="H8" t="str">
            <v>Otros no considerados en los anteriores sistemas de ELNO</v>
          </cell>
          <cell r="I8" t="str">
            <v>Aislado</v>
          </cell>
          <cell r="J8">
            <v>0</v>
          </cell>
          <cell r="K8">
            <v>0</v>
          </cell>
        </row>
        <row r="9">
          <cell r="A9" t="str">
            <v>BT4AP</v>
          </cell>
          <cell r="B9" t="str">
            <v>240</v>
          </cell>
          <cell r="D9" t="str">
            <v>Agosto</v>
          </cell>
          <cell r="E9" t="str">
            <v>08</v>
          </cell>
          <cell r="G9" t="str">
            <v>Total Sistemas</v>
          </cell>
          <cell r="H9" t="str">
            <v>Suma de todos los sistemas de la empresa.</v>
          </cell>
          <cell r="I9" t="str">
            <v/>
          </cell>
          <cell r="J9">
            <v>0</v>
          </cell>
          <cell r="K9">
            <v>0</v>
          </cell>
        </row>
        <row r="10">
          <cell r="A10" t="str">
            <v>BT5R1</v>
          </cell>
          <cell r="B10" t="str">
            <v>261</v>
          </cell>
          <cell r="D10" t="str">
            <v>Septiembre</v>
          </cell>
          <cell r="E10" t="str">
            <v>09</v>
          </cell>
          <cell r="G10" t="str">
            <v>Sistema Piura</v>
          </cell>
          <cell r="H10" t="str">
            <v>Piura, Catacaos, La Union, Vice</v>
          </cell>
          <cell r="I10" t="str">
            <v>Piura Oeste</v>
          </cell>
          <cell r="J10">
            <v>60</v>
          </cell>
          <cell r="K10">
            <v>7</v>
          </cell>
        </row>
        <row r="11">
          <cell r="A11" t="str">
            <v>BT5R2</v>
          </cell>
          <cell r="B11" t="str">
            <v>262</v>
          </cell>
          <cell r="D11" t="str">
            <v>Octubre</v>
          </cell>
          <cell r="E11" t="str">
            <v>10</v>
          </cell>
          <cell r="G11" t="str">
            <v>Sistema Sullana-Pait</v>
          </cell>
          <cell r="H11" t="str">
            <v>Sullana, Paita</v>
          </cell>
          <cell r="I11" t="str">
            <v>Piura Oeste</v>
          </cell>
          <cell r="J11">
            <v>60</v>
          </cell>
          <cell r="K11">
            <v>76.44</v>
          </cell>
        </row>
        <row r="12">
          <cell r="A12" t="str">
            <v>BT5R3</v>
          </cell>
          <cell r="B12" t="str">
            <v>263</v>
          </cell>
          <cell r="D12" t="str">
            <v>Noviembre</v>
          </cell>
          <cell r="E12" t="str">
            <v>11</v>
          </cell>
          <cell r="G12" t="str">
            <v>Sistema Tumbes</v>
          </cell>
          <cell r="H12" t="str">
            <v>Tumbes, Zorritos, Zarumilla</v>
          </cell>
          <cell r="I12" t="str">
            <v>Aislado</v>
          </cell>
          <cell r="J12">
            <v>0</v>
          </cell>
          <cell r="K12">
            <v>0</v>
          </cell>
        </row>
        <row r="13">
          <cell r="A13" t="str">
            <v>BT5R4</v>
          </cell>
          <cell r="B13" t="str">
            <v>264</v>
          </cell>
          <cell r="D13" t="str">
            <v>Diciembre</v>
          </cell>
          <cell r="E13" t="str">
            <v>12</v>
          </cell>
          <cell r="G13" t="str">
            <v>Sistema Talara</v>
          </cell>
          <cell r="H13" t="str">
            <v>Talara, Negritos, Los Organos</v>
          </cell>
          <cell r="I13" t="str">
            <v>Piura Oeste</v>
          </cell>
          <cell r="J13">
            <v>0</v>
          </cell>
          <cell r="K13">
            <v>0</v>
          </cell>
        </row>
        <row r="14">
          <cell r="A14" t="str">
            <v>BT5R5</v>
          </cell>
          <cell r="B14" t="str">
            <v>265</v>
          </cell>
          <cell r="G14" t="str">
            <v>Sistema A2</v>
          </cell>
          <cell r="H14" t="str">
            <v>Sechura, Cancas, Mancora, Tambogrande, Ayabaca, Montero, Suyo.</v>
          </cell>
          <cell r="I14" t="str">
            <v>Aislado</v>
          </cell>
          <cell r="J14">
            <v>0</v>
          </cell>
          <cell r="K14">
            <v>0</v>
          </cell>
        </row>
        <row r="15">
          <cell r="A15" t="str">
            <v>BT5R6</v>
          </cell>
          <cell r="B15" t="str">
            <v>266</v>
          </cell>
          <cell r="G15" t="str">
            <v>Sistema A3</v>
          </cell>
          <cell r="H15" t="str">
            <v>Morropon.</v>
          </cell>
          <cell r="I15" t="str">
            <v>Aislado</v>
          </cell>
          <cell r="J15">
            <v>0</v>
          </cell>
          <cell r="K15">
            <v>0</v>
          </cell>
        </row>
        <row r="16">
          <cell r="A16" t="str">
            <v>BT5R7</v>
          </cell>
          <cell r="B16" t="str">
            <v>267</v>
          </cell>
          <cell r="G16" t="str">
            <v>Sistema Chulucanas I</v>
          </cell>
          <cell r="H16" t="str">
            <v>Chulucanas.</v>
          </cell>
          <cell r="I16" t="str">
            <v>Piura Oeste</v>
          </cell>
          <cell r="J16">
            <v>60</v>
          </cell>
          <cell r="K16">
            <v>0</v>
          </cell>
        </row>
        <row r="17">
          <cell r="A17" t="str">
            <v>BT5R8</v>
          </cell>
          <cell r="B17" t="str">
            <v>268</v>
          </cell>
          <cell r="G17" t="str">
            <v>Total Sistemas</v>
          </cell>
          <cell r="H17" t="str">
            <v>Suma de todos los sistemas de la empresa.</v>
          </cell>
          <cell r="I17" t="str">
            <v>Total</v>
          </cell>
          <cell r="J17">
            <v>0</v>
          </cell>
          <cell r="K17">
            <v>0</v>
          </cell>
        </row>
        <row r="18">
          <cell r="A18" t="str">
            <v>BT5R</v>
          </cell>
          <cell r="B18" t="str">
            <v>260</v>
          </cell>
          <cell r="G18" t="str">
            <v>A2</v>
          </cell>
          <cell r="H18" t="str">
            <v>Sechura, Cancas, Mancora</v>
          </cell>
          <cell r="I18" t="str">
            <v>Aislado</v>
          </cell>
          <cell r="J18">
            <v>0</v>
          </cell>
          <cell r="K18">
            <v>0</v>
          </cell>
        </row>
        <row r="19">
          <cell r="A19" t="str">
            <v>BT5</v>
          </cell>
          <cell r="B19" t="str">
            <v>270</v>
          </cell>
          <cell r="G19" t="str">
            <v>Chulucanas Int.</v>
          </cell>
          <cell r="H19" t="str">
            <v>Chulucanas, Tambogrande, Ayabaca, Montero, Suyo</v>
          </cell>
          <cell r="I19" t="str">
            <v>Piura Oeste</v>
          </cell>
          <cell r="J19">
            <v>60</v>
          </cell>
          <cell r="K19">
            <v>0</v>
          </cell>
        </row>
        <row r="20">
          <cell r="A20" t="str">
            <v>BT6R</v>
          </cell>
          <cell r="B20" t="str">
            <v>281</v>
          </cell>
          <cell r="G20" t="str">
            <v>Sistema Sechura</v>
          </cell>
          <cell r="H20" t="str">
            <v>Sechura, La Uni¾n, La Arena y Vice</v>
          </cell>
          <cell r="I20" t="str">
            <v>Piura Oeste</v>
          </cell>
          <cell r="J20">
            <v>60</v>
          </cell>
          <cell r="K20">
            <v>74.459999999999994</v>
          </cell>
        </row>
        <row r="21">
          <cell r="A21" t="str">
            <v>BT6</v>
          </cell>
          <cell r="B21" t="str">
            <v>282</v>
          </cell>
          <cell r="G21" t="str">
            <v>Sist. Piura 07-1999</v>
          </cell>
          <cell r="H21" t="str">
            <v>Piura y Catacaos</v>
          </cell>
          <cell r="I21" t="str">
            <v>Piura Oeste</v>
          </cell>
          <cell r="J21">
            <v>60</v>
          </cell>
          <cell r="K21">
            <v>7</v>
          </cell>
        </row>
        <row r="22">
          <cell r="A22" t="str">
            <v>BT6T</v>
          </cell>
          <cell r="B22" t="str">
            <v>280</v>
          </cell>
          <cell r="G22" t="str">
            <v>Sist. A2    07-1999</v>
          </cell>
          <cell r="H22" t="str">
            <v>Cancas y Mancorß</v>
          </cell>
          <cell r="I22" t="str">
            <v>Aislado</v>
          </cell>
          <cell r="J22">
            <v>0</v>
          </cell>
          <cell r="K22">
            <v>0</v>
          </cell>
        </row>
        <row r="23">
          <cell r="A23" t="str">
            <v>MT2</v>
          </cell>
          <cell r="B23" t="str">
            <v>100</v>
          </cell>
          <cell r="G23" t="str">
            <v>Sistema Chalaco</v>
          </cell>
          <cell r="H23" t="str">
            <v>Chalaco</v>
          </cell>
          <cell r="I23" t="str">
            <v>Aislado</v>
          </cell>
          <cell r="J23">
            <v>0</v>
          </cell>
          <cell r="K23">
            <v>0</v>
          </cell>
        </row>
        <row r="24">
          <cell r="A24" t="str">
            <v>BT2</v>
          </cell>
          <cell r="B24" t="str">
            <v>210</v>
          </cell>
          <cell r="G24" t="str">
            <v>Piura</v>
          </cell>
          <cell r="H24" t="str">
            <v>Piura</v>
          </cell>
          <cell r="I24" t="str">
            <v>Interconectado</v>
          </cell>
          <cell r="J24">
            <v>60</v>
          </cell>
          <cell r="K24">
            <v>0</v>
          </cell>
        </row>
        <row r="25">
          <cell r="A25" t="str">
            <v>BT4P</v>
          </cell>
          <cell r="B25" t="str">
            <v>231</v>
          </cell>
          <cell r="G25" t="str">
            <v>Sullana-Paita</v>
          </cell>
          <cell r="H25" t="str">
            <v>Sullana,El Arenal, Paita</v>
          </cell>
          <cell r="I25" t="str">
            <v>Interconectado</v>
          </cell>
          <cell r="J25">
            <v>60</v>
          </cell>
          <cell r="K25">
            <v>0</v>
          </cell>
        </row>
        <row r="26">
          <cell r="A26" t="str">
            <v>PIURA</v>
          </cell>
          <cell r="B26" t="str">
            <v>0101</v>
          </cell>
          <cell r="G26" t="str">
            <v>Chulucanas</v>
          </cell>
          <cell r="H26" t="str">
            <v>Chulucanas</v>
          </cell>
          <cell r="I26" t="str">
            <v>Interconectado</v>
          </cell>
          <cell r="J26">
            <v>60</v>
          </cell>
          <cell r="K26">
            <v>0</v>
          </cell>
        </row>
        <row r="27">
          <cell r="A27" t="str">
            <v>SULLANA</v>
          </cell>
          <cell r="B27" t="str">
            <v>0102</v>
          </cell>
          <cell r="G27" t="str">
            <v>Talara</v>
          </cell>
          <cell r="H27" t="str">
            <v>Talara</v>
          </cell>
          <cell r="I27" t="str">
            <v>Interconectado</v>
          </cell>
          <cell r="J27">
            <v>220</v>
          </cell>
          <cell r="K27">
            <v>0</v>
          </cell>
        </row>
        <row r="28">
          <cell r="A28" t="str">
            <v>TALARA</v>
          </cell>
          <cell r="B28" t="str">
            <v>0103</v>
          </cell>
          <cell r="G28" t="str">
            <v>Bajo Piura</v>
          </cell>
          <cell r="H28" t="str">
            <v>Bajo Piura</v>
          </cell>
          <cell r="I28" t="str">
            <v>Interconectado</v>
          </cell>
          <cell r="J28">
            <v>60</v>
          </cell>
          <cell r="K28">
            <v>0</v>
          </cell>
        </row>
        <row r="29">
          <cell r="A29" t="str">
            <v>PAITA</v>
          </cell>
          <cell r="B29" t="str">
            <v>0104</v>
          </cell>
          <cell r="G29" t="str">
            <v>Tumbes</v>
          </cell>
          <cell r="H29" t="str">
            <v>Tumbes</v>
          </cell>
          <cell r="I29" t="str">
            <v>Interconectado</v>
          </cell>
          <cell r="J29">
            <v>60</v>
          </cell>
          <cell r="K29">
            <v>0</v>
          </cell>
        </row>
        <row r="30">
          <cell r="A30" t="str">
            <v>ALBAPIU</v>
          </cell>
          <cell r="B30" t="str">
            <v>0105</v>
          </cell>
          <cell r="G30" t="str">
            <v>Canchaque</v>
          </cell>
          <cell r="H30" t="str">
            <v>Canchaque</v>
          </cell>
          <cell r="I30" t="str">
            <v>Aislado Termico</v>
          </cell>
          <cell r="J30">
            <v>0</v>
          </cell>
          <cell r="K30">
            <v>0</v>
          </cell>
        </row>
        <row r="31">
          <cell r="A31" t="str">
            <v>ALBAPIU</v>
          </cell>
          <cell r="B31" t="str">
            <v>0106</v>
          </cell>
          <cell r="G31" t="str">
            <v>Chalaco</v>
          </cell>
          <cell r="H31" t="str">
            <v>Chalaco</v>
          </cell>
          <cell r="I31" t="str">
            <v>Aislado Termico</v>
          </cell>
          <cell r="J31">
            <v>0</v>
          </cell>
          <cell r="K31">
            <v>0</v>
          </cell>
        </row>
        <row r="32">
          <cell r="A32" t="str">
            <v>ALBAPIU</v>
          </cell>
          <cell r="B32" t="str">
            <v>0107</v>
          </cell>
          <cell r="G32" t="str">
            <v>Huancabamba</v>
          </cell>
          <cell r="H32" t="str">
            <v>Huancabamba</v>
          </cell>
          <cell r="I32" t="str">
            <v>Aislado Termico</v>
          </cell>
          <cell r="J32">
            <v>0</v>
          </cell>
          <cell r="K32">
            <v>0</v>
          </cell>
        </row>
        <row r="33">
          <cell r="A33" t="str">
            <v>TUMBES</v>
          </cell>
          <cell r="B33" t="str">
            <v>0108</v>
          </cell>
          <cell r="G33" t="str">
            <v>Santo Domingo</v>
          </cell>
          <cell r="H33" t="str">
            <v>Santo Domingo</v>
          </cell>
          <cell r="I33" t="str">
            <v>Aislado Termico</v>
          </cell>
          <cell r="J33">
            <v>0</v>
          </cell>
          <cell r="K33">
            <v>0</v>
          </cell>
        </row>
        <row r="34">
          <cell r="A34" t="str">
            <v>ALBAPIU</v>
          </cell>
          <cell r="B34" t="str">
            <v>0109</v>
          </cell>
          <cell r="G34" t="str">
            <v>Morropon</v>
          </cell>
          <cell r="H34" t="str">
            <v>Morropon</v>
          </cell>
          <cell r="I34" t="str">
            <v>Aislado Termico</v>
          </cell>
          <cell r="J34">
            <v>0</v>
          </cell>
          <cell r="K34">
            <v>0</v>
          </cell>
        </row>
        <row r="35">
          <cell r="A35" t="str">
            <v>ALBAPIU</v>
          </cell>
          <cell r="B35" t="str">
            <v>0110</v>
          </cell>
          <cell r="G35" t="str">
            <v>Malacasi</v>
          </cell>
          <cell r="H35" t="str">
            <v>MalacasÝ</v>
          </cell>
          <cell r="I35" t="str">
            <v>Aislado Termico</v>
          </cell>
          <cell r="J35">
            <v>0</v>
          </cell>
          <cell r="K35">
            <v>0</v>
          </cell>
        </row>
        <row r="36">
          <cell r="A36" t="str">
            <v>SULLANA</v>
          </cell>
          <cell r="B36" t="str">
            <v>0111</v>
          </cell>
          <cell r="G36" t="str">
            <v>Cancas</v>
          </cell>
          <cell r="H36" t="str">
            <v>Cancas</v>
          </cell>
          <cell r="I36" t="str">
            <v>Aislado Termico</v>
          </cell>
          <cell r="J36">
            <v>0</v>
          </cell>
          <cell r="K36">
            <v>0</v>
          </cell>
        </row>
        <row r="37">
          <cell r="A37" t="str">
            <v>SULLANA</v>
          </cell>
          <cell r="B37" t="str">
            <v>0112</v>
          </cell>
          <cell r="G37" t="str">
            <v>Tumbes Rural</v>
          </cell>
          <cell r="H37" t="str">
            <v>Zorritos</v>
          </cell>
          <cell r="I37" t="str">
            <v>Interconectado</v>
          </cell>
          <cell r="J37">
            <v>60</v>
          </cell>
          <cell r="K37">
            <v>0</v>
          </cell>
        </row>
        <row r="38">
          <cell r="A38" t="str">
            <v>SULLANA</v>
          </cell>
          <cell r="B38" t="str">
            <v>0113</v>
          </cell>
        </row>
        <row r="39">
          <cell r="A39" t="str">
            <v>SULLANA</v>
          </cell>
          <cell r="B39" t="str">
            <v>0114</v>
          </cell>
        </row>
        <row r="40">
          <cell r="A40" t="str">
            <v>BT3P</v>
          </cell>
          <cell r="B40" t="str">
            <v>221</v>
          </cell>
        </row>
        <row r="41">
          <cell r="A41" t="str">
            <v>BT3FP</v>
          </cell>
          <cell r="B41" t="str">
            <v>222</v>
          </cell>
        </row>
      </sheetData>
      <sheetData sheetId="1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Cta"/>
      <sheetName val="Idc"/>
      <sheetName val="Ifga"/>
      <sheetName val="Ifgb"/>
      <sheetName val="Idg"/>
      <sheetName val="Idg1"/>
      <sheetName val="Mdo"/>
      <sheetName val="Bde"/>
      <sheetName val="Pme"/>
      <sheetName val="Ppto"/>
      <sheetName val="Blg"/>
      <sheetName val="Gpn"/>
      <sheetName val="Gpd"/>
      <sheetName val="fdcd"/>
      <sheetName val="Adf"/>
      <sheetName val="Ivn"/>
      <sheetName val="Anexos"/>
      <sheetName val="Ape"/>
      <sheetName val="GradoElect_Conces"/>
      <sheetName val="GradoElec_Inf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Grado_Elect_Infl"/>
      <sheetName val="Nº_Clientes"/>
      <sheetName val="Grado_mes_Conc"/>
      <sheetName val="Grado_Elect_Conces"/>
      <sheetName val="Grado_mes_Infl"/>
    </sheetNames>
    <sheetDataSet>
      <sheetData sheetId="0" refreshError="1">
        <row r="1">
          <cell r="B1" t="str">
            <v>GRADO DE ELECTRIFICACION / POBLACION AREA DE INFLUENCIA /  NUMERO DE CLIENTES</v>
          </cell>
        </row>
        <row r="3">
          <cell r="B3" t="str">
            <v xml:space="preserve">HABITANTES POR AREA DE INFLUENCIA </v>
          </cell>
        </row>
        <row r="4">
          <cell r="B4" t="str">
            <v>DPTO.</v>
          </cell>
          <cell r="C4" t="str">
            <v>PROVINCIA</v>
          </cell>
          <cell r="D4" t="str">
            <v xml:space="preserve">Sistema </v>
          </cell>
          <cell r="H4" t="str">
            <v>NUMERO DE HABITANTES</v>
          </cell>
        </row>
        <row r="5">
          <cell r="D5" t="str">
            <v>Eléctrico</v>
          </cell>
          <cell r="E5">
            <v>1993</v>
          </cell>
          <cell r="H5">
            <v>1996</v>
          </cell>
          <cell r="I5">
            <v>1997</v>
          </cell>
          <cell r="J5">
            <v>1998</v>
          </cell>
          <cell r="K5">
            <v>1999</v>
          </cell>
          <cell r="L5">
            <v>2000</v>
          </cell>
        </row>
        <row r="6">
          <cell r="D6" t="str">
            <v xml:space="preserve"> </v>
          </cell>
        </row>
        <row r="7">
          <cell r="B7" t="str">
            <v>ANCASH</v>
          </cell>
          <cell r="E7">
            <v>983546</v>
          </cell>
          <cell r="H7">
            <v>934166</v>
          </cell>
          <cell r="I7">
            <v>945376</v>
          </cell>
          <cell r="J7">
            <v>956721</v>
          </cell>
          <cell r="K7">
            <v>968201</v>
          </cell>
          <cell r="L7">
            <v>979820</v>
          </cell>
        </row>
        <row r="8">
          <cell r="C8" t="str">
            <v>Casma</v>
          </cell>
          <cell r="D8">
            <v>3</v>
          </cell>
          <cell r="E8">
            <v>36400</v>
          </cell>
        </row>
        <row r="9">
          <cell r="C9" t="str">
            <v>Santa</v>
          </cell>
          <cell r="D9">
            <v>3</v>
          </cell>
          <cell r="E9">
            <v>349201</v>
          </cell>
        </row>
        <row r="10">
          <cell r="C10" t="str">
            <v>Huarmey</v>
          </cell>
          <cell r="D10">
            <v>8</v>
          </cell>
          <cell r="E10">
            <v>24519</v>
          </cell>
        </row>
        <row r="11">
          <cell r="C11" t="str">
            <v>Pallasca</v>
          </cell>
          <cell r="D11">
            <v>6</v>
          </cell>
          <cell r="E11">
            <v>29272</v>
          </cell>
        </row>
        <row r="12">
          <cell r="C12" t="str">
            <v>Sub Total Ancash Costa</v>
          </cell>
          <cell r="E12">
            <v>439392</v>
          </cell>
        </row>
        <row r="13">
          <cell r="B13">
            <v>1</v>
          </cell>
          <cell r="C13" t="str">
            <v>Huaraz</v>
          </cell>
          <cell r="D13">
            <v>4</v>
          </cell>
          <cell r="E13">
            <v>124960</v>
          </cell>
        </row>
        <row r="14">
          <cell r="B14">
            <v>2</v>
          </cell>
          <cell r="C14" t="str">
            <v>Aija</v>
          </cell>
          <cell r="D14">
            <v>4</v>
          </cell>
          <cell r="E14">
            <v>8936</v>
          </cell>
        </row>
        <row r="15">
          <cell r="B15">
            <v>3</v>
          </cell>
          <cell r="C15" t="str">
            <v>Carhuaz</v>
          </cell>
          <cell r="D15">
            <v>4</v>
          </cell>
          <cell r="E15">
            <v>40796</v>
          </cell>
        </row>
        <row r="16">
          <cell r="B16">
            <v>4</v>
          </cell>
          <cell r="C16" t="str">
            <v>Corongo</v>
          </cell>
          <cell r="D16">
            <v>4</v>
          </cell>
          <cell r="E16">
            <v>9104</v>
          </cell>
        </row>
        <row r="17">
          <cell r="B17">
            <v>5</v>
          </cell>
          <cell r="C17" t="str">
            <v>Huaylas</v>
          </cell>
          <cell r="D17">
            <v>4</v>
          </cell>
          <cell r="E17">
            <v>52158</v>
          </cell>
        </row>
        <row r="18">
          <cell r="B18">
            <v>6</v>
          </cell>
          <cell r="C18" t="str">
            <v>Recuay</v>
          </cell>
          <cell r="D18">
            <v>4</v>
          </cell>
          <cell r="E18">
            <v>19824</v>
          </cell>
        </row>
        <row r="19">
          <cell r="B19">
            <v>7</v>
          </cell>
          <cell r="C19" t="str">
            <v>Sihuas</v>
          </cell>
          <cell r="D19">
            <v>4</v>
          </cell>
          <cell r="E19">
            <v>32780</v>
          </cell>
        </row>
        <row r="20">
          <cell r="B20">
            <v>8</v>
          </cell>
          <cell r="C20" t="str">
            <v>Yungay</v>
          </cell>
          <cell r="D20">
            <v>4</v>
          </cell>
          <cell r="E20">
            <v>51663</v>
          </cell>
        </row>
        <row r="21">
          <cell r="B21">
            <v>9</v>
          </cell>
          <cell r="C21" t="str">
            <v>Bolognesi</v>
          </cell>
          <cell r="D21">
            <v>12</v>
          </cell>
          <cell r="E21">
            <v>28814</v>
          </cell>
        </row>
        <row r="22">
          <cell r="B22">
            <v>10</v>
          </cell>
          <cell r="C22" t="str">
            <v>Huari</v>
          </cell>
          <cell r="D22">
            <v>12</v>
          </cell>
          <cell r="E22">
            <v>65870</v>
          </cell>
        </row>
        <row r="23">
          <cell r="B23">
            <v>11</v>
          </cell>
          <cell r="C23" t="str">
            <v>Mariscal Luzuriaga</v>
          </cell>
          <cell r="D23">
            <v>12</v>
          </cell>
          <cell r="E23">
            <v>23943</v>
          </cell>
        </row>
        <row r="24">
          <cell r="B24">
            <v>12</v>
          </cell>
          <cell r="C24" t="str">
            <v>Pomabamba</v>
          </cell>
          <cell r="D24">
            <v>12</v>
          </cell>
          <cell r="E24">
            <v>26990</v>
          </cell>
        </row>
        <row r="25">
          <cell r="C25" t="str">
            <v>Sub total Ancash Sierra</v>
          </cell>
          <cell r="E25">
            <v>485838</v>
          </cell>
        </row>
        <row r="26">
          <cell r="B26">
            <v>13</v>
          </cell>
          <cell r="C26" t="str">
            <v>Carlos Fitzcarrald</v>
          </cell>
          <cell r="D26">
            <v>0</v>
          </cell>
          <cell r="E26">
            <v>21592</v>
          </cell>
        </row>
        <row r="27">
          <cell r="B27">
            <v>14</v>
          </cell>
          <cell r="C27" t="str">
            <v>Ocros</v>
          </cell>
          <cell r="D27">
            <v>0</v>
          </cell>
          <cell r="E27">
            <v>7178</v>
          </cell>
        </row>
        <row r="28">
          <cell r="B28">
            <v>15</v>
          </cell>
          <cell r="C28" t="str">
            <v>Asunción</v>
          </cell>
          <cell r="D28">
            <v>0</v>
          </cell>
          <cell r="E28">
            <v>10106</v>
          </cell>
        </row>
        <row r="29">
          <cell r="B29">
            <v>16</v>
          </cell>
          <cell r="C29" t="str">
            <v>Antonio Raymondi</v>
          </cell>
          <cell r="D29">
            <v>0</v>
          </cell>
          <cell r="E29">
            <v>19440</v>
          </cell>
        </row>
        <row r="30">
          <cell r="C30" t="str">
            <v>Sub total Ancash Sierra</v>
          </cell>
          <cell r="E30">
            <v>544154</v>
          </cell>
        </row>
        <row r="32">
          <cell r="B32" t="str">
            <v>CAJAMARCA</v>
          </cell>
          <cell r="E32">
            <v>565924</v>
          </cell>
          <cell r="H32">
            <v>576691</v>
          </cell>
          <cell r="I32">
            <v>621679</v>
          </cell>
          <cell r="J32">
            <v>632546</v>
          </cell>
          <cell r="K32">
            <v>643639</v>
          </cell>
          <cell r="L32">
            <v>654962</v>
          </cell>
        </row>
        <row r="33">
          <cell r="C33" t="str">
            <v>Cajamarca</v>
          </cell>
          <cell r="D33">
            <v>2</v>
          </cell>
          <cell r="E33">
            <v>236510</v>
          </cell>
        </row>
        <row r="34">
          <cell r="C34" t="str">
            <v>Cajabamba</v>
          </cell>
          <cell r="D34">
            <v>7</v>
          </cell>
          <cell r="E34">
            <v>71627</v>
          </cell>
        </row>
        <row r="35">
          <cell r="C35" t="str">
            <v>Celendín</v>
          </cell>
          <cell r="D35">
            <v>12</v>
          </cell>
          <cell r="E35">
            <v>85170</v>
          </cell>
        </row>
        <row r="36">
          <cell r="C36" t="str">
            <v>San Marcos</v>
          </cell>
          <cell r="D36">
            <v>12</v>
          </cell>
          <cell r="E36">
            <v>50275</v>
          </cell>
        </row>
        <row r="37">
          <cell r="C37" t="str">
            <v>San Miguel</v>
          </cell>
          <cell r="D37">
            <v>11</v>
          </cell>
          <cell r="E37">
            <v>63344</v>
          </cell>
        </row>
        <row r="38">
          <cell r="C38" t="str">
            <v>San Pablo</v>
          </cell>
          <cell r="D38">
            <v>11</v>
          </cell>
          <cell r="E38">
            <v>25392</v>
          </cell>
        </row>
        <row r="39">
          <cell r="C39" t="str">
            <v>Contumazá</v>
          </cell>
          <cell r="D39">
            <v>11</v>
          </cell>
          <cell r="E39">
            <v>33606</v>
          </cell>
        </row>
        <row r="41">
          <cell r="B41" t="str">
            <v>LA LIBERTAD</v>
          </cell>
          <cell r="E41">
            <v>1276383</v>
          </cell>
          <cell r="H41">
            <v>1279486</v>
          </cell>
          <cell r="I41">
            <v>1307635</v>
          </cell>
          <cell r="J41">
            <v>1336403</v>
          </cell>
          <cell r="K41">
            <v>1365804</v>
          </cell>
          <cell r="L41">
            <v>1395852</v>
          </cell>
        </row>
        <row r="42">
          <cell r="B42">
            <v>1</v>
          </cell>
          <cell r="C42" t="str">
            <v>Trujillo</v>
          </cell>
          <cell r="D42">
            <v>1</v>
          </cell>
          <cell r="E42">
            <v>628554</v>
          </cell>
        </row>
        <row r="43">
          <cell r="B43">
            <v>2</v>
          </cell>
          <cell r="C43" t="str">
            <v>Ascope</v>
          </cell>
          <cell r="D43">
            <v>1</v>
          </cell>
          <cell r="E43">
            <v>111270</v>
          </cell>
        </row>
        <row r="44">
          <cell r="B44">
            <v>3</v>
          </cell>
          <cell r="C44" t="str">
            <v>Otuzco</v>
          </cell>
          <cell r="D44">
            <v>1</v>
          </cell>
          <cell r="E44">
            <v>114989</v>
          </cell>
        </row>
        <row r="45">
          <cell r="B45">
            <v>4</v>
          </cell>
          <cell r="C45" t="str">
            <v>Julcán</v>
          </cell>
          <cell r="D45">
            <v>1</v>
          </cell>
          <cell r="E45">
            <v>37067</v>
          </cell>
        </row>
        <row r="46">
          <cell r="B46">
            <v>5</v>
          </cell>
          <cell r="C46" t="str">
            <v>Chepén</v>
          </cell>
          <cell r="D46">
            <v>5</v>
          </cell>
          <cell r="E46">
            <v>60189</v>
          </cell>
        </row>
        <row r="47">
          <cell r="B47">
            <v>6</v>
          </cell>
          <cell r="C47" t="str">
            <v>Pacasmayo</v>
          </cell>
          <cell r="D47">
            <v>5</v>
          </cell>
          <cell r="E47">
            <v>80282</v>
          </cell>
        </row>
        <row r="48">
          <cell r="B48">
            <v>7</v>
          </cell>
          <cell r="C48" t="str">
            <v>Sanchéz Carrión</v>
          </cell>
          <cell r="D48">
            <v>7</v>
          </cell>
          <cell r="E48">
            <v>108618</v>
          </cell>
        </row>
        <row r="49">
          <cell r="B49">
            <v>8</v>
          </cell>
          <cell r="C49" t="str">
            <v>Santiago de Chuco</v>
          </cell>
          <cell r="D49">
            <v>10</v>
          </cell>
          <cell r="E49">
            <v>53342</v>
          </cell>
        </row>
        <row r="50">
          <cell r="B50">
            <v>9</v>
          </cell>
          <cell r="C50" t="str">
            <v>Pataz</v>
          </cell>
          <cell r="D50">
            <v>12</v>
          </cell>
          <cell r="E50">
            <v>64983</v>
          </cell>
        </row>
        <row r="51">
          <cell r="B51">
            <v>10</v>
          </cell>
          <cell r="C51" t="str">
            <v>Bolivar</v>
          </cell>
          <cell r="D51">
            <v>0</v>
          </cell>
          <cell r="E51">
            <v>17089</v>
          </cell>
        </row>
        <row r="52">
          <cell r="C52" t="str">
            <v>LLNO</v>
          </cell>
          <cell r="D52">
            <v>0</v>
          </cell>
          <cell r="E52">
            <v>251741</v>
          </cell>
        </row>
        <row r="53">
          <cell r="B53" t="str">
            <v xml:space="preserve">TOTAL </v>
          </cell>
          <cell r="E53">
            <v>2825853</v>
          </cell>
          <cell r="H53">
            <v>2790343</v>
          </cell>
          <cell r="I53">
            <v>2874690</v>
          </cell>
          <cell r="J53">
            <v>2925670</v>
          </cell>
          <cell r="K53">
            <v>2977644</v>
          </cell>
          <cell r="L53">
            <v>3030634</v>
          </cell>
        </row>
        <row r="54">
          <cell r="D54">
            <v>795895</v>
          </cell>
          <cell r="H54">
            <v>-35510</v>
          </cell>
          <cell r="I54">
            <v>84347</v>
          </cell>
          <cell r="J54">
            <v>50980</v>
          </cell>
          <cell r="K54">
            <v>51974</v>
          </cell>
          <cell r="L54">
            <v>52990</v>
          </cell>
        </row>
        <row r="55">
          <cell r="B55" t="str">
            <v>Nº de Clientes Potenciales</v>
          </cell>
          <cell r="E55">
            <v>565170.6</v>
          </cell>
          <cell r="H55">
            <v>558068.6</v>
          </cell>
          <cell r="I55">
            <v>574938</v>
          </cell>
          <cell r="J55">
            <v>585134</v>
          </cell>
          <cell r="K55">
            <v>595528.80000000005</v>
          </cell>
          <cell r="L55">
            <v>606126.80000000005</v>
          </cell>
        </row>
        <row r="57">
          <cell r="J57" t="str">
            <v>(*)</v>
          </cell>
        </row>
        <row r="58">
          <cell r="B58" t="str">
            <v>Nº de Clientes Real /Estimados</v>
          </cell>
          <cell r="E58">
            <v>200031</v>
          </cell>
          <cell r="H58">
            <v>269895</v>
          </cell>
          <cell r="I58">
            <v>290300</v>
          </cell>
          <cell r="J58">
            <v>304269.68</v>
          </cell>
          <cell r="K58">
            <v>321585.55200000003</v>
          </cell>
          <cell r="L58">
            <v>339431.00800000003</v>
          </cell>
        </row>
        <row r="59">
          <cell r="B59" t="str">
            <v>AÑOS</v>
          </cell>
          <cell r="E59">
            <v>1993</v>
          </cell>
          <cell r="H59">
            <v>1996</v>
          </cell>
          <cell r="I59">
            <v>1997</v>
          </cell>
          <cell r="J59">
            <v>1998</v>
          </cell>
          <cell r="K59">
            <v>1999</v>
          </cell>
          <cell r="L59">
            <v>2000</v>
          </cell>
        </row>
        <row r="61">
          <cell r="B61" t="str">
            <v>GRADO DE ELECTRIFICACION</v>
          </cell>
          <cell r="E61">
            <v>0.35393029998375714</v>
          </cell>
          <cell r="H61">
            <v>0.48362333949625552</v>
          </cell>
          <cell r="I61">
            <v>0.5</v>
          </cell>
          <cell r="J61">
            <v>0.52</v>
          </cell>
          <cell r="K61">
            <v>0.54</v>
          </cell>
          <cell r="L61">
            <v>0.56000000000000005</v>
          </cell>
        </row>
        <row r="62">
          <cell r="B62" t="str">
            <v xml:space="preserve">INCREMENTO DE CLIENTES </v>
          </cell>
          <cell r="H62">
            <v>69864</v>
          </cell>
          <cell r="I62">
            <v>20405</v>
          </cell>
          <cell r="J62">
            <v>13969.679999999993</v>
          </cell>
          <cell r="K62">
            <v>17315.872000000032</v>
          </cell>
          <cell r="L62">
            <v>17845.456000000006</v>
          </cell>
        </row>
        <row r="65">
          <cell r="B65" t="str">
            <v>(*) Se incluye 37,000 exclientes</v>
          </cell>
        </row>
        <row r="70">
          <cell r="E70" t="str">
            <v>NUMERO DE HABITANTES</v>
          </cell>
        </row>
        <row r="71">
          <cell r="B71" t="str">
            <v>DEPARTAMENTO</v>
          </cell>
          <cell r="C71" t="str">
            <v>U.N.</v>
          </cell>
          <cell r="E71">
            <v>1993</v>
          </cell>
          <cell r="F71">
            <v>1994</v>
          </cell>
          <cell r="G71">
            <v>1995</v>
          </cell>
          <cell r="H71">
            <v>1996</v>
          </cell>
          <cell r="I71">
            <v>1997</v>
          </cell>
          <cell r="J71">
            <v>1998</v>
          </cell>
          <cell r="K71">
            <v>1999</v>
          </cell>
          <cell r="L71">
            <v>2000</v>
          </cell>
          <cell r="M71">
            <v>2001</v>
          </cell>
        </row>
        <row r="72">
          <cell r="D72" t="str">
            <v xml:space="preserve"> </v>
          </cell>
        </row>
        <row r="73">
          <cell r="B73" t="str">
            <v>ANCASH</v>
          </cell>
          <cell r="D73">
            <v>67420</v>
          </cell>
          <cell r="E73">
            <v>925230</v>
          </cell>
          <cell r="F73">
            <v>935407.52999999991</v>
          </cell>
          <cell r="G73">
            <v>945697.01282999979</v>
          </cell>
          <cell r="H73">
            <v>956099.67997112963</v>
          </cell>
          <cell r="I73">
            <v>966616.776450812</v>
          </cell>
          <cell r="J73">
            <v>977249.56099177082</v>
          </cell>
          <cell r="K73">
            <v>987999.30616268015</v>
          </cell>
          <cell r="L73">
            <v>998867.29853046953</v>
          </cell>
          <cell r="M73">
            <v>1010853.7061128352</v>
          </cell>
        </row>
        <row r="74">
          <cell r="C74" t="str">
            <v>ANCASH COSTA</v>
          </cell>
          <cell r="E74">
            <v>439392</v>
          </cell>
          <cell r="F74">
            <v>448995.61439999996</v>
          </cell>
          <cell r="G74">
            <v>453934.56615839986</v>
          </cell>
          <cell r="H74">
            <v>458927.84638614219</v>
          </cell>
          <cell r="I74">
            <v>463976.05269638973</v>
          </cell>
          <cell r="J74">
            <v>469079.78927605</v>
          </cell>
          <cell r="K74">
            <v>474239.66695808643</v>
          </cell>
          <cell r="L74">
            <v>479456.30329462537</v>
          </cell>
          <cell r="M74">
            <v>485209.77893416089</v>
          </cell>
        </row>
        <row r="75">
          <cell r="C75" t="str">
            <v>ANCASH SIERRA</v>
          </cell>
          <cell r="E75">
            <v>485838</v>
          </cell>
          <cell r="F75">
            <v>486411.91559999995</v>
          </cell>
          <cell r="G75">
            <v>491762.44667159993</v>
          </cell>
          <cell r="H75">
            <v>497171.83358498744</v>
          </cell>
          <cell r="I75">
            <v>502640.72375442227</v>
          </cell>
          <cell r="J75">
            <v>508169.77171572082</v>
          </cell>
          <cell r="K75">
            <v>513759.63920459372</v>
          </cell>
          <cell r="L75">
            <v>519410.99523584417</v>
          </cell>
          <cell r="M75">
            <v>525643.92717867438</v>
          </cell>
        </row>
        <row r="76">
          <cell r="B76" t="str">
            <v>CAJAMARCA</v>
          </cell>
          <cell r="D76">
            <v>63344</v>
          </cell>
          <cell r="E76">
            <v>565924</v>
          </cell>
          <cell r="F76">
            <v>575544.70799999998</v>
          </cell>
          <cell r="G76">
            <v>585328.96803599992</v>
          </cell>
          <cell r="H76">
            <v>595279.56049261184</v>
          </cell>
          <cell r="I76">
            <v>605399.31302098616</v>
          </cell>
          <cell r="J76">
            <v>615691.10134234291</v>
          </cell>
          <cell r="K76">
            <v>626157.85006516264</v>
          </cell>
          <cell r="L76">
            <v>636802.53351627034</v>
          </cell>
          <cell r="M76">
            <v>648264.97911956324</v>
          </cell>
        </row>
        <row r="77">
          <cell r="B77" t="str">
            <v>LA LIBERTAD</v>
          </cell>
          <cell r="D77">
            <v>54156</v>
          </cell>
          <cell r="E77">
            <v>1276383</v>
          </cell>
          <cell r="F77">
            <v>1304463.426</v>
          </cell>
          <cell r="G77">
            <v>1333161.6213720001</v>
          </cell>
          <cell r="H77">
            <v>1362491.1770421842</v>
          </cell>
          <cell r="I77">
            <v>1392465.9829371122</v>
          </cell>
          <cell r="J77">
            <v>1423100.2345617288</v>
          </cell>
          <cell r="K77">
            <v>1454408.4397220868</v>
          </cell>
          <cell r="L77">
            <v>1486405.4253959728</v>
          </cell>
          <cell r="M77">
            <v>1520592.7501800801</v>
          </cell>
        </row>
        <row r="78">
          <cell r="C78" t="str">
            <v>NOR OESTE</v>
          </cell>
          <cell r="E78">
            <v>251741</v>
          </cell>
          <cell r="F78">
            <v>260892.68520000001</v>
          </cell>
          <cell r="G78">
            <v>266632.32427440002</v>
          </cell>
          <cell r="H78">
            <v>272498.23540843686</v>
          </cell>
          <cell r="I78">
            <v>278493.19658742246</v>
          </cell>
          <cell r="J78">
            <v>284620.04691234574</v>
          </cell>
          <cell r="K78">
            <v>290881.68794441735</v>
          </cell>
          <cell r="L78">
            <v>297281.08507919457</v>
          </cell>
          <cell r="M78">
            <v>304118.55003601604</v>
          </cell>
        </row>
        <row r="79">
          <cell r="C79" t="str">
            <v>TRUJILLO</v>
          </cell>
          <cell r="E79">
            <v>1024642</v>
          </cell>
          <cell r="F79">
            <v>1043570.7408</v>
          </cell>
          <cell r="G79">
            <v>1066529.2970976001</v>
          </cell>
          <cell r="H79">
            <v>1089992.9416337474</v>
          </cell>
          <cell r="I79">
            <v>1113972.7863496898</v>
          </cell>
          <cell r="J79">
            <v>1138480.187649383</v>
          </cell>
          <cell r="K79">
            <v>1163526.7517776694</v>
          </cell>
          <cell r="L79">
            <v>1189124.3403167783</v>
          </cell>
          <cell r="M79">
            <v>1216474.2001440641</v>
          </cell>
        </row>
        <row r="80">
          <cell r="C80" t="str">
            <v>TOTAL</v>
          </cell>
          <cell r="E80">
            <v>2767537</v>
          </cell>
          <cell r="F80">
            <v>2815415.6639999999</v>
          </cell>
          <cell r="G80">
            <v>2864187.6022379994</v>
          </cell>
          <cell r="H80">
            <v>2913870.4175059255</v>
          </cell>
          <cell r="I80">
            <v>2964482.0724089104</v>
          </cell>
          <cell r="J80">
            <v>3016040.8968958426</v>
          </cell>
          <cell r="K80">
            <v>3068565.5959499297</v>
          </cell>
          <cell r="L80">
            <v>3122075.2574427128</v>
          </cell>
          <cell r="M80">
            <v>3179711.4354124786</v>
          </cell>
        </row>
        <row r="83">
          <cell r="B83" t="str">
            <v>NUMERO DE CLIENTES REALES/ESTIMADOS</v>
          </cell>
        </row>
        <row r="84">
          <cell r="B84" t="str">
            <v>ANCASH</v>
          </cell>
          <cell r="D84" t="str">
            <v>Total</v>
          </cell>
          <cell r="E84">
            <v>76130</v>
          </cell>
          <cell r="F84">
            <v>79596</v>
          </cell>
          <cell r="G84">
            <v>85385</v>
          </cell>
          <cell r="H84">
            <v>93211</v>
          </cell>
          <cell r="I84">
            <v>100352</v>
          </cell>
          <cell r="J84">
            <v>109612</v>
          </cell>
          <cell r="K84">
            <v>108007</v>
          </cell>
          <cell r="L84">
            <v>112838</v>
          </cell>
          <cell r="M84">
            <v>119002</v>
          </cell>
        </row>
        <row r="85">
          <cell r="D85" t="str">
            <v>Domiciliario</v>
          </cell>
          <cell r="E85">
            <v>71760</v>
          </cell>
          <cell r="F85">
            <v>75035</v>
          </cell>
          <cell r="G85">
            <v>79895</v>
          </cell>
          <cell r="H85">
            <v>86990</v>
          </cell>
          <cell r="I85">
            <v>93505</v>
          </cell>
          <cell r="J85">
            <v>102803</v>
          </cell>
          <cell r="K85">
            <v>100684</v>
          </cell>
          <cell r="L85">
            <v>105416</v>
          </cell>
          <cell r="M85">
            <v>110505</v>
          </cell>
        </row>
        <row r="86">
          <cell r="D86" t="str">
            <v>No Domicil.</v>
          </cell>
          <cell r="E86">
            <v>4370</v>
          </cell>
          <cell r="F86">
            <v>4561</v>
          </cell>
          <cell r="G86">
            <v>5490</v>
          </cell>
          <cell r="H86">
            <v>6221</v>
          </cell>
          <cell r="I86">
            <v>6847</v>
          </cell>
          <cell r="J86">
            <v>6809</v>
          </cell>
          <cell r="K86">
            <v>7323</v>
          </cell>
          <cell r="L86">
            <v>7422</v>
          </cell>
          <cell r="M86">
            <v>8497</v>
          </cell>
        </row>
        <row r="87">
          <cell r="C87" t="str">
            <v>ANCASH COSTA</v>
          </cell>
          <cell r="D87" t="str">
            <v>Total</v>
          </cell>
          <cell r="E87">
            <v>51740</v>
          </cell>
          <cell r="F87">
            <v>52876</v>
          </cell>
          <cell r="G87">
            <v>56721</v>
          </cell>
          <cell r="H87">
            <v>61893</v>
          </cell>
          <cell r="I87">
            <v>66993</v>
          </cell>
          <cell r="J87">
            <v>74426</v>
          </cell>
          <cell r="K87">
            <v>71174</v>
          </cell>
          <cell r="L87">
            <v>73874</v>
          </cell>
          <cell r="M87">
            <v>78081</v>
          </cell>
        </row>
        <row r="88">
          <cell r="D88" t="str">
            <v>Domiciliario</v>
          </cell>
          <cell r="E88">
            <v>49813</v>
          </cell>
          <cell r="F88">
            <v>50892</v>
          </cell>
          <cell r="G88">
            <v>53972</v>
          </cell>
          <cell r="H88">
            <v>58638</v>
          </cell>
          <cell r="I88">
            <v>63566</v>
          </cell>
          <cell r="J88">
            <v>70941</v>
          </cell>
          <cell r="K88">
            <v>67317</v>
          </cell>
          <cell r="L88">
            <v>70059</v>
          </cell>
          <cell r="M88">
            <v>73184</v>
          </cell>
        </row>
        <row r="89">
          <cell r="D89" t="str">
            <v>No Domicil.</v>
          </cell>
          <cell r="E89">
            <v>1927</v>
          </cell>
          <cell r="F89">
            <v>1984</v>
          </cell>
          <cell r="G89">
            <v>2749</v>
          </cell>
          <cell r="H89">
            <v>3255</v>
          </cell>
          <cell r="I89">
            <v>3427</v>
          </cell>
          <cell r="J89">
            <v>3485</v>
          </cell>
          <cell r="K89">
            <v>3857</v>
          </cell>
          <cell r="L89">
            <v>3815</v>
          </cell>
          <cell r="M89">
            <v>4897</v>
          </cell>
        </row>
        <row r="90">
          <cell r="C90" t="str">
            <v>ANCASH SIERRA</v>
          </cell>
          <cell r="D90" t="str">
            <v>Total</v>
          </cell>
          <cell r="E90">
            <v>24390</v>
          </cell>
          <cell r="F90">
            <v>26720</v>
          </cell>
          <cell r="G90">
            <v>28664</v>
          </cell>
          <cell r="H90">
            <v>31318</v>
          </cell>
          <cell r="I90">
            <v>33359</v>
          </cell>
          <cell r="J90">
            <v>35186</v>
          </cell>
          <cell r="K90">
            <v>36833</v>
          </cell>
          <cell r="L90">
            <v>38964</v>
          </cell>
          <cell r="M90">
            <v>40921</v>
          </cell>
        </row>
        <row r="91">
          <cell r="D91" t="str">
            <v>Domiciliario</v>
          </cell>
          <cell r="E91">
            <v>21947</v>
          </cell>
          <cell r="F91">
            <v>24143</v>
          </cell>
          <cell r="G91">
            <v>25923</v>
          </cell>
          <cell r="H91">
            <v>28352</v>
          </cell>
          <cell r="I91">
            <v>29939</v>
          </cell>
          <cell r="J91">
            <v>31862</v>
          </cell>
          <cell r="K91">
            <v>33367</v>
          </cell>
          <cell r="L91">
            <v>35357</v>
          </cell>
          <cell r="M91">
            <v>37321</v>
          </cell>
        </row>
        <row r="92">
          <cell r="D92" t="str">
            <v>No Domicil.</v>
          </cell>
          <cell r="E92">
            <v>2443</v>
          </cell>
          <cell r="F92">
            <v>2577</v>
          </cell>
          <cell r="G92">
            <v>2741</v>
          </cell>
          <cell r="H92">
            <v>2966</v>
          </cell>
          <cell r="I92">
            <v>3420</v>
          </cell>
          <cell r="J92">
            <v>3324</v>
          </cell>
          <cell r="K92">
            <v>3466</v>
          </cell>
          <cell r="L92">
            <v>3607</v>
          </cell>
          <cell r="M92">
            <v>3600</v>
          </cell>
        </row>
        <row r="93">
          <cell r="B93" t="str">
            <v>CAJAMARCA</v>
          </cell>
          <cell r="D93" t="str">
            <v>Total</v>
          </cell>
          <cell r="E93">
            <v>17231</v>
          </cell>
          <cell r="F93">
            <v>18126</v>
          </cell>
          <cell r="G93">
            <v>22563</v>
          </cell>
          <cell r="H93">
            <v>26776</v>
          </cell>
          <cell r="I93">
            <v>27104</v>
          </cell>
          <cell r="J93">
            <v>31894</v>
          </cell>
          <cell r="K93">
            <v>31090</v>
          </cell>
          <cell r="L93">
            <v>32715</v>
          </cell>
          <cell r="M93">
            <v>36950</v>
          </cell>
        </row>
        <row r="94">
          <cell r="D94" t="str">
            <v>Domiciliario</v>
          </cell>
          <cell r="E94">
            <v>15375</v>
          </cell>
          <cell r="F94">
            <v>16057</v>
          </cell>
          <cell r="G94">
            <v>20354</v>
          </cell>
          <cell r="H94">
            <v>24119</v>
          </cell>
          <cell r="I94">
            <v>24501</v>
          </cell>
          <cell r="J94">
            <v>29011</v>
          </cell>
          <cell r="K94">
            <v>28317</v>
          </cell>
          <cell r="L94">
            <v>29895</v>
          </cell>
          <cell r="M94">
            <v>34015</v>
          </cell>
        </row>
        <row r="95">
          <cell r="D95" t="str">
            <v>No Domicil.</v>
          </cell>
          <cell r="E95">
            <v>1856</v>
          </cell>
          <cell r="F95">
            <v>2069</v>
          </cell>
          <cell r="G95">
            <v>2209</v>
          </cell>
          <cell r="H95">
            <v>2657</v>
          </cell>
          <cell r="I95">
            <v>2603</v>
          </cell>
          <cell r="J95">
            <v>2883</v>
          </cell>
          <cell r="K95">
            <v>2773</v>
          </cell>
          <cell r="L95">
            <v>2820</v>
          </cell>
          <cell r="M95">
            <v>2935</v>
          </cell>
        </row>
        <row r="96">
          <cell r="B96" t="str">
            <v>LA LIBERTAD</v>
          </cell>
          <cell r="D96" t="str">
            <v>Total</v>
          </cell>
          <cell r="E96">
            <v>106670</v>
          </cell>
          <cell r="F96">
            <v>116630</v>
          </cell>
          <cell r="G96">
            <v>128567</v>
          </cell>
          <cell r="H96">
            <v>149818</v>
          </cell>
          <cell r="I96">
            <v>162844</v>
          </cell>
          <cell r="J96">
            <v>144607</v>
          </cell>
          <cell r="K96">
            <v>164810</v>
          </cell>
          <cell r="L96">
            <v>180066</v>
          </cell>
          <cell r="M96">
            <v>190717</v>
          </cell>
        </row>
        <row r="97">
          <cell r="D97" t="str">
            <v>Domiciliario</v>
          </cell>
          <cell r="E97">
            <v>95815</v>
          </cell>
          <cell r="F97">
            <v>105242</v>
          </cell>
          <cell r="G97">
            <v>116761</v>
          </cell>
          <cell r="H97">
            <v>137627</v>
          </cell>
          <cell r="I97">
            <v>150007</v>
          </cell>
          <cell r="J97">
            <v>131096</v>
          </cell>
          <cell r="K97">
            <v>151722</v>
          </cell>
          <cell r="L97">
            <v>166697</v>
          </cell>
          <cell r="M97">
            <v>175346</v>
          </cell>
        </row>
        <row r="98">
          <cell r="D98" t="str">
            <v>No Domicil.</v>
          </cell>
          <cell r="E98">
            <v>10855</v>
          </cell>
          <cell r="F98">
            <v>11388</v>
          </cell>
          <cell r="G98">
            <v>11806</v>
          </cell>
          <cell r="H98">
            <v>12191</v>
          </cell>
          <cell r="I98">
            <v>12837</v>
          </cell>
          <cell r="J98">
            <v>13511</v>
          </cell>
          <cell r="K98">
            <v>13088</v>
          </cell>
          <cell r="L98">
            <v>13369</v>
          </cell>
          <cell r="M98">
            <v>15371</v>
          </cell>
        </row>
        <row r="99">
          <cell r="C99" t="str">
            <v>NOR OESTE</v>
          </cell>
          <cell r="D99" t="str">
            <v>Total</v>
          </cell>
          <cell r="E99">
            <v>24727</v>
          </cell>
          <cell r="F99">
            <v>27035</v>
          </cell>
          <cell r="G99">
            <v>29802</v>
          </cell>
          <cell r="H99">
            <v>34728</v>
          </cell>
          <cell r="I99">
            <v>37747</v>
          </cell>
          <cell r="J99">
            <v>29563</v>
          </cell>
          <cell r="K99">
            <v>34894</v>
          </cell>
          <cell r="L99">
            <v>41755</v>
          </cell>
          <cell r="M99">
            <v>43491</v>
          </cell>
        </row>
        <row r="100">
          <cell r="D100" t="str">
            <v>Domiciliario</v>
          </cell>
          <cell r="E100">
            <v>24119</v>
          </cell>
          <cell r="F100">
            <v>26388</v>
          </cell>
          <cell r="G100">
            <v>29120</v>
          </cell>
          <cell r="H100">
            <v>34016</v>
          </cell>
          <cell r="I100">
            <v>36991</v>
          </cell>
          <cell r="J100">
            <v>28759</v>
          </cell>
          <cell r="K100">
            <v>34035</v>
          </cell>
          <cell r="L100">
            <v>40859</v>
          </cell>
          <cell r="M100">
            <v>42467</v>
          </cell>
        </row>
        <row r="101">
          <cell r="D101" t="str">
            <v>No Domicil.</v>
          </cell>
          <cell r="E101">
            <v>608</v>
          </cell>
          <cell r="F101">
            <v>647</v>
          </cell>
          <cell r="G101">
            <v>682</v>
          </cell>
          <cell r="H101">
            <v>712</v>
          </cell>
          <cell r="I101">
            <v>756</v>
          </cell>
          <cell r="J101">
            <v>804</v>
          </cell>
          <cell r="K101">
            <v>859</v>
          </cell>
          <cell r="L101">
            <v>896</v>
          </cell>
          <cell r="M101">
            <v>1024</v>
          </cell>
        </row>
        <row r="102">
          <cell r="C102" t="str">
            <v>TRUJILLO</v>
          </cell>
          <cell r="D102" t="str">
            <v>Total</v>
          </cell>
          <cell r="E102">
            <v>81943</v>
          </cell>
          <cell r="F102">
            <v>89595</v>
          </cell>
          <cell r="G102">
            <v>98765</v>
          </cell>
          <cell r="H102">
            <v>115090</v>
          </cell>
          <cell r="I102">
            <v>125097</v>
          </cell>
          <cell r="J102">
            <v>115044</v>
          </cell>
          <cell r="K102">
            <v>129916</v>
          </cell>
          <cell r="L102">
            <v>138311</v>
          </cell>
          <cell r="M102">
            <v>147226</v>
          </cell>
        </row>
        <row r="103">
          <cell r="D103" t="str">
            <v>Domiciliario</v>
          </cell>
          <cell r="E103">
            <v>71696</v>
          </cell>
          <cell r="F103">
            <v>78854</v>
          </cell>
          <cell r="G103">
            <v>87641</v>
          </cell>
          <cell r="H103">
            <v>103611</v>
          </cell>
          <cell r="I103">
            <v>113016</v>
          </cell>
          <cell r="J103">
            <v>102337</v>
          </cell>
          <cell r="K103">
            <v>117687</v>
          </cell>
          <cell r="L103">
            <v>125838</v>
          </cell>
          <cell r="M103">
            <v>132879</v>
          </cell>
        </row>
        <row r="104">
          <cell r="D104" t="str">
            <v>No Domicil.</v>
          </cell>
          <cell r="E104">
            <v>10247</v>
          </cell>
          <cell r="F104">
            <v>10741</v>
          </cell>
          <cell r="G104">
            <v>11124</v>
          </cell>
          <cell r="H104">
            <v>11479</v>
          </cell>
          <cell r="I104">
            <v>12081</v>
          </cell>
          <cell r="J104">
            <v>12707</v>
          </cell>
          <cell r="K104">
            <v>12229</v>
          </cell>
          <cell r="L104">
            <v>12473</v>
          </cell>
          <cell r="M104">
            <v>14347</v>
          </cell>
        </row>
        <row r="106">
          <cell r="B106" t="str">
            <v>HIDRANDINA S.A.</v>
          </cell>
          <cell r="D106" t="str">
            <v>Total</v>
          </cell>
          <cell r="E106">
            <v>200031</v>
          </cell>
          <cell r="F106">
            <v>214352</v>
          </cell>
          <cell r="G106">
            <v>236515</v>
          </cell>
          <cell r="H106">
            <v>269805</v>
          </cell>
          <cell r="I106">
            <v>290300</v>
          </cell>
          <cell r="J106">
            <v>286113</v>
          </cell>
          <cell r="K106">
            <v>303907</v>
          </cell>
          <cell r="L106">
            <v>325619</v>
          </cell>
          <cell r="M106">
            <v>346669</v>
          </cell>
        </row>
        <row r="107">
          <cell r="D107" t="str">
            <v>Domiciliario</v>
          </cell>
          <cell r="E107">
            <v>182950</v>
          </cell>
          <cell r="F107">
            <v>196334</v>
          </cell>
          <cell r="G107">
            <v>217010</v>
          </cell>
          <cell r="H107">
            <v>248736</v>
          </cell>
          <cell r="I107">
            <v>268013</v>
          </cell>
          <cell r="J107">
            <v>262910</v>
          </cell>
          <cell r="K107">
            <v>280723</v>
          </cell>
          <cell r="L107">
            <v>302008</v>
          </cell>
          <cell r="M107">
            <v>319866</v>
          </cell>
        </row>
        <row r="108">
          <cell r="D108" t="str">
            <v>No Domicil.</v>
          </cell>
          <cell r="E108">
            <v>17081</v>
          </cell>
          <cell r="F108">
            <v>18018</v>
          </cell>
          <cell r="G108">
            <v>19505</v>
          </cell>
          <cell r="H108">
            <v>21069</v>
          </cell>
          <cell r="I108">
            <v>22287</v>
          </cell>
          <cell r="J108">
            <v>23203</v>
          </cell>
          <cell r="K108">
            <v>23184</v>
          </cell>
          <cell r="L108">
            <v>23611</v>
          </cell>
          <cell r="M108">
            <v>26803</v>
          </cell>
        </row>
        <row r="111">
          <cell r="B111" t="str">
            <v>GRADO DE ELECTRIFICACION  ( % )</v>
          </cell>
        </row>
        <row r="112">
          <cell r="B112" t="str">
            <v>DEPARTAMENTO</v>
          </cell>
          <cell r="C112" t="str">
            <v>U.N.</v>
          </cell>
          <cell r="D112" t="str">
            <v>Eléctrico</v>
          </cell>
          <cell r="E112">
            <v>1993</v>
          </cell>
          <cell r="F112">
            <v>1994</v>
          </cell>
          <cell r="G112">
            <v>1995</v>
          </cell>
          <cell r="H112">
            <v>1996</v>
          </cell>
          <cell r="I112">
            <v>1997</v>
          </cell>
          <cell r="J112">
            <v>1998</v>
          </cell>
          <cell r="K112">
            <v>1999</v>
          </cell>
          <cell r="L112">
            <v>2000</v>
          </cell>
          <cell r="M112">
            <v>2001</v>
          </cell>
        </row>
        <row r="114">
          <cell r="B114" t="str">
            <v>ANCASH</v>
          </cell>
          <cell r="E114">
            <v>0.3925186169925316</v>
          </cell>
          <cell r="F114">
            <v>0.40595781819288973</v>
          </cell>
          <cell r="G114">
            <v>0.42821854622141781</v>
          </cell>
          <cell r="H114">
            <v>0.46142782938000942</v>
          </cell>
          <cell r="I114">
            <v>0.49075498331591316</v>
          </cell>
          <cell r="J114">
            <v>0.53294881961516249</v>
          </cell>
          <cell r="K114">
            <v>0.51694671930862979</v>
          </cell>
          <cell r="L114">
            <v>0.5351081177513346</v>
          </cell>
          <cell r="M114">
            <v>0.55499821250828618</v>
          </cell>
        </row>
        <row r="115">
          <cell r="C115" t="str">
            <v>ANCASH COSTA</v>
          </cell>
          <cell r="E115">
            <v>0.57122569368582043</v>
          </cell>
          <cell r="F115">
            <v>0.57115034484844629</v>
          </cell>
          <cell r="G115">
            <v>0.60054690768993668</v>
          </cell>
          <cell r="H115">
            <v>0.64595121506436326</v>
          </cell>
          <cell r="I115">
            <v>0.69239995929320031</v>
          </cell>
          <cell r="J115">
            <v>0.763601434529527</v>
          </cell>
          <cell r="K115">
            <v>0.71786909387756559</v>
          </cell>
          <cell r="L115">
            <v>0.73856574116703144</v>
          </cell>
          <cell r="M115">
            <v>0.76424057407613977</v>
          </cell>
        </row>
        <row r="116">
          <cell r="C116" t="str">
            <v>ANCASH SIERRA</v>
          </cell>
          <cell r="E116">
            <v>0.23089589533959878</v>
          </cell>
          <cell r="F116">
            <v>0.25347240897237594</v>
          </cell>
          <cell r="G116">
            <v>0.26914621255816967</v>
          </cell>
          <cell r="H116">
            <v>0.29109855028675974</v>
          </cell>
          <cell r="I116">
            <v>0.30462115933687889</v>
          </cell>
          <cell r="J116">
            <v>0.32003871354036451</v>
          </cell>
          <cell r="K116">
            <v>0.3314799120142275</v>
          </cell>
          <cell r="L116">
            <v>0.34730108075222987</v>
          </cell>
          <cell r="M116">
            <v>0.36185141721488284</v>
          </cell>
        </row>
        <row r="117">
          <cell r="B117" t="str">
            <v>CAJAMARCA</v>
          </cell>
          <cell r="E117">
            <v>0.13911938705550569</v>
          </cell>
          <cell r="F117">
            <v>0.14308879719557774</v>
          </cell>
          <cell r="G117">
            <v>0.17764198541016837</v>
          </cell>
          <cell r="H117">
            <v>0.20704893663408372</v>
          </cell>
          <cell r="I117">
            <v>0.20665368676370324</v>
          </cell>
          <cell r="J117">
            <v>0.24027958123393761</v>
          </cell>
          <cell r="K117">
            <v>0.2305457002335386</v>
          </cell>
          <cell r="L117">
            <v>0.23915576962149265</v>
          </cell>
          <cell r="M117">
            <v>0.26688160794212945</v>
          </cell>
        </row>
        <row r="118">
          <cell r="B118" t="str">
            <v>LA LIBERTAD</v>
          </cell>
          <cell r="E118">
            <v>0.38384246734718341</v>
          </cell>
          <cell r="F118">
            <v>0.4121219417001884</v>
          </cell>
          <cell r="G118">
            <v>0.44676578627206304</v>
          </cell>
          <cell r="H118">
            <v>0.51400406241186047</v>
          </cell>
          <cell r="I118">
            <v>0.54785683050646816</v>
          </cell>
          <cell r="J118">
            <v>0.4700940831522164</v>
          </cell>
          <cell r="K118">
            <v>0.53059235557479212</v>
          </cell>
          <cell r="L118">
            <v>0.56973285049360023</v>
          </cell>
          <cell r="M118">
            <v>0.58667976675171618</v>
          </cell>
        </row>
        <row r="119">
          <cell r="C119" t="str">
            <v>NOR OESTE</v>
          </cell>
          <cell r="E119">
            <v>0.48145911869739139</v>
          </cell>
          <cell r="F119">
            <v>0.5082051261742313</v>
          </cell>
          <cell r="G119">
            <v>0.54862815451234048</v>
          </cell>
          <cell r="H119">
            <v>0.62676369167677948</v>
          </cell>
          <cell r="I119">
            <v>0.66684214291641775</v>
          </cell>
          <cell r="J119">
            <v>0.50804221827892559</v>
          </cell>
          <cell r="K119">
            <v>0.58798476180694381</v>
          </cell>
          <cell r="L119">
            <v>0.69022554847489836</v>
          </cell>
          <cell r="M119">
            <v>0.7015652283451056</v>
          </cell>
        </row>
        <row r="120">
          <cell r="C120" t="str">
            <v>TRUJILLO</v>
          </cell>
          <cell r="E120">
            <v>0.35985934599596736</v>
          </cell>
          <cell r="F120">
            <v>0.38810114558167763</v>
          </cell>
          <cell r="G120">
            <v>0.42130019421199366</v>
          </cell>
          <cell r="H120">
            <v>0.48581415509563058</v>
          </cell>
          <cell r="I120">
            <v>0.51811050240398071</v>
          </cell>
          <cell r="J120">
            <v>0.46060704937053915</v>
          </cell>
          <cell r="K120">
            <v>0.51624425401675411</v>
          </cell>
          <cell r="L120">
            <v>0.5396096759982757</v>
          </cell>
          <cell r="M120">
            <v>0.55795840135336883</v>
          </cell>
        </row>
        <row r="121">
          <cell r="B121" t="str">
            <v>TOTAL</v>
          </cell>
          <cell r="E121">
            <v>0.33670046687722693</v>
          </cell>
          <cell r="F121">
            <v>0.35507652130474188</v>
          </cell>
          <cell r="G121">
            <v>0.38564338423116218</v>
          </cell>
          <cell r="H121">
            <v>0.43404435296835847</v>
          </cell>
          <cell r="I121">
            <v>0.45955818477693322</v>
          </cell>
          <cell r="J121">
            <v>0.44354604122803398</v>
          </cell>
          <cell r="K121">
            <v>0.46497262495648517</v>
          </cell>
          <cell r="L121">
            <v>0.49122806900440036</v>
          </cell>
          <cell r="M121">
            <v>0.51140898569906068</v>
          </cell>
        </row>
        <row r="122">
          <cell r="E122">
            <v>0.33670046687722693</v>
          </cell>
          <cell r="F122">
            <v>0.35507652130474188</v>
          </cell>
          <cell r="G122">
            <v>0.38564338423116218</v>
          </cell>
          <cell r="H122">
            <v>0.43404435296835847</v>
          </cell>
          <cell r="I122">
            <v>0.45955818477693322</v>
          </cell>
          <cell r="J122">
            <v>0.44354604122803398</v>
          </cell>
          <cell r="K122">
            <v>0.46497262495648517</v>
          </cell>
          <cell r="L122">
            <v>0.49122806900440036</v>
          </cell>
          <cell r="M122">
            <v>0.51140898569906068</v>
          </cell>
        </row>
        <row r="125">
          <cell r="B125" t="str">
            <v>GRADO DE ELECTRIFICACION =  (# CLIENTES RESID. * &amp;) + (# CLIENTES NO RESID.)</v>
          </cell>
        </row>
        <row r="126">
          <cell r="C126" t="str">
            <v xml:space="preserve">                        POBLACION TOTAL AREA DE INFLUENCIA</v>
          </cell>
        </row>
        <row r="128">
          <cell r="B128" t="str">
            <v xml:space="preserve"> &amp; = Coeficiente de habitabilidad  HIDRANDINA = 5</v>
          </cell>
        </row>
      </sheetData>
      <sheetData sheetId="1" refreshError="1"/>
      <sheetData sheetId="2"/>
      <sheetData sheetId="3" refreshError="1"/>
      <sheetData sheetId="4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SIST.STGOCAO"/>
      <sheetName val="SIST.TRUJILLO"/>
      <sheetName val="SIST.CHEPEN"/>
      <sheetName val="SIST.VIRU"/>
      <sheetName val="SIST.PACASMAYO"/>
      <sheetName val="SIST.OTUZCO"/>
      <sheetName val="SIST.HUAMACHUCO"/>
      <sheetName val="SIST.STGO. DE CHUCO"/>
      <sheetName val="TAYABAMBA"/>
      <sheetName val="BD_LL"/>
      <sheetName val="CLIENTES_LL"/>
      <sheetName val="TOT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PPO2004_14Oct"/>
      <sheetName val="Visión_Misión"/>
      <sheetName val="MapaEstrategico"/>
      <sheetName val="Causa_Efecto"/>
      <sheetName val="Indic BSC"/>
      <sheetName val="Indicadores"/>
      <sheetName val="Base de Datos"/>
      <sheetName val="BalanceEnergia"/>
      <sheetName val="CompraEnergia"/>
      <sheetName val="Clientes"/>
      <sheetName val="VentaEnergia_Mcdos"/>
      <sheetName val="Vtas UU_NN"/>
      <sheetName val="PreciosMedios"/>
      <sheetName val="Perdidas de EnergíaMWh"/>
      <sheetName val="PerdidasEnergiaUUNN"/>
      <sheetName val="BalanceGeneral"/>
      <sheetName val="Cobranza"/>
      <sheetName val="Deuda por antiguedad"/>
      <sheetName val="Bonos 51000000"/>
      <sheetName val="EGPnat_ajustado"/>
      <sheetName val="EGPfunc_ajustado"/>
      <sheetName val="Egp_Nat_Detalle"/>
      <sheetName val="Egp_Fun_Detalle"/>
      <sheetName val="FlujoDeCaja"/>
      <sheetName val="FORMATO4P"/>
      <sheetName val="GIP TOTAL"/>
      <sheetName val="FuerzaLaboral"/>
      <sheetName val="SimulacionFONAFE"/>
      <sheetName val="Anexos"/>
      <sheetName val="TJ"/>
      <sheetName val="CH"/>
      <sheetName val="NO"/>
      <sheetName val="HZ"/>
      <sheetName val="C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">
          <cell r="B2" t="str">
            <v>HIDRANDINA S,A,</v>
          </cell>
        </row>
        <row r="3">
          <cell r="B3" t="str">
            <v>PRESUPUESTO EJERCICIO 2004</v>
          </cell>
        </row>
        <row r="4">
          <cell r="B4" t="str">
            <v>FLUJO DE CAJA</v>
          </cell>
        </row>
        <row r="5">
          <cell r="B5" t="str">
            <v>Expresado en Miles de Nuevos Soles</v>
          </cell>
        </row>
        <row r="9">
          <cell r="C9" t="str">
            <v>REAL</v>
          </cell>
          <cell r="D9" t="str">
            <v>REAL</v>
          </cell>
          <cell r="E9" t="str">
            <v>PROY</v>
          </cell>
          <cell r="F9" t="str">
            <v>PROYECCIÓN AÑO 2004</v>
          </cell>
          <cell r="S9" t="str">
            <v>Var 2004/2003</v>
          </cell>
          <cell r="U9" t="str">
            <v>Var 2004/2002</v>
          </cell>
          <cell r="W9" t="str">
            <v>PROY</v>
          </cell>
          <cell r="X9" t="str">
            <v>PROY</v>
          </cell>
        </row>
        <row r="10">
          <cell r="B10" t="str">
            <v>DETALLE</v>
          </cell>
          <cell r="C10">
            <v>2001</v>
          </cell>
          <cell r="D10">
            <v>2002</v>
          </cell>
          <cell r="E10">
            <v>2003</v>
          </cell>
          <cell r="F10" t="str">
            <v>ENERO</v>
          </cell>
          <cell r="G10" t="str">
            <v>FEBRERO</v>
          </cell>
          <cell r="H10" t="str">
            <v>MARZO</v>
          </cell>
          <cell r="I10" t="str">
            <v>ABRIL</v>
          </cell>
          <cell r="J10" t="str">
            <v>MAYO</v>
          </cell>
          <cell r="K10" t="str">
            <v>JUNIO</v>
          </cell>
          <cell r="L10" t="str">
            <v>JULIO</v>
          </cell>
          <cell r="M10" t="str">
            <v>AGOSTO</v>
          </cell>
          <cell r="N10" t="str">
            <v>SETIEMBRE</v>
          </cell>
          <cell r="O10" t="str">
            <v>OCTUBRE</v>
          </cell>
          <cell r="P10" t="str">
            <v>NOVIEMBRE</v>
          </cell>
          <cell r="Q10" t="str">
            <v>DICIEMBRE</v>
          </cell>
          <cell r="R10" t="str">
            <v>TOTAL</v>
          </cell>
          <cell r="S10" t="str">
            <v>Var</v>
          </cell>
          <cell r="T10" t="str">
            <v>Var(%)</v>
          </cell>
          <cell r="U10" t="str">
            <v>Var</v>
          </cell>
          <cell r="V10" t="str">
            <v>Var(%)</v>
          </cell>
          <cell r="W10">
            <v>2005</v>
          </cell>
          <cell r="X10">
            <v>2006</v>
          </cell>
        </row>
        <row r="11">
          <cell r="B11" t="str">
            <v xml:space="preserve">EFECTIVO POR OPERACION   </v>
          </cell>
        </row>
        <row r="12">
          <cell r="B12" t="str">
            <v xml:space="preserve">      Ingresos Operativos                                                                                                   </v>
          </cell>
          <cell r="C12" t="e">
            <v>#REF!</v>
          </cell>
          <cell r="D12">
            <v>274645.11599704734</v>
          </cell>
          <cell r="E12">
            <v>297612.01730829658</v>
          </cell>
          <cell r="F12">
            <v>24432.8785689</v>
          </cell>
          <cell r="G12">
            <v>25968.374209099995</v>
          </cell>
          <cell r="H12">
            <v>24575.118781899997</v>
          </cell>
          <cell r="I12">
            <v>25673.430400499998</v>
          </cell>
          <cell r="J12">
            <v>26012.477834399997</v>
          </cell>
          <cell r="K12">
            <v>25823.507809799994</v>
          </cell>
          <cell r="L12">
            <v>25501.157515799991</v>
          </cell>
          <cell r="M12">
            <v>25842.263245100003</v>
          </cell>
          <cell r="N12">
            <v>25212.196087099997</v>
          </cell>
          <cell r="O12">
            <v>25387.050010399995</v>
          </cell>
          <cell r="P12">
            <v>26409.846835099994</v>
          </cell>
          <cell r="Q12">
            <v>27061.048095599996</v>
          </cell>
          <cell r="R12">
            <v>307899.34939370002</v>
          </cell>
          <cell r="S12">
            <v>10287.332085403439</v>
          </cell>
          <cell r="T12">
            <v>3.3411347265464311E-2</v>
          </cell>
          <cell r="U12">
            <v>33254.233396652678</v>
          </cell>
          <cell r="V12">
            <v>0.12108073823169747</v>
          </cell>
          <cell r="W12">
            <v>314579.26308509149</v>
          </cell>
          <cell r="X12">
            <v>324703.05834296846</v>
          </cell>
        </row>
        <row r="13">
          <cell r="B13" t="str">
            <v xml:space="preserve">            Cobranza a Clientes        </v>
          </cell>
          <cell r="C13">
            <v>235004.19453865004</v>
          </cell>
          <cell r="D13">
            <v>220067.732107588</v>
          </cell>
          <cell r="E13">
            <v>221931.26699999999</v>
          </cell>
          <cell r="F13">
            <v>18211.949504</v>
          </cell>
          <cell r="G13">
            <v>18678.473480000001</v>
          </cell>
          <cell r="H13">
            <v>18528.74711</v>
          </cell>
          <cell r="I13">
            <v>19395.730009999999</v>
          </cell>
          <cell r="J13">
            <v>19700.095690000002</v>
          </cell>
          <cell r="K13">
            <v>19552.122639999998</v>
          </cell>
          <cell r="L13">
            <v>19283.012879999998</v>
          </cell>
          <cell r="M13">
            <v>19593.931800000002</v>
          </cell>
          <cell r="N13">
            <v>19063.68086</v>
          </cell>
          <cell r="O13">
            <v>19162.942159999999</v>
          </cell>
          <cell r="P13">
            <v>20040.36305</v>
          </cell>
          <cell r="Q13">
            <v>20565.51886</v>
          </cell>
          <cell r="R13">
            <v>231776.56804400001</v>
          </cell>
          <cell r="S13">
            <v>9845.3010440000216</v>
          </cell>
          <cell r="T13">
            <v>4.2477551234303412E-2</v>
          </cell>
          <cell r="U13">
            <v>11708.835936412012</v>
          </cell>
          <cell r="V13">
            <v>5.3205600949655478E-2</v>
          </cell>
          <cell r="W13">
            <v>237186.50861100998</v>
          </cell>
          <cell r="X13">
            <v>245166.171326285</v>
          </cell>
        </row>
        <row r="14">
          <cell r="B14" t="str">
            <v xml:space="preserve">            Cobranza de Empresa Receptora a Empresa Aportante - FOSE</v>
          </cell>
          <cell r="C14">
            <v>232.99299999999999</v>
          </cell>
          <cell r="D14">
            <v>2698.2751200000002</v>
          </cell>
          <cell r="E14">
            <v>2817.3350699999996</v>
          </cell>
          <cell r="F14">
            <v>185.16300000000001</v>
          </cell>
          <cell r="G14">
            <v>185.16392999999999</v>
          </cell>
          <cell r="H14">
            <v>185.16392999999999</v>
          </cell>
          <cell r="I14">
            <v>185.16392999999999</v>
          </cell>
          <cell r="J14">
            <v>185.16392999999999</v>
          </cell>
          <cell r="K14">
            <v>185.16392999999999</v>
          </cell>
          <cell r="L14">
            <v>185.16392999999999</v>
          </cell>
          <cell r="M14">
            <v>185.16392999999999</v>
          </cell>
          <cell r="N14">
            <v>185.16392999999999</v>
          </cell>
          <cell r="O14">
            <v>185.16392999999999</v>
          </cell>
          <cell r="P14">
            <v>185.16392999999999</v>
          </cell>
          <cell r="Q14">
            <v>185.16392999999999</v>
          </cell>
          <cell r="R14">
            <v>2221.9662299999995</v>
          </cell>
          <cell r="S14">
            <v>-595.36884000000009</v>
          </cell>
          <cell r="T14">
            <v>-0.26794684453867701</v>
          </cell>
          <cell r="U14">
            <v>-476.3088900000007</v>
          </cell>
          <cell r="V14">
            <v>-0.17652347103878743</v>
          </cell>
          <cell r="W14">
            <v>2276.8237434399998</v>
          </cell>
          <cell r="X14">
            <v>2333.7443370259998</v>
          </cell>
        </row>
        <row r="15">
          <cell r="B15" t="str">
            <v xml:space="preserve">            Cobranza de Peaje Linea de Transmision             </v>
          </cell>
          <cell r="C15">
            <v>4748.9453007627117</v>
          </cell>
          <cell r="D15">
            <v>5280.0635431254232</v>
          </cell>
          <cell r="E15">
            <v>6177.093084745763</v>
          </cell>
          <cell r="F15">
            <v>436.64</v>
          </cell>
          <cell r="G15">
            <v>436.63984999999997</v>
          </cell>
          <cell r="H15">
            <v>438.11637000000002</v>
          </cell>
          <cell r="I15">
            <v>439.59269</v>
          </cell>
          <cell r="J15">
            <v>441.06912</v>
          </cell>
          <cell r="K15">
            <v>442.54552000000001</v>
          </cell>
          <cell r="L15">
            <v>444.02194000000003</v>
          </cell>
          <cell r="M15">
            <v>445.49837000000002</v>
          </cell>
          <cell r="N15">
            <v>446.97478999999998</v>
          </cell>
          <cell r="O15">
            <v>448.45121999999998</v>
          </cell>
          <cell r="P15">
            <v>449.92761999999999</v>
          </cell>
          <cell r="Q15">
            <v>451.40404999999998</v>
          </cell>
          <cell r="R15">
            <v>5320.8815400000003</v>
          </cell>
          <cell r="S15">
            <v>-856.21154474576269</v>
          </cell>
          <cell r="T15">
            <v>-0.16091535553068573</v>
          </cell>
          <cell r="U15">
            <v>40.817996874577148</v>
          </cell>
          <cell r="V15">
            <v>7.7305881910685846E-3</v>
          </cell>
          <cell r="W15">
            <v>5465.4449374799997</v>
          </cell>
          <cell r="X15">
            <v>5602.0810609170003</v>
          </cell>
        </row>
        <row r="16">
          <cell r="B16" t="str">
            <v xml:space="preserve">            Otros Ingresos Operativos (Servicios complementarios)</v>
          </cell>
          <cell r="C16">
            <v>2978.2456299999999</v>
          </cell>
          <cell r="D16">
            <v>2263.3218213605792</v>
          </cell>
          <cell r="E16">
            <v>10992.530424915254</v>
          </cell>
          <cell r="F16">
            <v>835.86189000000002</v>
          </cell>
          <cell r="G16">
            <v>1867.0525600000001</v>
          </cell>
          <cell r="H16">
            <v>844.49953000000005</v>
          </cell>
          <cell r="I16">
            <v>898.99125000000004</v>
          </cell>
          <cell r="J16">
            <v>878.06295</v>
          </cell>
          <cell r="K16">
            <v>865.76125999999999</v>
          </cell>
          <cell r="L16">
            <v>862.33699999999999</v>
          </cell>
          <cell r="M16">
            <v>836.40912000000003</v>
          </cell>
          <cell r="N16">
            <v>835.54043999999999</v>
          </cell>
          <cell r="O16">
            <v>881.56277999999998</v>
          </cell>
          <cell r="P16">
            <v>861.98361999999997</v>
          </cell>
          <cell r="Q16">
            <v>882.40332999999998</v>
          </cell>
          <cell r="R16">
            <v>11350.465730000002</v>
          </cell>
          <cell r="S16">
            <v>357.9353050847476</v>
          </cell>
          <cell r="T16">
            <v>3.153485624283256E-2</v>
          </cell>
          <cell r="U16">
            <v>9087.1439086394221</v>
          </cell>
          <cell r="V16">
            <v>4.0149588197655222</v>
          </cell>
          <cell r="W16">
            <v>11210.057875029999</v>
          </cell>
          <cell r="X16">
            <v>11490.309321905701</v>
          </cell>
        </row>
        <row r="17">
          <cell r="B17" t="str">
            <v xml:space="preserve">            Ingresos Financieros    </v>
          </cell>
          <cell r="C17">
            <v>3834.5230000000001</v>
          </cell>
          <cell r="D17">
            <v>2852.3069999999998</v>
          </cell>
          <cell r="E17">
            <v>2615.21</v>
          </cell>
          <cell r="F17">
            <v>218.27948999999998</v>
          </cell>
          <cell r="G17">
            <v>204.96723</v>
          </cell>
          <cell r="H17">
            <v>204.96723</v>
          </cell>
          <cell r="I17">
            <v>204.96723</v>
          </cell>
          <cell r="J17">
            <v>204.96723</v>
          </cell>
          <cell r="K17">
            <v>204.96723</v>
          </cell>
          <cell r="L17">
            <v>204.96723</v>
          </cell>
          <cell r="M17">
            <v>204.96723</v>
          </cell>
          <cell r="N17">
            <v>204.96723</v>
          </cell>
          <cell r="O17">
            <v>204.96723</v>
          </cell>
          <cell r="P17">
            <v>204.96723</v>
          </cell>
          <cell r="Q17">
            <v>204.96723</v>
          </cell>
          <cell r="R17">
            <v>2472.9190200000003</v>
          </cell>
          <cell r="S17">
            <v>-142.29097999999976</v>
          </cell>
          <cell r="T17">
            <v>-5.7539684417162902E-2</v>
          </cell>
          <cell r="U17">
            <v>-379.38797999999952</v>
          </cell>
          <cell r="V17">
            <v>-0.13301092063371844</v>
          </cell>
          <cell r="W17">
            <v>2520.3302333300003</v>
          </cell>
          <cell r="X17">
            <v>2583.3384891632504</v>
          </cell>
        </row>
        <row r="18">
          <cell r="B18" t="str">
            <v xml:space="preserve">            Otros Ingresos (Recuperacion Seguros, otros)</v>
          </cell>
          <cell r="C18" t="e">
            <v>#REF!</v>
          </cell>
          <cell r="D18">
            <v>0</v>
          </cell>
          <cell r="E18">
            <v>5978.2511500000001</v>
          </cell>
          <cell r="F18">
            <v>413.887</v>
          </cell>
          <cell r="G18">
            <v>512.15599999999995</v>
          </cell>
          <cell r="H18">
            <v>512.15599999999995</v>
          </cell>
          <cell r="I18">
            <v>512.15599999999995</v>
          </cell>
          <cell r="J18">
            <v>512.15599999999995</v>
          </cell>
          <cell r="K18">
            <v>512.15599999999995</v>
          </cell>
          <cell r="L18">
            <v>512.33100000000002</v>
          </cell>
          <cell r="M18">
            <v>512.50699999999995</v>
          </cell>
          <cell r="N18">
            <v>512.68200000000002</v>
          </cell>
          <cell r="O18">
            <v>512.85799999999995</v>
          </cell>
          <cell r="P18">
            <v>513.03300000000002</v>
          </cell>
          <cell r="Q18">
            <v>513.20899999999995</v>
          </cell>
          <cell r="R18">
            <v>6051.2870000000003</v>
          </cell>
          <cell r="S18">
            <v>73.03585000000021</v>
          </cell>
          <cell r="T18">
            <v>1.2069473816065939E-2</v>
          </cell>
          <cell r="U18">
            <v>6051.2870000000003</v>
          </cell>
          <cell r="V18">
            <v>1</v>
          </cell>
          <cell r="W18">
            <v>6056.683</v>
          </cell>
          <cell r="X18">
            <v>6056.683</v>
          </cell>
        </row>
        <row r="19">
          <cell r="B19" t="str">
            <v xml:space="preserve">            IGV de las Ventas    </v>
          </cell>
          <cell r="C19">
            <v>44381.863524494293</v>
          </cell>
          <cell r="D19">
            <v>41483.416404973323</v>
          </cell>
          <cell r="E19">
            <v>47100.330578635592</v>
          </cell>
          <cell r="F19">
            <v>4131.0976848999999</v>
          </cell>
          <cell r="G19">
            <v>4083.9211591000003</v>
          </cell>
          <cell r="H19">
            <v>3861.4686119000003</v>
          </cell>
          <cell r="I19">
            <v>4036.8292905000003</v>
          </cell>
          <cell r="J19">
            <v>4090.9629144000005</v>
          </cell>
          <cell r="K19">
            <v>4060.7912297999997</v>
          </cell>
          <cell r="L19">
            <v>4009.3235358000002</v>
          </cell>
          <cell r="M19">
            <v>4063.7857951000005</v>
          </cell>
          <cell r="N19">
            <v>3963.1868371</v>
          </cell>
          <cell r="O19">
            <v>3991.1046904</v>
          </cell>
          <cell r="P19">
            <v>4154.4083851000005</v>
          </cell>
          <cell r="Q19">
            <v>4258.3816955999991</v>
          </cell>
          <cell r="R19">
            <v>48705.261829700008</v>
          </cell>
          <cell r="S19">
            <v>1604.9312510644158</v>
          </cell>
          <cell r="T19">
            <v>3.2951906853023918E-2</v>
          </cell>
          <cell r="U19">
            <v>7221.8454247266855</v>
          </cell>
          <cell r="V19">
            <v>0.17408993883784557</v>
          </cell>
          <cell r="W19">
            <v>49863.414684801501</v>
          </cell>
          <cell r="X19">
            <v>51470.730807671469</v>
          </cell>
        </row>
        <row r="20">
          <cell r="B20" t="str">
            <v xml:space="preserve">      Egresos Operativos                                                                                                    </v>
          </cell>
          <cell r="C20" t="e">
            <v>#REF!</v>
          </cell>
          <cell r="D20">
            <v>-251197.93712748331</v>
          </cell>
          <cell r="E20">
            <v>-245452.78091038886</v>
          </cell>
          <cell r="F20">
            <v>-22519.431307499995</v>
          </cell>
          <cell r="G20">
            <v>-21940.676327500001</v>
          </cell>
          <cell r="H20">
            <v>-21285.576897499999</v>
          </cell>
          <cell r="I20">
            <v>-21770.0356875</v>
          </cell>
          <cell r="J20">
            <v>-20019.483287499996</v>
          </cell>
          <cell r="K20">
            <v>-19807.465797500001</v>
          </cell>
          <cell r="L20">
            <v>-20138.630177500003</v>
          </cell>
          <cell r="M20">
            <v>-22341.281696599995</v>
          </cell>
          <cell r="N20">
            <v>-19103.043767500003</v>
          </cell>
          <cell r="O20">
            <v>-19318.650897500003</v>
          </cell>
          <cell r="P20">
            <v>-20722.768907500002</v>
          </cell>
          <cell r="Q20">
            <v>-21754.397027500003</v>
          </cell>
          <cell r="R20">
            <v>-250721.44177910005</v>
          </cell>
          <cell r="S20">
            <v>-5268.6608687111875</v>
          </cell>
          <cell r="T20">
            <v>2.1014001959007478E-2</v>
          </cell>
          <cell r="U20">
            <v>476.49534838326508</v>
          </cell>
          <cell r="V20">
            <v>-1.8968919642896711E-3</v>
          </cell>
          <cell r="W20">
            <v>-256401.82324612909</v>
          </cell>
          <cell r="X20">
            <v>-268411.51663023018</v>
          </cell>
        </row>
        <row r="21">
          <cell r="B21" t="str">
            <v xml:space="preserve">            Combustibles y Lubricantes para Generacion  </v>
          </cell>
          <cell r="C21">
            <v>-41.2</v>
          </cell>
          <cell r="D21">
            <v>-723.34238000000016</v>
          </cell>
          <cell r="E21">
            <v>-842.75879899039762</v>
          </cell>
          <cell r="F21">
            <v>-38.50582</v>
          </cell>
          <cell r="G21">
            <v>-62.137790000000003</v>
          </cell>
          <cell r="H21">
            <v>-38.037779999999998</v>
          </cell>
          <cell r="I21">
            <v>-8.6469199999999997</v>
          </cell>
          <cell r="J21">
            <v>-19.377970000000001</v>
          </cell>
          <cell r="K21">
            <v>-5.2083000000000004</v>
          </cell>
          <cell r="L21">
            <v>-25.370889999999999</v>
          </cell>
          <cell r="M21">
            <v>-5.18879</v>
          </cell>
          <cell r="N21">
            <v>-4.6500500000000002</v>
          </cell>
          <cell r="O21">
            <v>-7.7220300000000002</v>
          </cell>
          <cell r="P21">
            <v>-11.44224</v>
          </cell>
          <cell r="Q21">
            <v>-1.2934400000000001</v>
          </cell>
          <cell r="R21">
            <v>-227.58202</v>
          </cell>
          <cell r="S21">
            <v>615.17677899039768</v>
          </cell>
          <cell r="T21">
            <v>-2.7030992122769528</v>
          </cell>
          <cell r="U21">
            <v>495.76036000000016</v>
          </cell>
          <cell r="V21">
            <v>-0.68537441425732593</v>
          </cell>
          <cell r="W21">
            <v>-278.93194331379999</v>
          </cell>
          <cell r="X21">
            <v>-285.9052418966449</v>
          </cell>
        </row>
        <row r="22">
          <cell r="B22" t="str">
            <v xml:space="preserve">            Suministros Diversos </v>
          </cell>
          <cell r="C22">
            <v>-7001.9617799826001</v>
          </cell>
          <cell r="D22">
            <v>-4300.1553701004277</v>
          </cell>
          <cell r="E22">
            <v>-5799.0070723075241</v>
          </cell>
          <cell r="F22">
            <v>-1129.84591</v>
          </cell>
          <cell r="G22">
            <v>-1383.6583700000001</v>
          </cell>
          <cell r="H22">
            <v>-814.78992000000005</v>
          </cell>
          <cell r="I22">
            <v>-627.25099999999998</v>
          </cell>
          <cell r="J22">
            <v>-480.08870000000002</v>
          </cell>
          <cell r="K22">
            <v>-491.75189</v>
          </cell>
          <cell r="L22">
            <v>-394.97287</v>
          </cell>
          <cell r="M22">
            <v>-946.84551999999996</v>
          </cell>
          <cell r="N22">
            <v>-518.20573000000002</v>
          </cell>
          <cell r="O22">
            <v>-420.00509000000005</v>
          </cell>
          <cell r="P22">
            <v>-488.45699000000002</v>
          </cell>
          <cell r="Q22">
            <v>-361.09409999999997</v>
          </cell>
          <cell r="R22">
            <v>-8056.966089999999</v>
          </cell>
          <cell r="S22">
            <v>-2257.9590176924748</v>
          </cell>
          <cell r="T22">
            <v>0.28024928893457401</v>
          </cell>
          <cell r="U22">
            <v>-3756.8107198995713</v>
          </cell>
          <cell r="V22">
            <v>0.87364534454294218</v>
          </cell>
          <cell r="W22">
            <v>-6746.6233196375988</v>
          </cell>
          <cell r="X22">
            <v>-6915.2900926285383</v>
          </cell>
        </row>
        <row r="23">
          <cell r="B23" t="str">
            <v xml:space="preserve">            Suministros Electricos  </v>
          </cell>
          <cell r="C23">
            <v>-14436.744529354999</v>
          </cell>
          <cell r="D23">
            <v>-10802.747854520008</v>
          </cell>
          <cell r="E23">
            <v>-4455.4435579352603</v>
          </cell>
          <cell r="F23">
            <v>-207.05420999999998</v>
          </cell>
          <cell r="G23">
            <v>-1095.14635</v>
          </cell>
          <cell r="H23">
            <v>-519.62659000000008</v>
          </cell>
          <cell r="I23">
            <v>-315.66890000000001</v>
          </cell>
          <cell r="J23">
            <v>-347.19074000000001</v>
          </cell>
          <cell r="K23">
            <v>-313.2672</v>
          </cell>
          <cell r="L23">
            <v>-210.72570000000002</v>
          </cell>
          <cell r="M23">
            <v>-691.83531999999991</v>
          </cell>
          <cell r="N23">
            <v>-343.71794</v>
          </cell>
          <cell r="O23">
            <v>-217.53501</v>
          </cell>
          <cell r="P23">
            <v>-236.87943999999999</v>
          </cell>
          <cell r="Q23">
            <v>-215.68342999999999</v>
          </cell>
          <cell r="R23">
            <v>-4714.3308299999999</v>
          </cell>
          <cell r="S23">
            <v>-258.88727206473959</v>
          </cell>
          <cell r="T23">
            <v>5.491495641699367E-2</v>
          </cell>
          <cell r="U23">
            <v>6088.4170245200085</v>
          </cell>
          <cell r="V23">
            <v>-0.56359892006296686</v>
          </cell>
          <cell r="W23">
            <v>-10666.476900920399</v>
          </cell>
          <cell r="X23">
            <v>-10933.137633443406</v>
          </cell>
        </row>
        <row r="24">
          <cell r="B24" t="str">
            <v xml:space="preserve">            Compra de Energia  </v>
          </cell>
          <cell r="C24">
            <v>-168903.01105150001</v>
          </cell>
          <cell r="D24">
            <v>-155933.93362999998</v>
          </cell>
          <cell r="E24">
            <v>-157468.44506709409</v>
          </cell>
          <cell r="F24">
            <v>-14530.5731</v>
          </cell>
          <cell r="G24">
            <v>-13147.293310000001</v>
          </cell>
          <cell r="H24">
            <v>-12716.115240000001</v>
          </cell>
          <cell r="I24">
            <v>-13171.5859</v>
          </cell>
          <cell r="J24">
            <v>-13779.146349999999</v>
          </cell>
          <cell r="K24">
            <v>-13347.04918</v>
          </cell>
          <cell r="L24">
            <v>-13209.021839999999</v>
          </cell>
          <cell r="M24">
            <v>-13514.060599999999</v>
          </cell>
          <cell r="N24">
            <v>-13134.14193</v>
          </cell>
          <cell r="O24">
            <v>-13188.57617</v>
          </cell>
          <cell r="P24">
            <v>-13771.522429999999</v>
          </cell>
          <cell r="Q24">
            <v>-14352.47452</v>
          </cell>
          <cell r="R24">
            <v>-161861.56057</v>
          </cell>
          <cell r="S24">
            <v>-4393.1155029059155</v>
          </cell>
          <cell r="T24">
            <v>2.7141190826502827E-2</v>
          </cell>
          <cell r="U24">
            <v>-5927.6269400000165</v>
          </cell>
          <cell r="V24">
            <v>3.801370748502432E-2</v>
          </cell>
          <cell r="W24">
            <v>-168663.73802656628</v>
          </cell>
          <cell r="X24">
            <v>-172880.33147723044</v>
          </cell>
        </row>
        <row r="25">
          <cell r="B25" t="str">
            <v xml:space="preserve">            Uso de Sistema de Transmision   </v>
          </cell>
          <cell r="C25">
            <v>-3517.0072799999998</v>
          </cell>
          <cell r="D25">
            <v>-2007.06404</v>
          </cell>
          <cell r="E25">
            <v>-1029.7185130145563</v>
          </cell>
          <cell r="F25">
            <v>-79.71253999999999</v>
          </cell>
          <cell r="G25">
            <v>-61.977139999999999</v>
          </cell>
          <cell r="H25">
            <v>-62.151780000000002</v>
          </cell>
          <cell r="I25">
            <v>-62.326419999999999</v>
          </cell>
          <cell r="J25">
            <v>-62.50224</v>
          </cell>
          <cell r="K25">
            <v>-62.674519999999994</v>
          </cell>
          <cell r="L25">
            <v>-62.849160000000005</v>
          </cell>
          <cell r="M25">
            <v>-63.024980000000006</v>
          </cell>
          <cell r="N25">
            <v>-63.198440000000005</v>
          </cell>
          <cell r="O25">
            <v>-63.373080000000002</v>
          </cell>
          <cell r="P25">
            <v>-63.547719999999998</v>
          </cell>
          <cell r="Q25">
            <v>-63.722360000000002</v>
          </cell>
          <cell r="R25">
            <v>-771.0603799999999</v>
          </cell>
          <cell r="S25">
            <v>258.65813301455637</v>
          </cell>
          <cell r="T25">
            <v>-0.33545768881881394</v>
          </cell>
          <cell r="U25">
            <v>1236.0036600000001</v>
          </cell>
          <cell r="V25">
            <v>-0.615826717716491</v>
          </cell>
          <cell r="W25">
            <v>-780.03904999999997</v>
          </cell>
          <cell r="X25">
            <v>-799.50387999999998</v>
          </cell>
        </row>
        <row r="26">
          <cell r="B26" t="str">
            <v xml:space="preserve">            Gastos de Personal </v>
          </cell>
          <cell r="C26">
            <v>-9666.7494349999997</v>
          </cell>
          <cell r="D26">
            <v>-12782.74749</v>
          </cell>
          <cell r="E26">
            <v>-12159.564683027649</v>
          </cell>
          <cell r="F26">
            <v>-2166.0572499999998</v>
          </cell>
          <cell r="G26">
            <v>-1246.59727</v>
          </cell>
          <cell r="H26">
            <v>-1282.3184000000001</v>
          </cell>
          <cell r="I26">
            <v>-1241.7950700000001</v>
          </cell>
          <cell r="J26">
            <v>-1242.9850700000002</v>
          </cell>
          <cell r="K26">
            <v>-1241.2350700000002</v>
          </cell>
          <cell r="L26">
            <v>-2345.4166700000001</v>
          </cell>
          <cell r="M26">
            <v>-1241.8350700000001</v>
          </cell>
          <cell r="N26">
            <v>-1244.4850700000002</v>
          </cell>
          <cell r="O26">
            <v>-1241.33107</v>
          </cell>
          <cell r="P26">
            <v>-1243.0809999999999</v>
          </cell>
          <cell r="Q26">
            <v>-2343.4626699999999</v>
          </cell>
          <cell r="R26">
            <v>-18080.599680000003</v>
          </cell>
          <cell r="S26">
            <v>-5921.0349969723538</v>
          </cell>
          <cell r="T26">
            <v>0.32748001182294595</v>
          </cell>
          <cell r="U26">
            <v>-5297.8521900000032</v>
          </cell>
          <cell r="V26">
            <v>0.4144533242281862</v>
          </cell>
          <cell r="W26">
            <v>-19471.348495099999</v>
          </cell>
          <cell r="X26">
            <v>-19848.982219977497</v>
          </cell>
        </row>
        <row r="27">
          <cell r="B27" t="str">
            <v xml:space="preserve">            Otras cargas de personal (pliego, préstamo escolar, utilidad trabajador, otros)</v>
          </cell>
          <cell r="C27" t="e">
            <v>#REF!</v>
          </cell>
          <cell r="D27">
            <v>-937</v>
          </cell>
          <cell r="E27">
            <v>-3291.06763</v>
          </cell>
          <cell r="F27">
            <v>0</v>
          </cell>
          <cell r="G27">
            <v>0</v>
          </cell>
          <cell r="H27">
            <v>-890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-890</v>
          </cell>
          <cell r="S27">
            <v>2401.06763</v>
          </cell>
          <cell r="T27">
            <v>-1</v>
          </cell>
          <cell r="U27">
            <v>47</v>
          </cell>
          <cell r="V27">
            <v>-5.0160085378868728E-2</v>
          </cell>
          <cell r="W27">
            <v>-954.00001321899981</v>
          </cell>
          <cell r="X27">
            <v>-1087.0000010494748</v>
          </cell>
        </row>
        <row r="28">
          <cell r="B28" t="str">
            <v xml:space="preserve">            Liquidación Beneficios Sociales</v>
          </cell>
          <cell r="C28">
            <v>-661.88729999999998</v>
          </cell>
          <cell r="D28">
            <v>-773.32550000000003</v>
          </cell>
          <cell r="E28">
            <v>-836.47387000000026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836.47387000000026</v>
          </cell>
          <cell r="T28">
            <v>-1</v>
          </cell>
          <cell r="U28">
            <v>773.32550000000003</v>
          </cell>
          <cell r="V28">
            <v>-1</v>
          </cell>
          <cell r="W28">
            <v>0</v>
          </cell>
          <cell r="X28">
            <v>0</v>
          </cell>
        </row>
        <row r="29">
          <cell r="B29" t="str">
            <v xml:space="preserve">            CTS       </v>
          </cell>
          <cell r="C29">
            <v>-1023.283865</v>
          </cell>
          <cell r="D29">
            <v>-1098.3037320000001</v>
          </cell>
          <cell r="E29">
            <v>-1022.6721980648041</v>
          </cell>
          <cell r="F29">
            <v>-106.0889</v>
          </cell>
          <cell r="G29">
            <v>-106.0889</v>
          </cell>
          <cell r="H29">
            <v>-106.0889</v>
          </cell>
          <cell r="I29">
            <v>-106.0889</v>
          </cell>
          <cell r="J29">
            <v>-106.0889</v>
          </cell>
          <cell r="K29">
            <v>-106.0889</v>
          </cell>
          <cell r="L29">
            <v>-106.0889</v>
          </cell>
          <cell r="M29">
            <v>-106.0889</v>
          </cell>
          <cell r="N29">
            <v>-106.0889</v>
          </cell>
          <cell r="O29">
            <v>-106.0889</v>
          </cell>
          <cell r="P29">
            <v>-106.0889</v>
          </cell>
          <cell r="Q29">
            <v>-106.0889</v>
          </cell>
          <cell r="R29">
            <v>-1273.0667999999998</v>
          </cell>
          <cell r="S29">
            <v>-250.39460193519574</v>
          </cell>
          <cell r="T29">
            <v>0.19668614556219341</v>
          </cell>
          <cell r="U29">
            <v>-174.76306799999975</v>
          </cell>
          <cell r="V29">
            <v>0.15912089061352633</v>
          </cell>
          <cell r="W29">
            <v>-1304.4964937099999</v>
          </cell>
          <cell r="X29">
            <v>-1337.1089060527497</v>
          </cell>
        </row>
        <row r="30">
          <cell r="B30" t="str">
            <v xml:space="preserve">            Servicios Prestados por Terceros   </v>
          </cell>
          <cell r="C30">
            <v>-31580.883199150001</v>
          </cell>
          <cell r="D30">
            <v>-33865.481625862878</v>
          </cell>
          <cell r="E30">
            <v>-33829.688043706825</v>
          </cell>
          <cell r="F30">
            <v>-2482.33403</v>
          </cell>
          <cell r="G30">
            <v>-3017.1750899999997</v>
          </cell>
          <cell r="H30">
            <v>-2863.74215</v>
          </cell>
          <cell r="I30">
            <v>-3283.8912500000001</v>
          </cell>
          <cell r="J30">
            <v>-2956.6109999999999</v>
          </cell>
          <cell r="K30">
            <v>-2914.7733199999998</v>
          </cell>
          <cell r="L30">
            <v>-2779.1331</v>
          </cell>
          <cell r="M30">
            <v>-2865.38465</v>
          </cell>
          <cell r="N30">
            <v>-2695.0087599999997</v>
          </cell>
          <cell r="O30">
            <v>-2654.42146</v>
          </cell>
          <cell r="P30">
            <v>-2741.6433700000002</v>
          </cell>
          <cell r="Q30">
            <v>-2654.9806400000002</v>
          </cell>
          <cell r="R30">
            <v>-33909.098820000007</v>
          </cell>
          <cell r="S30">
            <v>-79.410776293181698</v>
          </cell>
          <cell r="T30">
            <v>2.3418722129632131E-3</v>
          </cell>
          <cell r="U30">
            <v>-43.617194137128536</v>
          </cell>
          <cell r="V30">
            <v>1.2879543429796766E-3</v>
          </cell>
          <cell r="W30">
            <v>-34857.030806499293</v>
          </cell>
          <cell r="X30">
            <v>-35728.456576661774</v>
          </cell>
        </row>
        <row r="31">
          <cell r="B31" t="str">
            <v xml:space="preserve">            Asesoramiento Estrategico    </v>
          </cell>
          <cell r="C31">
            <v>-4158.6578</v>
          </cell>
          <cell r="D31">
            <v>-1719.89041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U31">
            <v>1719.89041</v>
          </cell>
          <cell r="V31">
            <v>-1</v>
          </cell>
          <cell r="W31">
            <v>0</v>
          </cell>
          <cell r="X31">
            <v>0</v>
          </cell>
        </row>
        <row r="32">
          <cell r="B32" t="str">
            <v xml:space="preserve">            Tributos                         </v>
          </cell>
          <cell r="C32">
            <v>-9815.7156649999997</v>
          </cell>
          <cell r="D32">
            <v>-16251.37859</v>
          </cell>
          <cell r="E32">
            <v>-17158.817463120977</v>
          </cell>
          <cell r="F32">
            <v>-1458.41794</v>
          </cell>
          <cell r="G32">
            <v>-1533.075</v>
          </cell>
          <cell r="H32">
            <v>-1695.2221499999998</v>
          </cell>
          <cell r="I32">
            <v>-2637.19013</v>
          </cell>
          <cell r="J32">
            <v>-503.64792999999997</v>
          </cell>
          <cell r="K32">
            <v>-1023.1434199999999</v>
          </cell>
          <cell r="L32">
            <v>-686.29404</v>
          </cell>
          <cell r="M32">
            <v>-549.20093999999995</v>
          </cell>
          <cell r="N32">
            <v>-694.03814</v>
          </cell>
          <cell r="O32">
            <v>-1097.0768399999999</v>
          </cell>
          <cell r="P32">
            <v>-1731.9834500000002</v>
          </cell>
          <cell r="Q32">
            <v>-1340.5842500000001</v>
          </cell>
          <cell r="R32">
            <v>-14949.874230000001</v>
          </cell>
          <cell r="S32">
            <v>2208.9432331209755</v>
          </cell>
          <cell r="T32">
            <v>-0.14775664324240775</v>
          </cell>
          <cell r="U32">
            <v>1301.504359999999</v>
          </cell>
          <cell r="V32">
            <v>-8.0085781817971852E-2</v>
          </cell>
          <cell r="W32">
            <v>-6166.8845821526947</v>
          </cell>
          <cell r="X32">
            <v>-11467.278554778592</v>
          </cell>
        </row>
        <row r="33">
          <cell r="B33" t="str">
            <v xml:space="preserve">            Tributos IGV    </v>
          </cell>
          <cell r="C33" t="e">
            <v>#REF!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U33">
            <v>0</v>
          </cell>
          <cell r="W33">
            <v>0</v>
          </cell>
          <cell r="X33">
            <v>0</v>
          </cell>
        </row>
        <row r="34">
          <cell r="B34" t="str">
            <v xml:space="preserve">            Seguros  </v>
          </cell>
          <cell r="C34">
            <v>-1479.7205300000001</v>
          </cell>
          <cell r="D34">
            <v>-2429.5163149999994</v>
          </cell>
          <cell r="E34">
            <v>-2495.73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-2000.7271491000001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-2000.7271491000001</v>
          </cell>
          <cell r="S34">
            <v>495.00285089999988</v>
          </cell>
          <cell r="T34">
            <v>-0.24741147293506272</v>
          </cell>
          <cell r="U34">
            <v>428.78916589999926</v>
          </cell>
          <cell r="V34">
            <v>-0.17649157704874247</v>
          </cell>
          <cell r="W34">
            <v>-2200.79986401</v>
          </cell>
          <cell r="X34">
            <v>-2420.879850411</v>
          </cell>
        </row>
        <row r="35">
          <cell r="B35" t="str">
            <v xml:space="preserve">            Contribuciones       </v>
          </cell>
          <cell r="C35">
            <v>-2031.34834</v>
          </cell>
          <cell r="D35">
            <v>-2012.8298799999998</v>
          </cell>
          <cell r="E35">
            <v>-2290.9555571267892</v>
          </cell>
          <cell r="F35">
            <v>-208.34433999999999</v>
          </cell>
          <cell r="G35">
            <v>-192.70176999999998</v>
          </cell>
          <cell r="H35">
            <v>-201.71889999999999</v>
          </cell>
          <cell r="I35">
            <v>-204.62195</v>
          </cell>
          <cell r="J35">
            <v>-203.05184</v>
          </cell>
          <cell r="K35">
            <v>-200.33414999999999</v>
          </cell>
          <cell r="L35">
            <v>-203.26854</v>
          </cell>
          <cell r="M35">
            <v>-197.96353999999999</v>
          </cell>
          <cell r="N35">
            <v>-199.25958</v>
          </cell>
          <cell r="O35">
            <v>-207.82046</v>
          </cell>
          <cell r="P35">
            <v>-213.26166000000001</v>
          </cell>
          <cell r="Q35">
            <v>-215.38891000000001</v>
          </cell>
          <cell r="R35">
            <v>-2447.7356399999999</v>
          </cell>
          <cell r="S35">
            <v>-156.78008287321063</v>
          </cell>
          <cell r="T35">
            <v>6.4051068387928789E-2</v>
          </cell>
          <cell r="U35">
            <v>-434.9057600000001</v>
          </cell>
          <cell r="V35">
            <v>0.21606682428621346</v>
          </cell>
          <cell r="W35">
            <v>-2692.5092040000004</v>
          </cell>
          <cell r="X35">
            <v>-2961.7601244000007</v>
          </cell>
        </row>
        <row r="36">
          <cell r="B36" t="str">
            <v xml:space="preserve">            Devolucion Cobranza por encargo (UTE FONAVI)      </v>
          </cell>
          <cell r="C36" t="e">
            <v>#REF!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U36">
            <v>0</v>
          </cell>
          <cell r="W36">
            <v>0</v>
          </cell>
          <cell r="X36">
            <v>0</v>
          </cell>
        </row>
        <row r="37">
          <cell r="B37" t="str">
            <v xml:space="preserve">            Gastos de la Emision de Bonos</v>
          </cell>
          <cell r="C37" t="e">
            <v>#REF!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-220.745</v>
          </cell>
          <cell r="K37">
            <v>-3.6413999999999995</v>
          </cell>
          <cell r="L37">
            <v>-3.6413999999999995</v>
          </cell>
          <cell r="M37">
            <v>-60.761399999999995</v>
          </cell>
          <cell r="N37">
            <v>-3.6413999999999995</v>
          </cell>
          <cell r="O37">
            <v>-3.6413999999999995</v>
          </cell>
          <cell r="P37">
            <v>-17.921399999999998</v>
          </cell>
          <cell r="Q37">
            <v>-3.6413999999999995</v>
          </cell>
          <cell r="R37">
            <v>-317.63479999999993</v>
          </cell>
          <cell r="S37">
            <v>-317.63479999999993</v>
          </cell>
          <cell r="T37">
            <v>1</v>
          </cell>
          <cell r="U37">
            <v>-317.63479999999993</v>
          </cell>
          <cell r="V37">
            <v>1</v>
          </cell>
          <cell r="W37">
            <v>-275.61930000000001</v>
          </cell>
          <cell r="X37">
            <v>-268.22429999999991</v>
          </cell>
        </row>
        <row r="38">
          <cell r="B38" t="str">
            <v xml:space="preserve">            Cargas diversas de Gestion      </v>
          </cell>
          <cell r="C38">
            <v>-8198.2379626500006</v>
          </cell>
          <cell r="D38">
            <v>-5560.2203100000015</v>
          </cell>
          <cell r="E38">
            <v>-2772.4384560000003</v>
          </cell>
          <cell r="F38">
            <v>-112.49726750000001</v>
          </cell>
          <cell r="G38">
            <v>-94.825337499999989</v>
          </cell>
          <cell r="H38">
            <v>-95.765087499999993</v>
          </cell>
          <cell r="I38">
            <v>-110.96924749999999</v>
          </cell>
          <cell r="J38">
            <v>-98.047547500000007</v>
          </cell>
          <cell r="K38">
            <v>-98.298447499999995</v>
          </cell>
          <cell r="L38">
            <v>-111.84706750000001</v>
          </cell>
          <cell r="M38">
            <v>-98.364837499999993</v>
          </cell>
          <cell r="N38">
            <v>-96.607827499999999</v>
          </cell>
          <cell r="O38">
            <v>-111.0593875</v>
          </cell>
          <cell r="P38">
            <v>-96.940307500000003</v>
          </cell>
          <cell r="Q38">
            <v>-95.982407500000008</v>
          </cell>
          <cell r="R38">
            <v>-1221.2047699999998</v>
          </cell>
          <cell r="S38">
            <v>1551.2336860000005</v>
          </cell>
          <cell r="T38">
            <v>-1.2702486299656368</v>
          </cell>
          <cell r="U38">
            <v>4339.0155400000021</v>
          </cell>
          <cell r="V38">
            <v>-0.78036755705458749</v>
          </cell>
          <cell r="W38">
            <v>-1343.3252470000002</v>
          </cell>
          <cell r="X38">
            <v>-1477.6577717000005</v>
          </cell>
        </row>
        <row r="39">
          <cell r="B39" t="str">
            <v xml:space="preserve">            Pago Empresa Aportante a Empresa Receptora - FOSE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U39">
            <v>0</v>
          </cell>
          <cell r="W39">
            <v>0</v>
          </cell>
          <cell r="X39">
            <v>0</v>
          </cell>
        </row>
        <row r="40">
          <cell r="B40" t="str">
            <v xml:space="preserve">            Cargas Financieras 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U40">
            <v>0</v>
          </cell>
          <cell r="W40">
            <v>0</v>
          </cell>
          <cell r="X40">
            <v>0</v>
          </cell>
        </row>
        <row r="41">
          <cell r="B41" t="str">
            <v xml:space="preserve">EFECTIVO NETO POR OPERACION (Ingresos - Egresos) </v>
          </cell>
          <cell r="C41" t="e">
            <v>#REF!</v>
          </cell>
          <cell r="D41">
            <v>23447.178869564028</v>
          </cell>
          <cell r="E41">
            <v>52159.23639790772</v>
          </cell>
          <cell r="F41">
            <v>1913.4472614000042</v>
          </cell>
          <cell r="G41">
            <v>4027.6978815999937</v>
          </cell>
          <cell r="H41">
            <v>3289.5418843999978</v>
          </cell>
          <cell r="I41">
            <v>3903.3947129999979</v>
          </cell>
          <cell r="J41">
            <v>5992.9945469000013</v>
          </cell>
          <cell r="K41">
            <v>6016.0420122999931</v>
          </cell>
          <cell r="L41">
            <v>5362.5273382999876</v>
          </cell>
          <cell r="M41">
            <v>3500.9815485000072</v>
          </cell>
          <cell r="N41">
            <v>6109.1523195999944</v>
          </cell>
          <cell r="O41">
            <v>6068.3991128999915</v>
          </cell>
          <cell r="P41">
            <v>5687.0779275999921</v>
          </cell>
          <cell r="Q41">
            <v>5306.6510680999927</v>
          </cell>
          <cell r="R41">
            <v>57177.907614599972</v>
          </cell>
          <cell r="S41">
            <v>5018.6712166922516</v>
          </cell>
          <cell r="T41">
            <v>8.7772907860146493E-2</v>
          </cell>
          <cell r="U41">
            <v>33730.728745035944</v>
          </cell>
          <cell r="V41">
            <v>1.4385836749350105</v>
          </cell>
          <cell r="W41">
            <v>58177.439838962397</v>
          </cell>
          <cell r="X41">
            <v>56291.541712738283</v>
          </cell>
        </row>
        <row r="42">
          <cell r="B42" t="str">
            <v>EFECTIVO POR INVERSION</v>
          </cell>
          <cell r="S42">
            <v>0</v>
          </cell>
          <cell r="U42">
            <v>0</v>
          </cell>
        </row>
        <row r="43">
          <cell r="B43" t="str">
            <v xml:space="preserve">      Ingresos de Inversion                                                                                                 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B44" t="str">
            <v xml:space="preserve">            Aportes de Capital</v>
          </cell>
          <cell r="K44">
            <v>0</v>
          </cell>
          <cell r="S44">
            <v>0</v>
          </cell>
          <cell r="U44">
            <v>0</v>
          </cell>
        </row>
        <row r="45">
          <cell r="B45" t="str">
            <v xml:space="preserve">            Venta de Activo Fijo</v>
          </cell>
          <cell r="L45">
            <v>0</v>
          </cell>
          <cell r="S45">
            <v>0</v>
          </cell>
          <cell r="U45">
            <v>0</v>
          </cell>
        </row>
        <row r="46">
          <cell r="B46" t="str">
            <v xml:space="preserve">            Otros: Recuperacion Deuda Electrocentro</v>
          </cell>
          <cell r="C46" t="str">
            <v xml:space="preserve"> </v>
          </cell>
          <cell r="S46">
            <v>0</v>
          </cell>
          <cell r="U46">
            <v>0</v>
          </cell>
        </row>
        <row r="47">
          <cell r="B47" t="str">
            <v xml:space="preserve">      Egresos de Inversion                                                                                                  </v>
          </cell>
          <cell r="C47" t="e">
            <v>#REF!</v>
          </cell>
          <cell r="D47">
            <v>-22375.407733563032</v>
          </cell>
          <cell r="E47">
            <v>-51588.902135712735</v>
          </cell>
          <cell r="F47">
            <v>-7065.1151835619858</v>
          </cell>
          <cell r="G47">
            <v>-2236.5152264000008</v>
          </cell>
          <cell r="H47">
            <v>-3296.7188323999985</v>
          </cell>
          <cell r="I47">
            <v>-3797.8322592000013</v>
          </cell>
          <cell r="J47">
            <v>-5689.0023456000135</v>
          </cell>
          <cell r="K47">
            <v>-12498.175872</v>
          </cell>
          <cell r="L47">
            <v>-9530.1050040000009</v>
          </cell>
          <cell r="M47">
            <v>-9349.0374600000014</v>
          </cell>
          <cell r="N47">
            <v>-11706.124248000002</v>
          </cell>
          <cell r="O47">
            <v>-10925.922168000001</v>
          </cell>
          <cell r="P47">
            <v>-7809.5263679999998</v>
          </cell>
          <cell r="Q47">
            <v>-4853.5149599999995</v>
          </cell>
          <cell r="R47">
            <v>-88757.589927161986</v>
          </cell>
          <cell r="S47">
            <v>-37168.687791449251</v>
          </cell>
          <cell r="T47">
            <v>-0.4187663029376007</v>
          </cell>
          <cell r="U47">
            <v>-66382.182193598957</v>
          </cell>
          <cell r="V47">
            <v>2.9667473765863903</v>
          </cell>
          <cell r="W47">
            <v>-68592.268827599997</v>
          </cell>
          <cell r="X47">
            <v>-41070.47</v>
          </cell>
        </row>
        <row r="48">
          <cell r="B48" t="str">
            <v xml:space="preserve">            Proyectos de Inversion</v>
          </cell>
          <cell r="C48">
            <v>-14203.670782030002</v>
          </cell>
          <cell r="D48">
            <v>-22375.407733563032</v>
          </cell>
          <cell r="E48">
            <v>-51588.902135712735</v>
          </cell>
          <cell r="F48">
            <v>-7065.1151835619858</v>
          </cell>
          <cell r="G48">
            <v>-2236.5152264000008</v>
          </cell>
          <cell r="H48">
            <v>-3164.3313323999987</v>
          </cell>
          <cell r="I48">
            <v>-3400.8010876000012</v>
          </cell>
          <cell r="J48">
            <v>-5689.0023456000135</v>
          </cell>
          <cell r="K48">
            <v>-12498.175872</v>
          </cell>
          <cell r="L48">
            <v>-9530.1050040000009</v>
          </cell>
          <cell r="M48">
            <v>-9349.0374600000014</v>
          </cell>
          <cell r="N48">
            <v>-11706.124248000002</v>
          </cell>
          <cell r="O48">
            <v>-10925.922168000001</v>
          </cell>
          <cell r="P48">
            <v>-7809.5263679999998</v>
          </cell>
          <cell r="Q48">
            <v>-4853.5149599999995</v>
          </cell>
          <cell r="R48">
            <v>-88228.171255561989</v>
          </cell>
          <cell r="S48">
            <v>-36639.269119849254</v>
          </cell>
          <cell r="T48">
            <v>0.41527857370770882</v>
          </cell>
          <cell r="U48">
            <v>-65852.763521998961</v>
          </cell>
          <cell r="V48">
            <v>-2.9430866380691714</v>
          </cell>
          <cell r="W48">
            <v>-68592.268827599997</v>
          </cell>
          <cell r="X48">
            <v>-41070.47</v>
          </cell>
        </row>
        <row r="49">
          <cell r="B49" t="str">
            <v xml:space="preserve">            Gastos de Capital No Ligados a Proyectos</v>
          </cell>
          <cell r="C49">
            <v>-76.392224999999996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-1</v>
          </cell>
          <cell r="U49">
            <v>0</v>
          </cell>
          <cell r="V49">
            <v>-1</v>
          </cell>
          <cell r="W49">
            <v>0</v>
          </cell>
          <cell r="X49">
            <v>0</v>
          </cell>
        </row>
        <row r="50">
          <cell r="B50" t="str">
            <v xml:space="preserve">            Otros</v>
          </cell>
          <cell r="C50" t="e">
            <v>#REF!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-132.38749999999999</v>
          </cell>
          <cell r="I50">
            <v>-397.03117159999999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-529.41867159999993</v>
          </cell>
          <cell r="S50">
            <v>-529.41867159999993</v>
          </cell>
          <cell r="T50">
            <v>1</v>
          </cell>
          <cell r="U50">
            <v>-529.41867159999993</v>
          </cell>
          <cell r="W50">
            <v>0</v>
          </cell>
          <cell r="X50">
            <v>0</v>
          </cell>
        </row>
        <row r="51">
          <cell r="B51" t="str">
            <v xml:space="preserve">EFECTIVO NETO POR INVERSION                                                                                                 </v>
          </cell>
          <cell r="C51" t="e">
            <v>#REF!</v>
          </cell>
          <cell r="D51">
            <v>-22375.407733563032</v>
          </cell>
          <cell r="E51">
            <v>-51588.902135712735</v>
          </cell>
          <cell r="F51">
            <v>-7065.1151835619858</v>
          </cell>
          <cell r="G51">
            <v>-2236.5152264000008</v>
          </cell>
          <cell r="H51">
            <v>-3296.7188323999985</v>
          </cell>
          <cell r="I51">
            <v>-3797.8322592000013</v>
          </cell>
          <cell r="J51">
            <v>-5689.0023456000135</v>
          </cell>
          <cell r="K51">
            <v>-12498.175872</v>
          </cell>
          <cell r="L51">
            <v>-9530.1050040000009</v>
          </cell>
          <cell r="M51">
            <v>-9349.0374600000014</v>
          </cell>
          <cell r="N51">
            <v>-11706.124248000002</v>
          </cell>
          <cell r="O51">
            <v>-10925.922168000001</v>
          </cell>
          <cell r="P51">
            <v>-7809.5263679999998</v>
          </cell>
          <cell r="Q51">
            <v>-4853.5149599999995</v>
          </cell>
          <cell r="R51">
            <v>-88757.589927161986</v>
          </cell>
          <cell r="S51">
            <v>-37168.687791449251</v>
          </cell>
          <cell r="T51">
            <v>-0.4187663029376007</v>
          </cell>
          <cell r="U51">
            <v>-66382.182193598957</v>
          </cell>
          <cell r="V51">
            <v>2.9667473765863903</v>
          </cell>
          <cell r="W51">
            <v>-68592.268827599997</v>
          </cell>
          <cell r="X51">
            <v>-41070.47</v>
          </cell>
        </row>
        <row r="52">
          <cell r="B52" t="str">
            <v xml:space="preserve">EFECTIVO POR FINANCIAMIENTO </v>
          </cell>
          <cell r="S52">
            <v>0</v>
          </cell>
          <cell r="U52">
            <v>0</v>
          </cell>
        </row>
        <row r="53">
          <cell r="B53" t="str">
            <v xml:space="preserve">      Ingresos por Financiamiento                                                                                           </v>
          </cell>
          <cell r="C53" t="e">
            <v>#REF!</v>
          </cell>
          <cell r="D53">
            <v>22200.286</v>
          </cell>
          <cell r="E53">
            <v>10000</v>
          </cell>
          <cell r="F53">
            <v>10000</v>
          </cell>
          <cell r="G53">
            <v>4500</v>
          </cell>
          <cell r="H53">
            <v>0</v>
          </cell>
          <cell r="I53">
            <v>10000</v>
          </cell>
          <cell r="J53">
            <v>33000</v>
          </cell>
          <cell r="K53">
            <v>0</v>
          </cell>
          <cell r="L53">
            <v>0.24113689084445117</v>
          </cell>
          <cell r="M53">
            <v>18000.48227378169</v>
          </cell>
          <cell r="N53">
            <v>0.72341067253335334</v>
          </cell>
          <cell r="O53">
            <v>0.96454756337780456</v>
          </cell>
          <cell r="P53">
            <v>1.2056844542222556</v>
          </cell>
          <cell r="Q53">
            <v>1.4468213450667067</v>
          </cell>
          <cell r="R53">
            <v>75505.063874707732</v>
          </cell>
          <cell r="S53">
            <v>65505.063874707732</v>
          </cell>
          <cell r="T53">
            <v>-0.86755855187946218</v>
          </cell>
          <cell r="U53">
            <v>53304.777874707732</v>
          </cell>
          <cell r="V53">
            <v>2.401085187583067</v>
          </cell>
          <cell r="W53">
            <v>35022.908004630226</v>
          </cell>
          <cell r="X53">
            <v>15023.149141521068</v>
          </cell>
        </row>
        <row r="54">
          <cell r="B54" t="str">
            <v xml:space="preserve">            Sobregiros  </v>
          </cell>
          <cell r="C54" t="e">
            <v>#REF!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U54">
            <v>0</v>
          </cell>
          <cell r="W54">
            <v>0</v>
          </cell>
          <cell r="X54">
            <v>0</v>
          </cell>
        </row>
        <row r="55">
          <cell r="B55" t="str">
            <v xml:space="preserve">            Prestamos Bancarios </v>
          </cell>
          <cell r="C55">
            <v>12981.245730000001</v>
          </cell>
          <cell r="D55">
            <v>22200.286</v>
          </cell>
          <cell r="E55">
            <v>10000</v>
          </cell>
          <cell r="F55">
            <v>10000</v>
          </cell>
          <cell r="G55">
            <v>4500</v>
          </cell>
          <cell r="H55">
            <v>0</v>
          </cell>
          <cell r="I55">
            <v>10000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24500</v>
          </cell>
          <cell r="S55">
            <v>14500</v>
          </cell>
          <cell r="U55">
            <v>2299.7139999999999</v>
          </cell>
          <cell r="V55">
            <v>0.10358938619079051</v>
          </cell>
          <cell r="W55">
            <v>35000</v>
          </cell>
          <cell r="X55">
            <v>15000</v>
          </cell>
        </row>
        <row r="56">
          <cell r="B56" t="str">
            <v xml:space="preserve">            Otros Financiamientos  </v>
          </cell>
          <cell r="C56" t="e">
            <v>#REF!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33000</v>
          </cell>
          <cell r="K56">
            <v>0</v>
          </cell>
          <cell r="L56">
            <v>0</v>
          </cell>
          <cell r="M56">
            <v>18000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51000</v>
          </cell>
          <cell r="S56">
            <v>51000</v>
          </cell>
          <cell r="T56">
            <v>-1</v>
          </cell>
          <cell r="U56">
            <v>51000</v>
          </cell>
          <cell r="V56">
            <v>1</v>
          </cell>
          <cell r="W56">
            <v>0</v>
          </cell>
          <cell r="X56">
            <v>0</v>
          </cell>
        </row>
        <row r="57">
          <cell r="B57" t="str">
            <v xml:space="preserve">            Desembolso Emision de los Bonos</v>
          </cell>
          <cell r="C57" t="e">
            <v>#REF!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U57">
            <v>0</v>
          </cell>
          <cell r="W57">
            <v>0</v>
          </cell>
          <cell r="X57">
            <v>0</v>
          </cell>
        </row>
        <row r="58">
          <cell r="B58" t="str">
            <v xml:space="preserve">            Devolucion de colocación</v>
          </cell>
          <cell r="C58" t="e">
            <v>#REF!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U58">
            <v>0</v>
          </cell>
          <cell r="W58">
            <v>0</v>
          </cell>
          <cell r="X58">
            <v>0</v>
          </cell>
        </row>
        <row r="59">
          <cell r="B59" t="str">
            <v xml:space="preserve">            Intereses</v>
          </cell>
          <cell r="C59" t="e">
            <v>#REF!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0.24113689084445117</v>
          </cell>
          <cell r="M59">
            <v>0.48227378168890228</v>
          </cell>
          <cell r="N59">
            <v>0.72341067253335334</v>
          </cell>
          <cell r="O59">
            <v>0.96454756337780456</v>
          </cell>
          <cell r="P59">
            <v>1.2056844542222556</v>
          </cell>
          <cell r="Q59">
            <v>1.4468213450667067</v>
          </cell>
          <cell r="R59">
            <v>5.0638747077334738</v>
          </cell>
          <cell r="S59">
            <v>5.0638747077334738</v>
          </cell>
          <cell r="T59">
            <v>-1</v>
          </cell>
          <cell r="U59">
            <v>5.0638747077334738</v>
          </cell>
          <cell r="V59">
            <v>-1</v>
          </cell>
          <cell r="W59">
            <v>22.908004630222852</v>
          </cell>
          <cell r="X59">
            <v>23.149141521067303</v>
          </cell>
        </row>
        <row r="60">
          <cell r="B60" t="str">
            <v xml:space="preserve">      Egresos por Financiamiento </v>
          </cell>
          <cell r="C60" t="e">
            <v>#REF!</v>
          </cell>
          <cell r="D60">
            <v>-24073.471128783538</v>
          </cell>
          <cell r="E60">
            <v>-10460.186383437487</v>
          </cell>
          <cell r="F60">
            <v>-4854.4376410000004</v>
          </cell>
          <cell r="G60">
            <v>-5883.1489859999992</v>
          </cell>
          <cell r="H60">
            <v>-225.06759</v>
          </cell>
          <cell r="I60">
            <v>-10512.415037000002</v>
          </cell>
          <cell r="J60">
            <v>-15141.706088000003</v>
          </cell>
          <cell r="K60">
            <v>-224.98858999999999</v>
          </cell>
          <cell r="L60">
            <v>-2376.2362710336783</v>
          </cell>
          <cell r="M60">
            <v>-401.90710267556091</v>
          </cell>
          <cell r="N60">
            <v>-401.90110267556088</v>
          </cell>
          <cell r="O60">
            <v>-3419.7361124184508</v>
          </cell>
          <cell r="P60">
            <v>-396.9291026755609</v>
          </cell>
          <cell r="Q60">
            <v>-396.9291026755609</v>
          </cell>
          <cell r="R60">
            <v>-44235.402726154389</v>
          </cell>
          <cell r="S60">
            <v>-33775.2163427169</v>
          </cell>
          <cell r="T60">
            <v>0.76353360117024871</v>
          </cell>
          <cell r="U60">
            <v>-20161.931597370851</v>
          </cell>
          <cell r="V60">
            <v>0.83751659615318874</v>
          </cell>
          <cell r="W60">
            <v>-24880.099177713142</v>
          </cell>
          <cell r="X60">
            <v>-31273.928702186764</v>
          </cell>
        </row>
        <row r="61">
          <cell r="B61" t="str">
            <v xml:space="preserve">            Sobregiros   </v>
          </cell>
          <cell r="C61" t="e">
            <v>#REF!</v>
          </cell>
          <cell r="D61">
            <v>0</v>
          </cell>
          <cell r="E61">
            <v>-3443.3319919999999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3443.3319919999999</v>
          </cell>
          <cell r="U61">
            <v>0</v>
          </cell>
          <cell r="W61">
            <v>0</v>
          </cell>
          <cell r="X61">
            <v>0</v>
          </cell>
        </row>
        <row r="62">
          <cell r="B62" t="str">
            <v xml:space="preserve">            Amortizacion o Cancelacion de Préstamos Bancarios</v>
          </cell>
          <cell r="C62">
            <v>-21948.392</v>
          </cell>
          <cell r="D62">
            <v>-19239.3</v>
          </cell>
          <cell r="E62">
            <v>-3150</v>
          </cell>
          <cell r="F62">
            <v>-4500</v>
          </cell>
          <cell r="G62">
            <v>-5500</v>
          </cell>
          <cell r="H62">
            <v>0</v>
          </cell>
          <cell r="I62">
            <v>-10000</v>
          </cell>
          <cell r="J62">
            <v>-14500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-34500</v>
          </cell>
          <cell r="S62">
            <v>-31350</v>
          </cell>
          <cell r="T62">
            <v>-1</v>
          </cell>
          <cell r="U62">
            <v>-15260.7</v>
          </cell>
          <cell r="V62">
            <v>0.7932045344685098</v>
          </cell>
          <cell r="W62">
            <v>-7667.9422020000002</v>
          </cell>
          <cell r="X62">
            <v>-14359.544263999998</v>
          </cell>
        </row>
        <row r="63">
          <cell r="B63" t="str">
            <v xml:space="preserve">            Intereses Bancarios   </v>
          </cell>
          <cell r="C63" t="e">
            <v>#REF!</v>
          </cell>
          <cell r="D63">
            <v>0</v>
          </cell>
          <cell r="E63">
            <v>0</v>
          </cell>
          <cell r="F63">
            <v>-129.318051</v>
          </cell>
          <cell r="G63">
            <v>-158.055396</v>
          </cell>
          <cell r="H63">
            <v>0</v>
          </cell>
          <cell r="I63">
            <v>-287.373447</v>
          </cell>
          <cell r="J63">
            <v>-416.69149800000002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-991.43839200000002</v>
          </cell>
          <cell r="S63">
            <v>-991.43839200000002</v>
          </cell>
          <cell r="T63">
            <v>-1</v>
          </cell>
          <cell r="U63">
            <v>-991.43839200000002</v>
          </cell>
          <cell r="W63">
            <v>-2801.2264540000001</v>
          </cell>
          <cell r="X63">
            <v>-3787.0147379999999</v>
          </cell>
        </row>
        <row r="64">
          <cell r="B64" t="str">
            <v xml:space="preserve">            Amortización de Bonos </v>
          </cell>
          <cell r="C64" t="e">
            <v>#REF!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-1178.5714285714287</v>
          </cell>
          <cell r="M64">
            <v>0</v>
          </cell>
          <cell r="N64">
            <v>0</v>
          </cell>
          <cell r="O64">
            <v>-1821.4285714285713</v>
          </cell>
          <cell r="P64">
            <v>0</v>
          </cell>
          <cell r="Q64">
            <v>0</v>
          </cell>
          <cell r="R64">
            <v>-3000</v>
          </cell>
          <cell r="S64">
            <v>-3000</v>
          </cell>
          <cell r="T64">
            <v>1</v>
          </cell>
          <cell r="U64">
            <v>-3000</v>
          </cell>
          <cell r="V64">
            <v>1</v>
          </cell>
          <cell r="W64">
            <v>-7285.7142857142853</v>
          </cell>
          <cell r="X64">
            <v>-7285.7142857142853</v>
          </cell>
        </row>
        <row r="65">
          <cell r="B65" t="str">
            <v xml:space="preserve">            Intereses Bonos</v>
          </cell>
          <cell r="C65" t="e">
            <v>#REF!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-795.75173978668874</v>
          </cell>
          <cell r="M65">
            <v>0</v>
          </cell>
          <cell r="N65">
            <v>0</v>
          </cell>
          <cell r="O65">
            <v>-1201.3784383143188</v>
          </cell>
          <cell r="P65">
            <v>0</v>
          </cell>
          <cell r="Q65">
            <v>0</v>
          </cell>
          <cell r="R65">
            <v>-1997.1301781010075</v>
          </cell>
          <cell r="S65">
            <v>-1997.1301781010075</v>
          </cell>
          <cell r="T65">
            <v>1</v>
          </cell>
          <cell r="U65">
            <v>-1997.1301781010075</v>
          </cell>
          <cell r="V65">
            <v>1</v>
          </cell>
          <cell r="W65">
            <v>-4366.300130647739</v>
          </cell>
          <cell r="X65">
            <v>-3663.5583344724814</v>
          </cell>
        </row>
        <row r="66">
          <cell r="B66" t="str">
            <v xml:space="preserve">            Egresos por la Cuenta Reserva de los Bonos - Fondo Cobertura</v>
          </cell>
          <cell r="C66" t="e">
            <v>#REF!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-192.90951267556088</v>
          </cell>
          <cell r="M66">
            <v>-192.90951267556088</v>
          </cell>
          <cell r="N66">
            <v>-192.90951267556088</v>
          </cell>
          <cell r="O66">
            <v>-192.90951267556088</v>
          </cell>
          <cell r="P66">
            <v>-192.90951267556088</v>
          </cell>
          <cell r="Q66">
            <v>-192.90951267556088</v>
          </cell>
          <cell r="R66">
            <v>-1157.4570760533652</v>
          </cell>
          <cell r="S66">
            <v>-1157.4570760533652</v>
          </cell>
          <cell r="T66">
            <v>1</v>
          </cell>
          <cell r="U66">
            <v>-1157.4570760533652</v>
          </cell>
          <cell r="V66">
            <v>1</v>
          </cell>
          <cell r="W66">
            <v>-385.81902535112175</v>
          </cell>
          <cell r="X66">
            <v>0</v>
          </cell>
        </row>
        <row r="67">
          <cell r="B67" t="str">
            <v xml:space="preserve">            Amortización Enosa Deuda Electrocentro</v>
          </cell>
          <cell r="C67" t="e">
            <v>#REF!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U67">
            <v>0</v>
          </cell>
          <cell r="W67">
            <v>0</v>
          </cell>
          <cell r="X67">
            <v>0</v>
          </cell>
        </row>
        <row r="68">
          <cell r="B68" t="str">
            <v xml:space="preserve">            Intereses Enosa Deuda Electrocentro</v>
          </cell>
          <cell r="C68" t="e">
            <v>#REF!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  <cell r="U68">
            <v>0</v>
          </cell>
          <cell r="W68">
            <v>0</v>
          </cell>
          <cell r="X68">
            <v>0</v>
          </cell>
        </row>
        <row r="69">
          <cell r="B69" t="str">
            <v xml:space="preserve">            Amortización Ensa Deuda Electrocentro</v>
          </cell>
          <cell r="C69" t="e">
            <v>#REF!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U69">
            <v>0</v>
          </cell>
          <cell r="W69">
            <v>0</v>
          </cell>
          <cell r="X69">
            <v>0</v>
          </cell>
        </row>
        <row r="70">
          <cell r="B70" t="str">
            <v xml:space="preserve">            Intereses Ensa Deuda Electrocentro</v>
          </cell>
          <cell r="C70" t="e">
            <v>#REF!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U70">
            <v>0</v>
          </cell>
          <cell r="W70">
            <v>0</v>
          </cell>
          <cell r="X70">
            <v>0</v>
          </cell>
        </row>
        <row r="71">
          <cell r="B71" t="str">
            <v xml:space="preserve">            Gastos Bancarios </v>
          </cell>
          <cell r="C71">
            <v>-497.22385589999999</v>
          </cell>
          <cell r="D71">
            <v>-397.58282878354004</v>
          </cell>
          <cell r="E71">
            <v>-515.36754174368639</v>
          </cell>
          <cell r="F71">
            <v>-23.646999999999998</v>
          </cell>
          <cell r="G71">
            <v>-23.646999999999998</v>
          </cell>
          <cell r="H71">
            <v>-23.646999999999998</v>
          </cell>
          <cell r="I71">
            <v>-23.646999999999998</v>
          </cell>
          <cell r="J71">
            <v>-23.646999999999998</v>
          </cell>
          <cell r="K71">
            <v>-23.646999999999998</v>
          </cell>
          <cell r="L71">
            <v>-23.646999999999998</v>
          </cell>
          <cell r="M71">
            <v>-23.646999999999998</v>
          </cell>
          <cell r="N71">
            <v>-23.646999999999998</v>
          </cell>
          <cell r="O71">
            <v>-23.646999999999998</v>
          </cell>
          <cell r="P71">
            <v>-23.646999999999998</v>
          </cell>
          <cell r="Q71">
            <v>-23.646999999999998</v>
          </cell>
          <cell r="R71">
            <v>-283.76399999999995</v>
          </cell>
          <cell r="S71">
            <v>231.60354174368643</v>
          </cell>
          <cell r="T71">
            <v>0.81618366580569235</v>
          </cell>
          <cell r="U71">
            <v>113.81882878354008</v>
          </cell>
          <cell r="V71">
            <v>-0.2862770234111584</v>
          </cell>
          <cell r="W71">
            <v>-267.48399999999998</v>
          </cell>
          <cell r="X71">
            <v>-272.48399999999998</v>
          </cell>
        </row>
        <row r="72">
          <cell r="B72" t="str">
            <v xml:space="preserve">            Letras (ElectroPeru, Fonavi, Etecen, .....) </v>
          </cell>
          <cell r="C72">
            <v>-2280.4634799999999</v>
          </cell>
          <cell r="D72">
            <v>-1635.35196</v>
          </cell>
          <cell r="E72">
            <v>-1560.4728090000001</v>
          </cell>
          <cell r="F72">
            <v>-130.37259</v>
          </cell>
          <cell r="G72">
            <v>-130.37259</v>
          </cell>
          <cell r="H72">
            <v>-130.37259</v>
          </cell>
          <cell r="I72">
            <v>-130.37259</v>
          </cell>
          <cell r="J72">
            <v>-130.37259</v>
          </cell>
          <cell r="K72">
            <v>-130.37259</v>
          </cell>
          <cell r="L72">
            <v>-130.37259</v>
          </cell>
          <cell r="M72">
            <v>-130.37259</v>
          </cell>
          <cell r="N72">
            <v>-130.37259</v>
          </cell>
          <cell r="O72">
            <v>-130.37259</v>
          </cell>
          <cell r="P72">
            <v>-130.37259</v>
          </cell>
          <cell r="Q72">
            <v>-130.37259</v>
          </cell>
          <cell r="R72">
            <v>-1564.4710799999996</v>
          </cell>
          <cell r="S72">
            <v>-3.9982709999994768</v>
          </cell>
          <cell r="T72">
            <v>-2.5556694854336828E-3</v>
          </cell>
          <cell r="U72">
            <v>70.880880000000388</v>
          </cell>
          <cell r="V72">
            <v>-4.3342889930556835E-2</v>
          </cell>
          <cell r="W72">
            <v>-1564.47108</v>
          </cell>
          <cell r="X72">
            <v>-1564.47108</v>
          </cell>
        </row>
        <row r="73">
          <cell r="B73" t="str">
            <v xml:space="preserve">            Contribuciones Reembolsables</v>
          </cell>
          <cell r="C73">
            <v>-2962.8640700000001</v>
          </cell>
          <cell r="D73">
            <v>-2801.2363399999999</v>
          </cell>
          <cell r="E73">
            <v>-1791.0140406938003</v>
          </cell>
          <cell r="F73">
            <v>-71.099999999999994</v>
          </cell>
          <cell r="G73">
            <v>-71.073999999999998</v>
          </cell>
          <cell r="H73">
            <v>-71.048000000000002</v>
          </cell>
          <cell r="I73">
            <v>-71.022000000000006</v>
          </cell>
          <cell r="J73">
            <v>-70.995000000000005</v>
          </cell>
          <cell r="K73">
            <v>-70.968999999999994</v>
          </cell>
          <cell r="L73">
            <v>-54.984000000000002</v>
          </cell>
          <cell r="M73">
            <v>-54.978000000000002</v>
          </cell>
          <cell r="N73">
            <v>-54.972000000000001</v>
          </cell>
          <cell r="O73">
            <v>-50</v>
          </cell>
          <cell r="P73">
            <v>-50</v>
          </cell>
          <cell r="Q73">
            <v>-50</v>
          </cell>
          <cell r="R73">
            <v>-741.14199999999994</v>
          </cell>
          <cell r="S73">
            <v>1049.8720406938005</v>
          </cell>
          <cell r="T73">
            <v>1.4165599044363977</v>
          </cell>
          <cell r="U73">
            <v>2060.0943400000001</v>
          </cell>
          <cell r="V73">
            <v>-0.73542325243431628</v>
          </cell>
          <cell r="W73">
            <v>-541.14200000000005</v>
          </cell>
          <cell r="X73">
            <v>-341.142</v>
          </cell>
        </row>
        <row r="74">
          <cell r="B74" t="str">
            <v xml:space="preserve">            Inter. y Gastos Relac. a Bon. u Ob.</v>
          </cell>
          <cell r="C74" t="e">
            <v>#REF!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U74">
            <v>0</v>
          </cell>
          <cell r="W74">
            <v>0</v>
          </cell>
          <cell r="X74">
            <v>0</v>
          </cell>
        </row>
        <row r="75">
          <cell r="B75" t="str">
            <v xml:space="preserve">EFECTIVO NETO POR FINANCIAMIENTO                                                                                            </v>
          </cell>
          <cell r="C75" t="e">
            <v>#REF!</v>
          </cell>
          <cell r="D75">
            <v>-1873.1851287835379</v>
          </cell>
          <cell r="E75">
            <v>-460.18638343748717</v>
          </cell>
          <cell r="F75">
            <v>5145.5623589999996</v>
          </cell>
          <cell r="G75">
            <v>-1383.1489859999992</v>
          </cell>
          <cell r="H75">
            <v>-225.06759</v>
          </cell>
          <cell r="I75">
            <v>-512.41503700000249</v>
          </cell>
          <cell r="J75">
            <v>17858.293911999997</v>
          </cell>
          <cell r="K75">
            <v>-224.98858999999999</v>
          </cell>
          <cell r="L75">
            <v>-2375.9951341428341</v>
          </cell>
          <cell r="M75">
            <v>17598.575171106131</v>
          </cell>
          <cell r="N75">
            <v>-401.17769200302752</v>
          </cell>
          <cell r="O75">
            <v>-3418.7715648550729</v>
          </cell>
          <cell r="P75">
            <v>-395.72341822133865</v>
          </cell>
          <cell r="Q75">
            <v>-395.48228133049417</v>
          </cell>
          <cell r="R75">
            <v>31269.661148553343</v>
          </cell>
          <cell r="S75">
            <v>31729.847531990832</v>
          </cell>
          <cell r="T75">
            <v>1.0147167051555588</v>
          </cell>
          <cell r="U75">
            <v>33142.846277336881</v>
          </cell>
          <cell r="V75">
            <v>-17.693310590640937</v>
          </cell>
          <cell r="W75">
            <v>10142.808826917084</v>
          </cell>
          <cell r="X75">
            <v>-16250.779560665696</v>
          </cell>
        </row>
        <row r="76">
          <cell r="B76" t="str">
            <v xml:space="preserve">Saldo Inicial                                                                                                               </v>
          </cell>
          <cell r="C76">
            <v>3605.9650000000001</v>
          </cell>
          <cell r="D76">
            <v>3282.5605733394441</v>
          </cell>
          <cell r="E76">
            <v>2481.1465805569023</v>
          </cell>
          <cell r="F76">
            <v>2591.2944593143984</v>
          </cell>
          <cell r="G76">
            <v>2585.1888961524164</v>
          </cell>
          <cell r="H76">
            <v>2993.2225653524101</v>
          </cell>
          <cell r="I76">
            <v>2760.9780273524093</v>
          </cell>
          <cell r="J76">
            <v>2354.1254441524034</v>
          </cell>
          <cell r="K76">
            <v>20516.411557452389</v>
          </cell>
          <cell r="L76">
            <v>13809.289107752382</v>
          </cell>
          <cell r="M76">
            <v>7265.7163079095335</v>
          </cell>
          <cell r="N76">
            <v>19016.235567515672</v>
          </cell>
          <cell r="O76">
            <v>13018.085947112637</v>
          </cell>
          <cell r="P76">
            <v>4741.7913271575544</v>
          </cell>
          <cell r="Q76">
            <v>2223.6194685362079</v>
          </cell>
          <cell r="R76">
            <v>2591.2944593143984</v>
          </cell>
          <cell r="S76">
            <v>110.14787875749607</v>
          </cell>
          <cell r="T76">
            <v>4.250689394312944E-2</v>
          </cell>
          <cell r="U76">
            <v>-691.26611402504568</v>
          </cell>
          <cell r="V76">
            <v>-0.21058746627234379</v>
          </cell>
          <cell r="W76">
            <v>2281.2732953057275</v>
          </cell>
          <cell r="X76">
            <v>2009.2531335852109</v>
          </cell>
        </row>
        <row r="77">
          <cell r="B77" t="str">
            <v xml:space="preserve">Saldo del Mes                                                                                                               </v>
          </cell>
          <cell r="C77" t="e">
            <v>#REF!</v>
          </cell>
          <cell r="D77">
            <v>-801.41399278254175</v>
          </cell>
          <cell r="E77">
            <v>110.14787875749607</v>
          </cell>
          <cell r="F77">
            <v>-6.1055631619819906</v>
          </cell>
          <cell r="G77">
            <v>408.03366919999371</v>
          </cell>
          <cell r="H77">
            <v>-232.24453800000083</v>
          </cell>
          <cell r="I77">
            <v>-406.85258320000594</v>
          </cell>
          <cell r="J77">
            <v>18162.286113299986</v>
          </cell>
          <cell r="K77">
            <v>-6707.1224497000076</v>
          </cell>
          <cell r="L77">
            <v>-6543.5727998428483</v>
          </cell>
          <cell r="M77">
            <v>11750.519259606137</v>
          </cell>
          <cell r="N77">
            <v>-5998.1496204030354</v>
          </cell>
          <cell r="O77">
            <v>-8276.2946199550825</v>
          </cell>
          <cell r="P77">
            <v>-2518.1718586213465</v>
          </cell>
          <cell r="Q77">
            <v>57.653826769498664</v>
          </cell>
          <cell r="R77">
            <v>-310.02116400867089</v>
          </cell>
          <cell r="S77">
            <v>-420.16904276616697</v>
          </cell>
          <cell r="T77">
            <v>-1.3552914818241744</v>
          </cell>
          <cell r="U77">
            <v>491.39282877387086</v>
          </cell>
          <cell r="V77">
            <v>-0.61315728599613684</v>
          </cell>
          <cell r="W77">
            <v>-272.02016172051663</v>
          </cell>
          <cell r="X77">
            <v>-1029.7078479274132</v>
          </cell>
        </row>
        <row r="78">
          <cell r="B78" t="str">
            <v xml:space="preserve">Saldo de Libre Disponibilidad                                                                                               </v>
          </cell>
          <cell r="C78" t="e">
            <v>#REF!</v>
          </cell>
          <cell r="D78">
            <v>2481.1465805569023</v>
          </cell>
          <cell r="E78">
            <v>2591.2944593143984</v>
          </cell>
          <cell r="F78">
            <v>2585.1888961524164</v>
          </cell>
          <cell r="G78">
            <v>2993.2225653524101</v>
          </cell>
          <cell r="H78">
            <v>2760.9780273524093</v>
          </cell>
          <cell r="I78">
            <v>2354.1254441524034</v>
          </cell>
          <cell r="J78">
            <v>20516.411557452389</v>
          </cell>
          <cell r="K78">
            <v>13809.289107752382</v>
          </cell>
          <cell r="L78">
            <v>7265.7163079095335</v>
          </cell>
          <cell r="M78">
            <v>19016.235567515672</v>
          </cell>
          <cell r="N78">
            <v>13018.085947112637</v>
          </cell>
          <cell r="O78">
            <v>4741.7913271575544</v>
          </cell>
          <cell r="P78">
            <v>2223.6194685362079</v>
          </cell>
          <cell r="Q78">
            <v>2281.2732953057066</v>
          </cell>
          <cell r="R78">
            <v>2281.2732953057275</v>
          </cell>
          <cell r="S78">
            <v>-310.02116400867089</v>
          </cell>
          <cell r="T78">
            <v>-0.13589830058792804</v>
          </cell>
          <cell r="U78">
            <v>-199.87328525117482</v>
          </cell>
          <cell r="V78">
            <v>-8.0556822727624794E-2</v>
          </cell>
          <cell r="W78">
            <v>2009.2531335852109</v>
          </cell>
          <cell r="X78">
            <v>979.54528565779765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SIST.STGOCAO"/>
      <sheetName val="SIST.TRUJILLO"/>
      <sheetName val="SIST.CHEPEN"/>
      <sheetName val="SIST.VIRU"/>
      <sheetName val="SIST.PACASMAYO"/>
      <sheetName val="SIST.OTUZCO"/>
      <sheetName val="SIST.HUAMACHUCO"/>
      <sheetName val="SIST.STGO. DE CHUCO"/>
      <sheetName val="TAYABAMBA"/>
      <sheetName val="BD_LL"/>
      <sheetName val="CLIENTES_LL"/>
      <sheetName val="TOT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SIST.STGOCAO"/>
      <sheetName val="SIST.TRUJILLO"/>
      <sheetName val="SIST.CHEPEN"/>
      <sheetName val="SIST.VIRU"/>
      <sheetName val="SIST.PACASMAYO"/>
      <sheetName val="SIST.OTUZCO"/>
      <sheetName val="SIST.HUAMACHUCO"/>
      <sheetName val="SIST.STGO. DE CHUCO"/>
      <sheetName val="TAYABAMBA"/>
      <sheetName val="BD_LL"/>
      <sheetName val="CLIENTES_LL"/>
      <sheetName val="TOT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SIST.STGOCAO"/>
      <sheetName val="SIST.TRUJILLO"/>
      <sheetName val="SIST.CHEPEN"/>
      <sheetName val="SIST.VIRU"/>
      <sheetName val="SIST.PACASMAYO"/>
      <sheetName val="SIST.OTUZCO"/>
      <sheetName val="SIST.HUAMACHUCO"/>
      <sheetName val="SIST.STGO. DE CHUCO"/>
      <sheetName val="TAYABAMBA"/>
      <sheetName val="BD_LL"/>
      <sheetName val="CLIENTES_LL"/>
      <sheetName val="TOT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Cta"/>
      <sheetName val="Idc"/>
      <sheetName val="Ifg"/>
      <sheetName val="Idg"/>
      <sheetName val="Mdo"/>
      <sheetName val="deuda"/>
      <sheetName val="Pme"/>
      <sheetName val="Bde"/>
      <sheetName val="Blg"/>
      <sheetName val="Gpn"/>
      <sheetName val="Gpd"/>
      <sheetName val="flujo 2002"/>
      <sheetName val="Aportes de Capital MEM"/>
      <sheetName val="Inv"/>
      <sheetName val="Ape"/>
    </sheetNames>
    <sheetDataSet>
      <sheetData sheetId="0"/>
      <sheetData sheetId="1"/>
      <sheetData sheetId="2" refreshError="1">
        <row r="1">
          <cell r="B1" t="str">
            <v>Electronorte Medio S.A.</v>
          </cell>
        </row>
        <row r="2">
          <cell r="B2" t="str">
            <v>Presupuesto y Plan Operativo 2001</v>
          </cell>
        </row>
        <row r="5">
          <cell r="B5" t="str">
            <v>INFORMACION GENERAL (1)</v>
          </cell>
        </row>
        <row r="8">
          <cell r="B8" t="str">
            <v>UBICACIÓN GEOGRÁFICA</v>
          </cell>
        </row>
        <row r="10">
          <cell r="B10" t="str">
            <v>UNIDADES DE NEGOCIO</v>
          </cell>
          <cell r="E10" t="str">
            <v xml:space="preserve">       DEPARTAMENTOS</v>
          </cell>
          <cell r="H10" t="str">
            <v>EXTENSIÓN ( KM2)</v>
          </cell>
          <cell r="J10" t="str">
            <v>PROVINCIA(S)</v>
          </cell>
          <cell r="L10" t="str">
            <v>NÚMERO</v>
          </cell>
          <cell r="N10" t="str">
            <v>POBLACION (2)</v>
          </cell>
          <cell r="P10" t="str">
            <v>INDICE DE</v>
          </cell>
        </row>
        <row r="11">
          <cell r="H11" t="str">
            <v>GEOGRÁFICA</v>
          </cell>
          <cell r="I11" t="str">
            <v>CONCESIÓN</v>
          </cell>
          <cell r="J11" t="str">
            <v>PROVINCIA</v>
          </cell>
          <cell r="K11" t="str">
            <v>NUMERO</v>
          </cell>
          <cell r="L11" t="str">
            <v>DISTRITOS</v>
          </cell>
          <cell r="N11" t="str">
            <v>(MILES)</v>
          </cell>
          <cell r="P11" t="str">
            <v>ELECTRIFICACION</v>
          </cell>
        </row>
        <row r="13">
          <cell r="B13" t="str">
            <v xml:space="preserve">  La Libertad</v>
          </cell>
          <cell r="E13" t="str">
            <v xml:space="preserve">  La Libertad</v>
          </cell>
          <cell r="H13">
            <v>25500</v>
          </cell>
          <cell r="I13">
            <v>541</v>
          </cell>
          <cell r="J13" t="str">
            <v>Trujillo</v>
          </cell>
          <cell r="K13">
            <v>12</v>
          </cell>
          <cell r="M13">
            <v>49</v>
          </cell>
          <cell r="O13">
            <v>1349.2529999999999</v>
          </cell>
          <cell r="P13">
            <v>0.66963349349603074</v>
          </cell>
        </row>
        <row r="14">
          <cell r="B14" t="str">
            <v xml:space="preserve">  Cajamarca</v>
          </cell>
          <cell r="E14" t="str">
            <v xml:space="preserve">  Cajamarca</v>
          </cell>
          <cell r="H14">
            <v>13376</v>
          </cell>
          <cell r="I14">
            <v>107</v>
          </cell>
          <cell r="J14" t="str">
            <v>Cajamarca</v>
          </cell>
          <cell r="K14">
            <v>7</v>
          </cell>
          <cell r="M14">
            <v>21</v>
          </cell>
          <cell r="O14">
            <v>344.702</v>
          </cell>
          <cell r="P14">
            <v>0.46277654321703965</v>
          </cell>
        </row>
        <row r="15">
          <cell r="B15" t="str">
            <v xml:space="preserve">  Chimbote</v>
          </cell>
          <cell r="E15" t="str">
            <v xml:space="preserve">  Ancash</v>
          </cell>
          <cell r="H15">
            <v>12276</v>
          </cell>
          <cell r="I15">
            <v>108</v>
          </cell>
          <cell r="J15" t="str">
            <v>Chimbote</v>
          </cell>
          <cell r="K15">
            <v>4</v>
          </cell>
          <cell r="M15">
            <v>12</v>
          </cell>
          <cell r="O15">
            <v>402.63099999999997</v>
          </cell>
          <cell r="P15">
            <v>0.97422950542804709</v>
          </cell>
        </row>
        <row r="16">
          <cell r="B16" t="str">
            <v xml:space="preserve">   Huaraz</v>
          </cell>
          <cell r="E16" t="str">
            <v xml:space="preserve">  Ancash</v>
          </cell>
          <cell r="H16">
            <v>23601</v>
          </cell>
          <cell r="I16">
            <v>141</v>
          </cell>
          <cell r="J16" t="str">
            <v>Huaraz</v>
          </cell>
          <cell r="K16">
            <v>14</v>
          </cell>
          <cell r="M16">
            <v>48</v>
          </cell>
          <cell r="O16">
            <v>248.72499999999999</v>
          </cell>
          <cell r="P16">
            <v>0.77185646798673235</v>
          </cell>
        </row>
        <row r="23">
          <cell r="C23" t="str">
            <v>TOTAL :</v>
          </cell>
          <cell r="H23">
            <v>74753</v>
          </cell>
          <cell r="I23">
            <v>897</v>
          </cell>
          <cell r="K23">
            <v>37</v>
          </cell>
          <cell r="M23">
            <v>130</v>
          </cell>
          <cell r="O23">
            <v>2345.3109999999997</v>
          </cell>
          <cell r="P23">
            <v>0.70236314075190887</v>
          </cell>
        </row>
        <row r="25">
          <cell r="B25" t="str">
            <v>(2) según el INEI</v>
          </cell>
        </row>
        <row r="29">
          <cell r="B29" t="str">
            <v xml:space="preserve">TAMAÑO DE LAS UNIDADES DE NEGOCIO </v>
          </cell>
        </row>
        <row r="32">
          <cell r="D32" t="str">
            <v>FUERZA</v>
          </cell>
          <cell r="E32" t="str">
            <v>SUB ESTACIONES</v>
          </cell>
          <cell r="G32" t="str">
            <v>LONGITUD DE REDES</v>
          </cell>
          <cell r="I32" t="str">
            <v>CENTRALES</v>
          </cell>
          <cell r="K32" t="str">
            <v>MERCADO</v>
          </cell>
        </row>
        <row r="33">
          <cell r="B33" t="str">
            <v>UNIDADES DE</v>
          </cell>
          <cell r="D33" t="str">
            <v>LABORAL</v>
          </cell>
          <cell r="E33" t="str">
            <v>DISTRIBUCION</v>
          </cell>
          <cell r="G33" t="str">
            <v>( KM )</v>
          </cell>
          <cell r="I33" t="str">
            <v>ELECTRICAS</v>
          </cell>
          <cell r="K33" t="str">
            <v>CLIENTES</v>
          </cell>
          <cell r="N33" t="str">
            <v>MWH  FACTURADOS</v>
          </cell>
        </row>
        <row r="34">
          <cell r="B34" t="str">
            <v>NEGOCIO</v>
          </cell>
          <cell r="E34" t="str">
            <v>NUMERO</v>
          </cell>
          <cell r="F34" t="str">
            <v>(KVA)</v>
          </cell>
          <cell r="G34" t="str">
            <v>MT</v>
          </cell>
          <cell r="H34" t="str">
            <v>BT</v>
          </cell>
          <cell r="I34" t="str">
            <v>NUMERO</v>
          </cell>
          <cell r="J34" t="str">
            <v>MW</v>
          </cell>
          <cell r="K34" t="str">
            <v>LIBRES</v>
          </cell>
          <cell r="L34" t="str">
            <v>REGULADOS</v>
          </cell>
          <cell r="N34" t="str">
            <v>LIBRES</v>
          </cell>
          <cell r="O34" t="str">
            <v>REGULADOS</v>
          </cell>
        </row>
        <row r="35">
          <cell r="L35" t="str">
            <v>MT</v>
          </cell>
          <cell r="M35" t="str">
            <v>BT</v>
          </cell>
          <cell r="O35" t="str">
            <v>MT</v>
          </cell>
          <cell r="P35" t="str">
            <v>BT</v>
          </cell>
        </row>
        <row r="37">
          <cell r="B37" t="str">
            <v xml:space="preserve">  La Libertad</v>
          </cell>
          <cell r="D37">
            <v>184</v>
          </cell>
          <cell r="E37">
            <v>1225</v>
          </cell>
          <cell r="F37">
            <v>179260</v>
          </cell>
          <cell r="G37">
            <v>1050</v>
          </cell>
          <cell r="H37">
            <v>1981</v>
          </cell>
          <cell r="I37">
            <v>6</v>
          </cell>
          <cell r="J37">
            <v>2.99</v>
          </cell>
          <cell r="K37">
            <v>5</v>
          </cell>
          <cell r="L37">
            <v>592</v>
          </cell>
          <cell r="M37">
            <v>180104</v>
          </cell>
          <cell r="N37">
            <v>134195</v>
          </cell>
          <cell r="O37">
            <v>100307</v>
          </cell>
          <cell r="P37">
            <v>218497</v>
          </cell>
        </row>
        <row r="38">
          <cell r="B38" t="str">
            <v xml:space="preserve">  Cajamarca</v>
          </cell>
          <cell r="D38">
            <v>61</v>
          </cell>
          <cell r="E38">
            <v>302</v>
          </cell>
          <cell r="F38">
            <v>29520</v>
          </cell>
          <cell r="G38">
            <v>299</v>
          </cell>
          <cell r="H38">
            <v>446</v>
          </cell>
          <cell r="I38">
            <v>9</v>
          </cell>
          <cell r="J38">
            <v>8.67</v>
          </cell>
          <cell r="K38">
            <v>1</v>
          </cell>
          <cell r="L38">
            <v>59</v>
          </cell>
          <cell r="M38">
            <v>31844</v>
          </cell>
          <cell r="N38">
            <v>42597</v>
          </cell>
          <cell r="O38">
            <v>11171</v>
          </cell>
          <cell r="P38">
            <v>35624</v>
          </cell>
        </row>
        <row r="39">
          <cell r="B39" t="str">
            <v xml:space="preserve">  Chimbote</v>
          </cell>
          <cell r="D39">
            <v>55</v>
          </cell>
          <cell r="E39">
            <v>692</v>
          </cell>
          <cell r="F39">
            <v>67150</v>
          </cell>
          <cell r="G39">
            <v>676</v>
          </cell>
          <cell r="H39">
            <v>904</v>
          </cell>
          <cell r="I39">
            <v>1</v>
          </cell>
          <cell r="J39">
            <v>0.23</v>
          </cell>
          <cell r="K39">
            <v>5</v>
          </cell>
          <cell r="L39">
            <v>296</v>
          </cell>
          <cell r="M39">
            <v>78150</v>
          </cell>
          <cell r="N39">
            <v>17287</v>
          </cell>
          <cell r="O39">
            <v>60972</v>
          </cell>
          <cell r="P39">
            <v>82180</v>
          </cell>
        </row>
        <row r="40">
          <cell r="B40" t="str">
            <v xml:space="preserve">   Huaraz</v>
          </cell>
          <cell r="D40">
            <v>50</v>
          </cell>
          <cell r="E40">
            <v>537</v>
          </cell>
          <cell r="F40">
            <v>39110</v>
          </cell>
          <cell r="G40">
            <v>736</v>
          </cell>
          <cell r="H40">
            <v>974</v>
          </cell>
          <cell r="I40">
            <v>6</v>
          </cell>
          <cell r="J40">
            <v>5.29</v>
          </cell>
          <cell r="K40">
            <v>0</v>
          </cell>
          <cell r="L40">
            <v>131</v>
          </cell>
          <cell r="M40">
            <v>38265</v>
          </cell>
          <cell r="O40">
            <v>6983</v>
          </cell>
          <cell r="P40">
            <v>38639</v>
          </cell>
        </row>
        <row r="46">
          <cell r="C46" t="str">
            <v>TOTAL</v>
          </cell>
          <cell r="D46">
            <v>350</v>
          </cell>
          <cell r="E46">
            <v>2756</v>
          </cell>
          <cell r="F46">
            <v>315040</v>
          </cell>
          <cell r="G46">
            <v>2761</v>
          </cell>
          <cell r="H46">
            <v>4305</v>
          </cell>
          <cell r="I46">
            <v>22</v>
          </cell>
          <cell r="J46">
            <v>17.18</v>
          </cell>
          <cell r="K46">
            <v>11</v>
          </cell>
          <cell r="L46">
            <v>1078</v>
          </cell>
          <cell r="M46">
            <v>328363</v>
          </cell>
          <cell r="N46">
            <v>194079</v>
          </cell>
          <cell r="O46">
            <v>179433</v>
          </cell>
          <cell r="P46">
            <v>374940</v>
          </cell>
        </row>
        <row r="49">
          <cell r="B49" t="str">
            <v>DESCRIPCIÓN DE LA GESTIÓN</v>
          </cell>
        </row>
        <row r="52">
          <cell r="B52" t="str">
            <v xml:space="preserve">OBJETIVOS </v>
          </cell>
          <cell r="E52" t="str">
            <v>ESTRATEGIAS</v>
          </cell>
          <cell r="K52" t="str">
            <v xml:space="preserve">              RESULTADOS</v>
          </cell>
        </row>
        <row r="53">
          <cell r="B53" t="str">
            <v>ESTRATEGICOS</v>
          </cell>
          <cell r="I53" t="str">
            <v>PRELIMINAR 2000</v>
          </cell>
          <cell r="M53" t="str">
            <v>PROGRAMADO  2,001</v>
          </cell>
        </row>
        <row r="55">
          <cell r="B55" t="str">
            <v>Calidad del Servicio y Seguridad Industrial</v>
          </cell>
          <cell r="E55" t="str">
            <v>a)  Optimizar la atención comercial</v>
          </cell>
          <cell r="I55" t="str">
            <v xml:space="preserve">  - Mejores aplicaciones del sistema comercial para atencion al cliente  80%</v>
          </cell>
          <cell r="M55" t="str">
            <v xml:space="preserve">  - Mejores aplicacionespara atencion al cliente  100%</v>
          </cell>
        </row>
        <row r="56">
          <cell r="E56" t="str">
            <v>b)  Reducción de indicadores de mala calidad</v>
          </cell>
          <cell r="I56" t="str">
            <v xml:space="preserve">  - Para Producto: 35%</v>
          </cell>
          <cell r="M56" t="str">
            <v xml:space="preserve">  - Para Producto: 10%</v>
          </cell>
        </row>
        <row r="57">
          <cell r="I57" t="str">
            <v xml:space="preserve">  - Para Suministro:   N=28    D=40     (MT)</v>
          </cell>
          <cell r="M57" t="str">
            <v xml:space="preserve">  - Para Suministro:   N=12    D=20     (MT)</v>
          </cell>
        </row>
        <row r="58">
          <cell r="I58" t="str">
            <v xml:space="preserve">  - Para Alumbrado Público:    9%</v>
          </cell>
          <cell r="M58" t="str">
            <v xml:space="preserve">  - Para Alumbrado Público:    8%</v>
          </cell>
        </row>
        <row r="59">
          <cell r="E59" t="str">
            <v>c)  Adquirir equipos de medición y control</v>
          </cell>
          <cell r="I59" t="str">
            <v xml:space="preserve">  - Adquisición al 80 %  </v>
          </cell>
          <cell r="M59" t="str">
            <v xml:space="preserve">  - Adquisición al 80 %  </v>
          </cell>
        </row>
        <row r="60">
          <cell r="E60" t="str">
            <v>d)  Diagnósticar y Optimizar el uso de las instalaciones eléctricas</v>
          </cell>
          <cell r="M60" t="str">
            <v xml:space="preserve">    Adquisición de Software de Calculos de Ingeniería</v>
          </cell>
        </row>
        <row r="61">
          <cell r="E61" t="str">
            <v>e)  Disminuir el número de observaciones de OSINERG</v>
          </cell>
          <cell r="I61" t="str">
            <v xml:space="preserve">  -  0.90%</v>
          </cell>
          <cell r="M61" t="str">
            <v xml:space="preserve">  -  0.25 %</v>
          </cell>
        </row>
        <row r="63">
          <cell r="B63" t="str">
            <v>Mejorar la rentabilidad del negocio</v>
          </cell>
        </row>
        <row r="64">
          <cell r="E64" t="str">
            <v xml:space="preserve">a)  Optimizar los procesos operativos / comerciales y revisión de costos </v>
          </cell>
          <cell r="I64" t="str">
            <v xml:space="preserve">   -  Venta en MWh                                =   748,451 </v>
          </cell>
          <cell r="M64" t="str">
            <v xml:space="preserve">   -  Venta en MWh                                =   915,671</v>
          </cell>
        </row>
        <row r="65">
          <cell r="E65" t="str">
            <v xml:space="preserve">      unitarios de bienes y servicios.</v>
          </cell>
          <cell r="I65" t="str">
            <v xml:space="preserve">   -  Facturación en Miles de soles        =   212,972</v>
          </cell>
          <cell r="M65" t="str">
            <v xml:space="preserve">   -  Facturación en Miles de soles        =   264,573</v>
          </cell>
        </row>
        <row r="66">
          <cell r="E66" t="str">
            <v>b)  Incrementar la cobertura del servicio eléctrico.</v>
          </cell>
          <cell r="I66" t="str">
            <v xml:space="preserve">   -  Costo del servicio en Miles Soles   =   85,433</v>
          </cell>
          <cell r="M66" t="str">
            <v xml:space="preserve">   -  Costo del servicio en Miles Soles   =     88,269</v>
          </cell>
        </row>
        <row r="67">
          <cell r="I67" t="str">
            <v xml:space="preserve">    - Margen Operativo                           =   12,852    </v>
          </cell>
          <cell r="M67" t="str">
            <v xml:space="preserve">   -  Margen Operativo                           =     24,520</v>
          </cell>
        </row>
        <row r="69">
          <cell r="E69" t="str">
            <v>c)  Optimizar los procesos comerciales y administrativos</v>
          </cell>
          <cell r="I69" t="str">
            <v xml:space="preserve">    -  MWh / trabajador                          =   2,138</v>
          </cell>
          <cell r="M69" t="str">
            <v xml:space="preserve">    -  MWh / trabajador                          =    2,616</v>
          </cell>
        </row>
        <row r="70">
          <cell r="E70" t="str">
            <v xml:space="preserve">d)  Obtener información oportuna y confiable e implementar programa de </v>
          </cell>
          <cell r="I70" t="str">
            <v xml:space="preserve">    -  Miles Soles Venta / trabajador      =      607</v>
          </cell>
          <cell r="M70" t="str">
            <v xml:space="preserve">    -  Miles Soles Venta / trabajador      =       779</v>
          </cell>
        </row>
        <row r="71">
          <cell r="E71" t="str">
            <v xml:space="preserve">       evaluación y control.</v>
          </cell>
          <cell r="I71" t="str">
            <v xml:space="preserve">    -  Numero de clientes / trabajador    =      941</v>
          </cell>
          <cell r="M71" t="str">
            <v xml:space="preserve">    -  Numero de clientes / trabajador    =     1,074</v>
          </cell>
        </row>
        <row r="73">
          <cell r="E73" t="str">
            <v>e)  Reducir el índice de morosidad y la cartera pesada</v>
          </cell>
          <cell r="I73" t="str">
            <v xml:space="preserve">   - Saneamiento de las carteras de cobranza dudosa :  S/. 4.6 Mio</v>
          </cell>
          <cell r="M73" t="str">
            <v xml:space="preserve">   - Recupero del 65% en cartera pesada</v>
          </cell>
        </row>
        <row r="74">
          <cell r="E74" t="str">
            <v>f)  Ejercer presion a los morosos mediante los cortes, cobranza pre-judicial y</v>
          </cell>
          <cell r="I74" t="str">
            <v xml:space="preserve">   - Deuda de cartera morosa : S/. 25.7 Mio.</v>
          </cell>
          <cell r="M74" t="str">
            <v xml:space="preserve">   - Deuda de Cartera Morosa : S/. 9.0 Mio.</v>
          </cell>
        </row>
        <row r="75">
          <cell r="E75" t="str">
            <v xml:space="preserve">     judicial, ejecucion de embargos, publicidad y facilidades.</v>
          </cell>
        </row>
        <row r="76">
          <cell r="E76" t="str">
            <v>g)  Mejorar la recaudación de la cartera activa.</v>
          </cell>
          <cell r="I76" t="str">
            <v xml:space="preserve">   - Indice de recaudacion :   91 %</v>
          </cell>
          <cell r="M76" t="str">
            <v xml:space="preserve">   - Indice de recaudacion : 95 %</v>
          </cell>
        </row>
        <row r="78">
          <cell r="E78" t="str">
            <v xml:space="preserve">h)  Aplicación de modulo balances de energía en sistema comercial </v>
          </cell>
        </row>
        <row r="79">
          <cell r="E79" t="str">
            <v>i)  Reducir el nivel de pérdidas de energía</v>
          </cell>
          <cell r="I79" t="str">
            <v xml:space="preserve">   - Pérdidas de distribución diciembre 2000 = 11.37 %</v>
          </cell>
          <cell r="M79" t="str">
            <v xml:space="preserve">   - Pérdidas de distribución diciembre 2001 =  7.17 %</v>
          </cell>
        </row>
        <row r="80">
          <cell r="E80" t="str">
            <v>j)  Reducir la vulnerabilidad de las instalaciones eléctricas</v>
          </cell>
          <cell r="I80" t="str">
            <v xml:space="preserve">   - Promedio acumulado anual                     =  12.65 %</v>
          </cell>
          <cell r="M80" t="str">
            <v xml:space="preserve">   - Promedio acumulado anual                     =  9.04 %</v>
          </cell>
        </row>
        <row r="81">
          <cell r="E81" t="str">
            <v>k)  Renovar, efectuar mantenimiento y contraste de medidores</v>
          </cell>
        </row>
        <row r="82">
          <cell r="E82" t="str">
            <v>l)  Aplicación de tecnologías de vanguardia</v>
          </cell>
          <cell r="I82" t="str">
            <v xml:space="preserve">   -  Implementación de proeyctos piloto de telemedición y telecontrol</v>
          </cell>
        </row>
        <row r="85">
          <cell r="B85" t="str">
            <v>(1)   Las cifras del año 2000 son anualizadas sobre la base de  la ejecución al mes de octubre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Cta"/>
      <sheetName val="Idc"/>
      <sheetName val="Ifg"/>
      <sheetName val="Idg"/>
      <sheetName val="Mdo"/>
      <sheetName val="deuda"/>
      <sheetName val="Pme"/>
      <sheetName val="Bde"/>
      <sheetName val="Blg"/>
      <sheetName val="Gpn"/>
      <sheetName val="Gpd"/>
      <sheetName val="flujo 2002"/>
      <sheetName val="Aportes de Capital MEM"/>
      <sheetName val="Inv"/>
      <sheetName val="Ape"/>
    </sheetNames>
    <sheetDataSet>
      <sheetData sheetId="0"/>
      <sheetData sheetId="1"/>
      <sheetData sheetId="2" refreshError="1">
        <row r="1">
          <cell r="B1" t="str">
            <v>Electronorte Medio S.A.</v>
          </cell>
        </row>
        <row r="2">
          <cell r="B2" t="str">
            <v>Presupuesto y Plan Operativo 2001</v>
          </cell>
        </row>
        <row r="5">
          <cell r="B5" t="str">
            <v>INFORMACION GENERAL (1)</v>
          </cell>
        </row>
        <row r="8">
          <cell r="B8" t="str">
            <v>UBICACIÓN GEOGRÁFICA</v>
          </cell>
        </row>
        <row r="10">
          <cell r="B10" t="str">
            <v>UNIDADES DE NEGOCIO</v>
          </cell>
          <cell r="E10" t="str">
            <v xml:space="preserve">       DEPARTAMENTOS</v>
          </cell>
          <cell r="H10" t="str">
            <v>EXTENSIÓN ( KM2)</v>
          </cell>
          <cell r="J10" t="str">
            <v>PROVINCIA(S)</v>
          </cell>
          <cell r="L10" t="str">
            <v>NÚMERO</v>
          </cell>
          <cell r="N10" t="str">
            <v>POBLACION (2)</v>
          </cell>
          <cell r="P10" t="str">
            <v>INDICE DE</v>
          </cell>
        </row>
        <row r="11">
          <cell r="H11" t="str">
            <v>GEOGRÁFICA</v>
          </cell>
          <cell r="I11" t="str">
            <v>CONCESIÓN</v>
          </cell>
          <cell r="J11" t="str">
            <v>PROVINCIA</v>
          </cell>
          <cell r="K11" t="str">
            <v>NUMERO</v>
          </cell>
          <cell r="L11" t="str">
            <v>DISTRITOS</v>
          </cell>
          <cell r="N11" t="str">
            <v>(MILES)</v>
          </cell>
          <cell r="P11" t="str">
            <v>ELECTRIFICACION</v>
          </cell>
        </row>
        <row r="13">
          <cell r="B13" t="str">
            <v xml:space="preserve">  La Libertad</v>
          </cell>
          <cell r="E13" t="str">
            <v xml:space="preserve">  La Libertad</v>
          </cell>
          <cell r="H13">
            <v>25500</v>
          </cell>
          <cell r="I13">
            <v>541</v>
          </cell>
          <cell r="J13" t="str">
            <v>Trujillo</v>
          </cell>
          <cell r="K13">
            <v>12</v>
          </cell>
          <cell r="M13">
            <v>49</v>
          </cell>
          <cell r="O13">
            <v>1349.2529999999999</v>
          </cell>
          <cell r="P13">
            <v>0.66963349349603074</v>
          </cell>
        </row>
        <row r="14">
          <cell r="B14" t="str">
            <v xml:space="preserve">  Cajamarca</v>
          </cell>
          <cell r="E14" t="str">
            <v xml:space="preserve">  Cajamarca</v>
          </cell>
          <cell r="H14">
            <v>13376</v>
          </cell>
          <cell r="I14">
            <v>107</v>
          </cell>
          <cell r="J14" t="str">
            <v>Cajamarca</v>
          </cell>
          <cell r="K14">
            <v>7</v>
          </cell>
          <cell r="M14">
            <v>21</v>
          </cell>
          <cell r="O14">
            <v>344.702</v>
          </cell>
          <cell r="P14">
            <v>0.46277654321703965</v>
          </cell>
        </row>
        <row r="15">
          <cell r="B15" t="str">
            <v xml:space="preserve">  Chimbote</v>
          </cell>
          <cell r="E15" t="str">
            <v xml:space="preserve">  Ancash</v>
          </cell>
          <cell r="H15">
            <v>12276</v>
          </cell>
          <cell r="I15">
            <v>108</v>
          </cell>
          <cell r="J15" t="str">
            <v>Chimbote</v>
          </cell>
          <cell r="K15">
            <v>4</v>
          </cell>
          <cell r="M15">
            <v>12</v>
          </cell>
          <cell r="O15">
            <v>402.63099999999997</v>
          </cell>
          <cell r="P15">
            <v>0.97422950542804709</v>
          </cell>
        </row>
        <row r="16">
          <cell r="B16" t="str">
            <v xml:space="preserve">   Huaraz</v>
          </cell>
          <cell r="E16" t="str">
            <v xml:space="preserve">  Ancash</v>
          </cell>
          <cell r="H16">
            <v>23601</v>
          </cell>
          <cell r="I16">
            <v>141</v>
          </cell>
          <cell r="J16" t="str">
            <v>Huaraz</v>
          </cell>
          <cell r="K16">
            <v>14</v>
          </cell>
          <cell r="M16">
            <v>48</v>
          </cell>
          <cell r="O16">
            <v>248.72499999999999</v>
          </cell>
          <cell r="P16">
            <v>0.77185646798673235</v>
          </cell>
        </row>
        <row r="23">
          <cell r="C23" t="str">
            <v>TOTAL :</v>
          </cell>
          <cell r="H23">
            <v>74753</v>
          </cell>
          <cell r="I23">
            <v>897</v>
          </cell>
          <cell r="K23">
            <v>37</v>
          </cell>
          <cell r="M23">
            <v>130</v>
          </cell>
          <cell r="O23">
            <v>2345.3109999999997</v>
          </cell>
          <cell r="P23">
            <v>0.70236314075190887</v>
          </cell>
        </row>
        <row r="25">
          <cell r="B25" t="str">
            <v>(2) según el INEI</v>
          </cell>
        </row>
        <row r="29">
          <cell r="B29" t="str">
            <v xml:space="preserve">TAMAÑO DE LAS UNIDADES DE NEGOCIO </v>
          </cell>
        </row>
        <row r="32">
          <cell r="D32" t="str">
            <v>FUERZA</v>
          </cell>
          <cell r="E32" t="str">
            <v>SUB ESTACIONES</v>
          </cell>
          <cell r="G32" t="str">
            <v>LONGITUD DE REDES</v>
          </cell>
          <cell r="I32" t="str">
            <v>CENTRALES</v>
          </cell>
          <cell r="K32" t="str">
            <v>MERCADO</v>
          </cell>
        </row>
        <row r="33">
          <cell r="B33" t="str">
            <v>UNIDADES DE</v>
          </cell>
          <cell r="D33" t="str">
            <v>LABORAL</v>
          </cell>
          <cell r="E33" t="str">
            <v>DISTRIBUCION</v>
          </cell>
          <cell r="G33" t="str">
            <v>( KM )</v>
          </cell>
          <cell r="I33" t="str">
            <v>ELECTRICAS</v>
          </cell>
          <cell r="K33" t="str">
            <v>CLIENTES</v>
          </cell>
          <cell r="N33" t="str">
            <v>MWH  FACTURADOS</v>
          </cell>
        </row>
        <row r="34">
          <cell r="B34" t="str">
            <v>NEGOCIO</v>
          </cell>
          <cell r="E34" t="str">
            <v>NUMERO</v>
          </cell>
          <cell r="F34" t="str">
            <v>(KVA)</v>
          </cell>
          <cell r="G34" t="str">
            <v>MT</v>
          </cell>
          <cell r="H34" t="str">
            <v>BT</v>
          </cell>
          <cell r="I34" t="str">
            <v>NUMERO</v>
          </cell>
          <cell r="J34" t="str">
            <v>MW</v>
          </cell>
          <cell r="K34" t="str">
            <v>LIBRES</v>
          </cell>
          <cell r="L34" t="str">
            <v>REGULADOS</v>
          </cell>
          <cell r="N34" t="str">
            <v>LIBRES</v>
          </cell>
          <cell r="O34" t="str">
            <v>REGULADOS</v>
          </cell>
        </row>
        <row r="35">
          <cell r="L35" t="str">
            <v>MT</v>
          </cell>
          <cell r="M35" t="str">
            <v>BT</v>
          </cell>
          <cell r="O35" t="str">
            <v>MT</v>
          </cell>
          <cell r="P35" t="str">
            <v>BT</v>
          </cell>
        </row>
        <row r="37">
          <cell r="B37" t="str">
            <v xml:space="preserve">  La Libertad</v>
          </cell>
          <cell r="D37">
            <v>184</v>
          </cell>
          <cell r="E37">
            <v>1225</v>
          </cell>
          <cell r="F37">
            <v>179260</v>
          </cell>
          <cell r="G37">
            <v>1050</v>
          </cell>
          <cell r="H37">
            <v>1981</v>
          </cell>
          <cell r="I37">
            <v>6</v>
          </cell>
          <cell r="J37">
            <v>2.99</v>
          </cell>
          <cell r="K37">
            <v>5</v>
          </cell>
          <cell r="L37">
            <v>592</v>
          </cell>
          <cell r="M37">
            <v>180104</v>
          </cell>
          <cell r="N37">
            <v>134195</v>
          </cell>
          <cell r="O37">
            <v>100307</v>
          </cell>
          <cell r="P37">
            <v>218497</v>
          </cell>
        </row>
        <row r="38">
          <cell r="B38" t="str">
            <v xml:space="preserve">  Cajamarca</v>
          </cell>
          <cell r="D38">
            <v>61</v>
          </cell>
          <cell r="E38">
            <v>302</v>
          </cell>
          <cell r="F38">
            <v>29520</v>
          </cell>
          <cell r="G38">
            <v>299</v>
          </cell>
          <cell r="H38">
            <v>446</v>
          </cell>
          <cell r="I38">
            <v>9</v>
          </cell>
          <cell r="J38">
            <v>8.67</v>
          </cell>
          <cell r="K38">
            <v>1</v>
          </cell>
          <cell r="L38">
            <v>59</v>
          </cell>
          <cell r="M38">
            <v>31844</v>
          </cell>
          <cell r="N38">
            <v>42597</v>
          </cell>
          <cell r="O38">
            <v>11171</v>
          </cell>
          <cell r="P38">
            <v>35624</v>
          </cell>
        </row>
        <row r="39">
          <cell r="B39" t="str">
            <v xml:space="preserve">  Chimbote</v>
          </cell>
          <cell r="D39">
            <v>55</v>
          </cell>
          <cell r="E39">
            <v>692</v>
          </cell>
          <cell r="F39">
            <v>67150</v>
          </cell>
          <cell r="G39">
            <v>676</v>
          </cell>
          <cell r="H39">
            <v>904</v>
          </cell>
          <cell r="I39">
            <v>1</v>
          </cell>
          <cell r="J39">
            <v>0.23</v>
          </cell>
          <cell r="K39">
            <v>5</v>
          </cell>
          <cell r="L39">
            <v>296</v>
          </cell>
          <cell r="M39">
            <v>78150</v>
          </cell>
          <cell r="N39">
            <v>17287</v>
          </cell>
          <cell r="O39">
            <v>60972</v>
          </cell>
          <cell r="P39">
            <v>82180</v>
          </cell>
        </row>
        <row r="40">
          <cell r="B40" t="str">
            <v xml:space="preserve">   Huaraz</v>
          </cell>
          <cell r="D40">
            <v>50</v>
          </cell>
          <cell r="E40">
            <v>537</v>
          </cell>
          <cell r="F40">
            <v>39110</v>
          </cell>
          <cell r="G40">
            <v>736</v>
          </cell>
          <cell r="H40">
            <v>974</v>
          </cell>
          <cell r="I40">
            <v>6</v>
          </cell>
          <cell r="J40">
            <v>5.29</v>
          </cell>
          <cell r="K40">
            <v>0</v>
          </cell>
          <cell r="L40">
            <v>131</v>
          </cell>
          <cell r="M40">
            <v>38265</v>
          </cell>
          <cell r="O40">
            <v>6983</v>
          </cell>
          <cell r="P40">
            <v>38639</v>
          </cell>
        </row>
        <row r="46">
          <cell r="C46" t="str">
            <v>TOTAL</v>
          </cell>
          <cell r="D46">
            <v>350</v>
          </cell>
          <cell r="E46">
            <v>2756</v>
          </cell>
          <cell r="F46">
            <v>315040</v>
          </cell>
          <cell r="G46">
            <v>2761</v>
          </cell>
          <cell r="H46">
            <v>4305</v>
          </cell>
          <cell r="I46">
            <v>22</v>
          </cell>
          <cell r="J46">
            <v>17.18</v>
          </cell>
          <cell r="K46">
            <v>11</v>
          </cell>
          <cell r="L46">
            <v>1078</v>
          </cell>
          <cell r="M46">
            <v>328363</v>
          </cell>
          <cell r="N46">
            <v>194079</v>
          </cell>
          <cell r="O46">
            <v>179433</v>
          </cell>
          <cell r="P46">
            <v>374940</v>
          </cell>
        </row>
        <row r="49">
          <cell r="B49" t="str">
            <v>DESCRIPCIÓN DE LA GESTIÓN</v>
          </cell>
        </row>
        <row r="52">
          <cell r="B52" t="str">
            <v xml:space="preserve">OBJETIVOS </v>
          </cell>
          <cell r="E52" t="str">
            <v>ESTRATEGIAS</v>
          </cell>
          <cell r="K52" t="str">
            <v xml:space="preserve">              RESULTADOS</v>
          </cell>
        </row>
        <row r="53">
          <cell r="B53" t="str">
            <v>ESTRATEGICOS</v>
          </cell>
          <cell r="I53" t="str">
            <v>PRELIMINAR 2000</v>
          </cell>
          <cell r="M53" t="str">
            <v>PROGRAMADO  2,001</v>
          </cell>
        </row>
        <row r="55">
          <cell r="B55" t="str">
            <v>Calidad del Servicio y Seguridad Industrial</v>
          </cell>
          <cell r="E55" t="str">
            <v>a)  Optimizar la atención comercial</v>
          </cell>
          <cell r="I55" t="str">
            <v xml:space="preserve">  - Mejores aplicaciones del sistema comercial para atencion al cliente  80%</v>
          </cell>
          <cell r="M55" t="str">
            <v xml:space="preserve">  - Mejores aplicacionespara atencion al cliente  100%</v>
          </cell>
        </row>
        <row r="56">
          <cell r="E56" t="str">
            <v>b)  Reducción de indicadores de mala calidad</v>
          </cell>
          <cell r="I56" t="str">
            <v xml:space="preserve">  - Para Producto: 35%</v>
          </cell>
          <cell r="M56" t="str">
            <v xml:space="preserve">  - Para Producto: 10%</v>
          </cell>
        </row>
        <row r="57">
          <cell r="I57" t="str">
            <v xml:space="preserve">  - Para Suministro:   N=28    D=40     (MT)</v>
          </cell>
          <cell r="M57" t="str">
            <v xml:space="preserve">  - Para Suministro:   N=12    D=20     (MT)</v>
          </cell>
        </row>
        <row r="58">
          <cell r="I58" t="str">
            <v xml:space="preserve">  - Para Alumbrado Público:    9%</v>
          </cell>
          <cell r="M58" t="str">
            <v xml:space="preserve">  - Para Alumbrado Público:    8%</v>
          </cell>
        </row>
        <row r="59">
          <cell r="E59" t="str">
            <v>c)  Adquirir equipos de medición y control</v>
          </cell>
          <cell r="I59" t="str">
            <v xml:space="preserve">  - Adquisición al 80 %  </v>
          </cell>
          <cell r="M59" t="str">
            <v xml:space="preserve">  - Adquisición al 80 %  </v>
          </cell>
        </row>
        <row r="60">
          <cell r="E60" t="str">
            <v>d)  Diagnósticar y Optimizar el uso de las instalaciones eléctricas</v>
          </cell>
          <cell r="M60" t="str">
            <v xml:space="preserve">    Adquisición de Software de Calculos de Ingeniería</v>
          </cell>
        </row>
        <row r="61">
          <cell r="E61" t="str">
            <v>e)  Disminuir el número de observaciones de OSINERG</v>
          </cell>
          <cell r="I61" t="str">
            <v xml:space="preserve">  -  0.90%</v>
          </cell>
          <cell r="M61" t="str">
            <v xml:space="preserve">  -  0.25 %</v>
          </cell>
        </row>
        <row r="63">
          <cell r="B63" t="str">
            <v>Mejorar la rentabilidad del negocio</v>
          </cell>
        </row>
        <row r="64">
          <cell r="E64" t="str">
            <v xml:space="preserve">a)  Optimizar los procesos operativos / comerciales y revisión de costos </v>
          </cell>
          <cell r="I64" t="str">
            <v xml:space="preserve">   -  Venta en MWh                                =   748,451 </v>
          </cell>
          <cell r="M64" t="str">
            <v xml:space="preserve">   -  Venta en MWh                                =   915,671</v>
          </cell>
        </row>
        <row r="65">
          <cell r="E65" t="str">
            <v xml:space="preserve">      unitarios de bienes y servicios.</v>
          </cell>
          <cell r="I65" t="str">
            <v xml:space="preserve">   -  Facturación en Miles de soles        =   212,972</v>
          </cell>
          <cell r="M65" t="str">
            <v xml:space="preserve">   -  Facturación en Miles de soles        =   264,573</v>
          </cell>
        </row>
        <row r="66">
          <cell r="E66" t="str">
            <v>b)  Incrementar la cobertura del servicio eléctrico.</v>
          </cell>
          <cell r="I66" t="str">
            <v xml:space="preserve">   -  Costo del servicio en Miles Soles   =   85,433</v>
          </cell>
          <cell r="M66" t="str">
            <v xml:space="preserve">   -  Costo del servicio en Miles Soles   =     88,269</v>
          </cell>
        </row>
        <row r="67">
          <cell r="I67" t="str">
            <v xml:space="preserve">    - Margen Operativo                           =   12,852    </v>
          </cell>
          <cell r="M67" t="str">
            <v xml:space="preserve">   -  Margen Operativo                           =     24,520</v>
          </cell>
        </row>
        <row r="69">
          <cell r="E69" t="str">
            <v>c)  Optimizar los procesos comerciales y administrativos</v>
          </cell>
          <cell r="I69" t="str">
            <v xml:space="preserve">    -  MWh / trabajador                          =   2,138</v>
          </cell>
          <cell r="M69" t="str">
            <v xml:space="preserve">    -  MWh / trabajador                          =    2,616</v>
          </cell>
        </row>
        <row r="70">
          <cell r="E70" t="str">
            <v xml:space="preserve">d)  Obtener información oportuna y confiable e implementar programa de </v>
          </cell>
          <cell r="I70" t="str">
            <v xml:space="preserve">    -  Miles Soles Venta / trabajador      =      607</v>
          </cell>
          <cell r="M70" t="str">
            <v xml:space="preserve">    -  Miles Soles Venta / trabajador      =       779</v>
          </cell>
        </row>
        <row r="71">
          <cell r="E71" t="str">
            <v xml:space="preserve">       evaluación y control.</v>
          </cell>
          <cell r="I71" t="str">
            <v xml:space="preserve">    -  Numero de clientes / trabajador    =      941</v>
          </cell>
          <cell r="M71" t="str">
            <v xml:space="preserve">    -  Numero de clientes / trabajador    =     1,074</v>
          </cell>
        </row>
        <row r="73">
          <cell r="E73" t="str">
            <v>e)  Reducir el índice de morosidad y la cartera pesada</v>
          </cell>
          <cell r="I73" t="str">
            <v xml:space="preserve">   - Saneamiento de las carteras de cobranza dudosa :  S/. 4.6 Mio</v>
          </cell>
          <cell r="M73" t="str">
            <v xml:space="preserve">   - Recupero del 65% en cartera pesada</v>
          </cell>
        </row>
        <row r="74">
          <cell r="E74" t="str">
            <v>f)  Ejercer presion a los morosos mediante los cortes, cobranza pre-judicial y</v>
          </cell>
          <cell r="I74" t="str">
            <v xml:space="preserve">   - Deuda de cartera morosa : S/. 25.7 Mio.</v>
          </cell>
          <cell r="M74" t="str">
            <v xml:space="preserve">   - Deuda de Cartera Morosa : S/. 9.0 Mio.</v>
          </cell>
        </row>
        <row r="75">
          <cell r="E75" t="str">
            <v xml:space="preserve">     judicial, ejecucion de embargos, publicidad y facilidades.</v>
          </cell>
        </row>
        <row r="76">
          <cell r="E76" t="str">
            <v>g)  Mejorar la recaudación de la cartera activa.</v>
          </cell>
          <cell r="I76" t="str">
            <v xml:space="preserve">   - Indice de recaudacion :   91 %</v>
          </cell>
          <cell r="M76" t="str">
            <v xml:space="preserve">   - Indice de recaudacion : 95 %</v>
          </cell>
        </row>
        <row r="78">
          <cell r="E78" t="str">
            <v xml:space="preserve">h)  Aplicación de modulo balances de energía en sistema comercial </v>
          </cell>
        </row>
        <row r="79">
          <cell r="E79" t="str">
            <v>i)  Reducir el nivel de pérdidas de energía</v>
          </cell>
          <cell r="I79" t="str">
            <v xml:space="preserve">   - Pérdidas de distribución diciembre 2000 = 11.37 %</v>
          </cell>
          <cell r="M79" t="str">
            <v xml:space="preserve">   - Pérdidas de distribución diciembre 2001 =  7.17 %</v>
          </cell>
        </row>
        <row r="80">
          <cell r="E80" t="str">
            <v>j)  Reducir la vulnerabilidad de las instalaciones eléctricas</v>
          </cell>
          <cell r="I80" t="str">
            <v xml:space="preserve">   - Promedio acumulado anual                     =  12.65 %</v>
          </cell>
          <cell r="M80" t="str">
            <v xml:space="preserve">   - Promedio acumulado anual                     =  9.04 %</v>
          </cell>
        </row>
        <row r="81">
          <cell r="E81" t="str">
            <v>k)  Renovar, efectuar mantenimiento y contraste de medidores</v>
          </cell>
        </row>
        <row r="82">
          <cell r="E82" t="str">
            <v>l)  Aplicación de tecnologías de vanguardia</v>
          </cell>
          <cell r="I82" t="str">
            <v xml:space="preserve">   -  Implementación de proeyctos piloto de telemedición y telecontrol</v>
          </cell>
        </row>
        <row r="85">
          <cell r="B85" t="str">
            <v>(1)   Las cifras del año 2000 son anualizadas sobre la base de  la ejecución al mes de octubre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FLASH"/>
      <sheetName val="HINA"/>
      <sheetName val="CH"/>
      <sheetName val="TJ"/>
      <sheetName val="LLNO"/>
      <sheetName val="HZ"/>
      <sheetName val="CJ"/>
    </sheetNames>
    <sheetDataSet>
      <sheetData sheetId="0"/>
      <sheetData sheetId="1" refreshError="1">
        <row r="3">
          <cell r="C3" t="str">
            <v>HIDRANDINA SA.</v>
          </cell>
        </row>
        <row r="5">
          <cell r="C5" t="str">
            <v>BALANCE PRELIMINAR NOMINAL Y AJUSTADO</v>
          </cell>
        </row>
        <row r="6">
          <cell r="C6" t="str">
            <v>AÑO: 2000</v>
          </cell>
        </row>
        <row r="7">
          <cell r="C7" t="str">
            <v>CONCEPTO</v>
          </cell>
          <cell r="E7" t="str">
            <v>Junio</v>
          </cell>
          <cell r="F7" t="str">
            <v>Dias</v>
          </cell>
          <cell r="G7" t="str">
            <v>Junio</v>
          </cell>
          <cell r="H7" t="str">
            <v>Dias</v>
          </cell>
        </row>
        <row r="8">
          <cell r="E8" t="str">
            <v>Nominal</v>
          </cell>
          <cell r="F8" t="str">
            <v>Facturados</v>
          </cell>
          <cell r="G8" t="str">
            <v>Ajustado</v>
          </cell>
          <cell r="H8" t="str">
            <v>Facturados</v>
          </cell>
        </row>
        <row r="9">
          <cell r="C9" t="str">
            <v>COMPRA DE ENERGIA</v>
          </cell>
          <cell r="E9">
            <v>72163.840000000011</v>
          </cell>
          <cell r="F9">
            <v>30</v>
          </cell>
          <cell r="G9">
            <v>72163.839999999997</v>
          </cell>
          <cell r="H9">
            <v>30</v>
          </cell>
        </row>
        <row r="10">
          <cell r="C10" t="str">
            <v>PRODUCCION</v>
          </cell>
          <cell r="E10">
            <v>1422.8448387096773</v>
          </cell>
          <cell r="F10">
            <v>30</v>
          </cell>
          <cell r="G10">
            <v>1422.8448387096773</v>
          </cell>
          <cell r="H10">
            <v>30</v>
          </cell>
        </row>
        <row r="11">
          <cell r="C11" t="str">
            <v xml:space="preserve">  - Pérd.Transm + C.P.</v>
          </cell>
          <cell r="E11">
            <v>2767.38</v>
          </cell>
          <cell r="F11">
            <v>30</v>
          </cell>
          <cell r="G11">
            <v>2767.38</v>
          </cell>
          <cell r="H11">
            <v>30</v>
          </cell>
        </row>
        <row r="12">
          <cell r="C12" t="str">
            <v>Energía Disp para MAT y AT</v>
          </cell>
          <cell r="E12">
            <v>70819.304838709679</v>
          </cell>
          <cell r="G12">
            <v>70819.304838709664</v>
          </cell>
        </row>
        <row r="13">
          <cell r="C13" t="str">
            <v xml:space="preserve">  - Vta en MAT y AT</v>
          </cell>
          <cell r="E13">
            <v>8310.0045161290327</v>
          </cell>
          <cell r="F13">
            <v>30</v>
          </cell>
          <cell r="G13">
            <v>8310.0045161290327</v>
          </cell>
          <cell r="H13">
            <v>30</v>
          </cell>
        </row>
        <row r="14">
          <cell r="C14" t="str">
            <v>Energía Disp para MT y BT</v>
          </cell>
          <cell r="E14">
            <v>62509.300322580646</v>
          </cell>
          <cell r="G14">
            <v>62509.300322580631</v>
          </cell>
        </row>
        <row r="15">
          <cell r="C15" t="str">
            <v xml:space="preserve">  - Vta en MT C. Mayores</v>
          </cell>
          <cell r="E15">
            <v>23928.545416129033</v>
          </cell>
          <cell r="F15">
            <v>30</v>
          </cell>
          <cell r="G15">
            <v>23928.545416129033</v>
          </cell>
          <cell r="H15">
            <v>30</v>
          </cell>
        </row>
        <row r="16">
          <cell r="C16" t="str">
            <v xml:space="preserve">  - Vta en BT C. Mayores</v>
          </cell>
          <cell r="E16">
            <v>1535.7151612903228</v>
          </cell>
          <cell r="F16">
            <v>30</v>
          </cell>
          <cell r="G16">
            <v>1535.7151612903228</v>
          </cell>
          <cell r="H16">
            <v>30</v>
          </cell>
        </row>
        <row r="17">
          <cell r="C17" t="str">
            <v xml:space="preserve">  - Vta en BT C. Comunes P</v>
          </cell>
          <cell r="E17">
            <v>22319.84193548387</v>
          </cell>
          <cell r="F17">
            <v>31.45</v>
          </cell>
          <cell r="G17">
            <v>21408.863899233289</v>
          </cell>
          <cell r="H17">
            <v>30</v>
          </cell>
        </row>
        <row r="18">
          <cell r="C18" t="str">
            <v xml:space="preserve">  - Vta en BT C. Comunes SS.</v>
          </cell>
          <cell r="E18">
            <v>3238.3504894327034</v>
          </cell>
          <cell r="F18">
            <v>30</v>
          </cell>
          <cell r="G18">
            <v>3238.3504894327034</v>
          </cell>
          <cell r="H18">
            <v>30</v>
          </cell>
        </row>
        <row r="19">
          <cell r="C19" t="str">
            <v xml:space="preserve">  - Alumbrado Público</v>
          </cell>
          <cell r="E19">
            <v>4355.1379354838709</v>
          </cell>
          <cell r="F19">
            <v>30</v>
          </cell>
          <cell r="G19">
            <v>4355.1379354838709</v>
          </cell>
          <cell r="H19">
            <v>30</v>
          </cell>
        </row>
        <row r="20">
          <cell r="C20" t="str">
            <v>Pérdidas Distribución</v>
          </cell>
          <cell r="E20">
            <v>7131.7093847608439</v>
          </cell>
          <cell r="G20">
            <v>8042.6874210114102</v>
          </cell>
        </row>
        <row r="21">
          <cell r="C21" t="str">
            <v xml:space="preserve">   % Pérdidas Distrib.</v>
          </cell>
          <cell r="E21">
            <v>0.1140903729198295</v>
          </cell>
          <cell r="G21">
            <v>0.12866385289080093</v>
          </cell>
        </row>
        <row r="22">
          <cell r="C22" t="str">
            <v xml:space="preserve"> Ventas Totales</v>
          </cell>
          <cell r="E22">
            <v>63687.59545394883</v>
          </cell>
          <cell r="G22">
            <v>62776.617417698246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SIST.STGOCAO"/>
      <sheetName val="SIST.TRUJILLO"/>
      <sheetName val="SIST.CHEPEN"/>
      <sheetName val="SIST.VIRU"/>
      <sheetName val="SIST.PACASMAYO"/>
      <sheetName val="SIST.OTUZCO"/>
      <sheetName val="SIST.HUAMACHUCO"/>
      <sheetName val="SIST.STGO. DE CHUCO"/>
      <sheetName val="TAYABAMBA"/>
      <sheetName val="BD_LL"/>
      <sheetName val="CLIENTES_LL"/>
      <sheetName val="TOT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FONAFE"/>
      <sheetName val="FORM1P"/>
      <sheetName val="FORM2aP"/>
      <sheetName val="FORM3aP"/>
      <sheetName val="FORM4P"/>
      <sheetName val="FORM5P"/>
      <sheetName val="FORM4P_ini"/>
      <sheetName val="FORM5P_14ene"/>
      <sheetName val="FORM5P_07ene"/>
      <sheetName val="FORM6P"/>
      <sheetName val="FORM6P_ini"/>
      <sheetName val="FORM5P__"/>
      <sheetName val="FORM6P_"/>
      <sheetName val="FORM7P_resumen"/>
      <sheetName val="FORM7P"/>
      <sheetName val="FORM7P_resumen_"/>
      <sheetName val="FORM7P_"/>
    </sheetNames>
    <sheetDataSet>
      <sheetData sheetId="0"/>
      <sheetData sheetId="1" refreshError="1">
        <row r="1">
          <cell r="A1" t="str">
            <v>FONDO NACIONAL DE FINANCIAMIENTO DE LA</v>
          </cell>
          <cell r="T1" t="str">
            <v>FORMATO 1P</v>
          </cell>
        </row>
        <row r="2">
          <cell r="A2" t="str">
            <v>ACTIVIDAD EMPRESARIAL DEL ESTADO</v>
          </cell>
        </row>
        <row r="3">
          <cell r="A3" t="str">
            <v>FONAFE</v>
          </cell>
        </row>
        <row r="6">
          <cell r="C6" t="str">
            <v>RAZON SOCIAL DE LA ENTIDAD</v>
          </cell>
          <cell r="F6" t="str">
            <v>HIDRANDINA S.A.</v>
          </cell>
        </row>
        <row r="9">
          <cell r="C9" t="str">
            <v>SITUACION DEL  PLAN ESTRATEGICO</v>
          </cell>
          <cell r="G9" t="str">
            <v>HORIZONTE DEL PLAN ESTRATEGICO</v>
          </cell>
          <cell r="J9" t="str">
            <v>VISION DE LA ENTIDAD</v>
          </cell>
        </row>
        <row r="10">
          <cell r="D10" t="str">
            <v>EN PROCESO DE MODIFICACION</v>
          </cell>
          <cell r="E10" t="str">
            <v>X</v>
          </cell>
          <cell r="G10" t="str">
            <v>DE</v>
          </cell>
          <cell r="H10">
            <v>2003</v>
          </cell>
          <cell r="J10" t="str">
            <v>Ser una empresa de distribución eléctrica rentable que se afianza en una permanente innovación tecnológica y está encaminada a brindar multiservicios de calidad en el ámbito nacional e internacional, con clientes satisfechos, reconocida por preservar el m</v>
          </cell>
        </row>
        <row r="11">
          <cell r="C11" t="str">
            <v>CULMINADO</v>
          </cell>
          <cell r="G11" t="str">
            <v>A</v>
          </cell>
          <cell r="H11">
            <v>2005</v>
          </cell>
        </row>
        <row r="12">
          <cell r="C12" t="str">
            <v xml:space="preserve">     EN PROCESO DE ELABORACION</v>
          </cell>
        </row>
        <row r="13">
          <cell r="C13" t="str">
            <v xml:space="preserve">     NO CUENTA CON PLAN ESTRATEGICO</v>
          </cell>
        </row>
        <row r="15">
          <cell r="C15" t="str">
            <v>MISION DE LA ENTIDAD</v>
          </cell>
          <cell r="E15" t="str">
            <v xml:space="preserve"> Atender las necesidades de nuestros clientes con una oferta integral de la mejor calidad y precio.</v>
          </cell>
        </row>
        <row r="20">
          <cell r="C20" t="str">
            <v>OBJETIVOS ESTRATEGICOS</v>
          </cell>
          <cell r="F20" t="str">
            <v>OBJETIVO ESPECIFICO DEL</v>
          </cell>
          <cell r="J20" t="str">
            <v>INDICADOR</v>
          </cell>
          <cell r="N20" t="str">
            <v>UNIDAD DE</v>
          </cell>
          <cell r="O20" t="str">
            <v>VALORES</v>
          </cell>
          <cell r="R20" t="str">
            <v>METAS PARA EL AÑO 2003</v>
          </cell>
        </row>
        <row r="21">
          <cell r="G21" t="str">
            <v>PLAN OPERATIVO</v>
          </cell>
          <cell r="N21" t="str">
            <v>MEDIDA</v>
          </cell>
          <cell r="O21" t="str">
            <v>AÑO 2002</v>
          </cell>
          <cell r="P21" t="str">
            <v xml:space="preserve"> I TRIM.</v>
          </cell>
          <cell r="Q21" t="str">
            <v>II TRIM.</v>
          </cell>
          <cell r="R21" t="str">
            <v>III TRIM.</v>
          </cell>
          <cell r="S21" t="str">
            <v xml:space="preserve"> IV TRIM.</v>
          </cell>
          <cell r="T21" t="str">
            <v>ANUAL</v>
          </cell>
        </row>
        <row r="22">
          <cell r="C22">
            <v>1</v>
          </cell>
          <cell r="D22" t="str">
            <v xml:space="preserve"> MAXIMIZAR  LA  RENTABILIDAD</v>
          </cell>
          <cell r="E22">
            <v>1</v>
          </cell>
          <cell r="F22" t="str">
            <v xml:space="preserve"> RENTABILIDAD COMPETITIVA</v>
          </cell>
          <cell r="J22" t="str">
            <v xml:space="preserve"> RENTABILIDAD PATRIMONIAL</v>
          </cell>
          <cell r="N22" t="str">
            <v>%</v>
          </cell>
          <cell r="O22">
            <v>3.5385041278195783E-3</v>
          </cell>
          <cell r="P22">
            <v>1.037752857887027E-2</v>
          </cell>
          <cell r="Q22">
            <v>1.8392647522984903E-2</v>
          </cell>
          <cell r="R22">
            <v>1.8554488762248248E-2</v>
          </cell>
          <cell r="S22">
            <v>2.269731916009397E-2</v>
          </cell>
          <cell r="T22">
            <v>2.269731916009397E-2</v>
          </cell>
        </row>
        <row r="23">
          <cell r="F23" t="str">
            <v>AUMENTAR FLUJO DE CAJA</v>
          </cell>
          <cell r="J23" t="str">
            <v>COBRABILIDAD</v>
          </cell>
          <cell r="N23" t="str">
            <v>%</v>
          </cell>
          <cell r="O23">
            <v>1.0049999999999999</v>
          </cell>
          <cell r="P23">
            <v>1.0109011559794809</v>
          </cell>
          <cell r="Q23">
            <v>1.0124919157908783</v>
          </cell>
          <cell r="R23">
            <v>1.008022325748009</v>
          </cell>
          <cell r="S23">
            <v>1.009533865391008</v>
          </cell>
          <cell r="T23">
            <v>1.009533865391008</v>
          </cell>
        </row>
        <row r="24">
          <cell r="F24" t="str">
            <v>CRECIMIENTO DE LOS INGRESOS</v>
          </cell>
          <cell r="J24" t="str">
            <v>APORTE DEL EFECTIVO NETO DE OPERACION  A LOS INGRESOS DE EFECTIVO DE OPERACIÓN</v>
          </cell>
          <cell r="N24" t="str">
            <v>%</v>
          </cell>
          <cell r="O24">
            <v>0.10441834054936466</v>
          </cell>
          <cell r="P24">
            <v>8.0017439871372317E-2</v>
          </cell>
          <cell r="Q24">
            <v>9.672445353986063E-2</v>
          </cell>
          <cell r="R24">
            <v>0.10816614541954972</v>
          </cell>
          <cell r="S24">
            <v>0.12053599601719336</v>
          </cell>
          <cell r="T24">
            <v>0.12053599601719336</v>
          </cell>
        </row>
        <row r="25">
          <cell r="F25" t="str">
            <v>FINANCIAMIENTO DE CLIENTES Y PROVEEDORES</v>
          </cell>
          <cell r="J25" t="str">
            <v>INDICE DEL GASTO FINANCIERO</v>
          </cell>
          <cell r="N25" t="str">
            <v>%</v>
          </cell>
          <cell r="O25">
            <v>9.3071265325157006E-3</v>
          </cell>
          <cell r="P25">
            <v>1.104215791326902E-2</v>
          </cell>
          <cell r="Q25">
            <v>1.2234168669804202E-2</v>
          </cell>
          <cell r="R25">
            <v>1.4022263124506528E-2</v>
          </cell>
          <cell r="S25">
            <v>1.53173656730406E-2</v>
          </cell>
          <cell r="T25">
            <v>1.53173656730406E-2</v>
          </cell>
        </row>
        <row r="26">
          <cell r="J26" t="str">
            <v>ENDEUDAMIENTO  TOTAL</v>
          </cell>
          <cell r="N26" t="str">
            <v>%</v>
          </cell>
          <cell r="O26">
            <v>0.13700000000000001</v>
          </cell>
          <cell r="P26">
            <v>0.14332815882811692</v>
          </cell>
          <cell r="Q26">
            <v>0.14687979159659972</v>
          </cell>
          <cell r="R26">
            <v>0.155666116395802</v>
          </cell>
          <cell r="S26">
            <v>0.1677736711225265</v>
          </cell>
          <cell r="T26">
            <v>0.1677736711225265</v>
          </cell>
        </row>
        <row r="27">
          <cell r="E27">
            <v>2</v>
          </cell>
          <cell r="F27" t="str">
            <v xml:space="preserve"> AUMENTO DE UTILIDAD (u.a.t.p.)</v>
          </cell>
          <cell r="J27" t="str">
            <v xml:space="preserve"> MARGEN DE U.A.T.P. A VENTAS</v>
          </cell>
          <cell r="N27" t="str">
            <v>%</v>
          </cell>
          <cell r="O27">
            <v>3.2380656251199631E-2</v>
          </cell>
          <cell r="P27">
            <v>3.9738510108981044E-2</v>
          </cell>
          <cell r="Q27">
            <v>6.8431444798539617E-2</v>
          </cell>
          <cell r="R27">
            <v>6.8899938613796854E-2</v>
          </cell>
          <cell r="S27">
            <v>8.3225645825109926E-2</v>
          </cell>
          <cell r="T27">
            <v>8.3225645825109926E-2</v>
          </cell>
        </row>
        <row r="28">
          <cell r="E28">
            <v>3</v>
          </cell>
          <cell r="F28" t="str">
            <v xml:space="preserve"> MEJORAR MARGEN OPERATIVO</v>
          </cell>
          <cell r="J28" t="str">
            <v xml:space="preserve"> MARGEN  OPERATIVO</v>
          </cell>
          <cell r="N28" t="str">
            <v>%</v>
          </cell>
          <cell r="O28">
            <v>6.7885209480495423E-2</v>
          </cell>
          <cell r="P28">
            <v>3.6301447821179202E-2</v>
          </cell>
          <cell r="Q28">
            <v>5.8758223219558259E-2</v>
          </cell>
          <cell r="R28">
            <v>5.8828521291485622E-2</v>
          </cell>
          <cell r="S28">
            <v>7.2423126485017933E-2</v>
          </cell>
          <cell r="T28">
            <v>7.2423126485017933E-2</v>
          </cell>
        </row>
        <row r="29">
          <cell r="F29" t="str">
            <v>PRIORIZAR INVERSIONES</v>
          </cell>
          <cell r="J29" t="str">
            <v>PARTICIPACION DE LAS INVERSIONES EN FLUJO DE EFECTIVO</v>
          </cell>
          <cell r="N29" t="str">
            <v>%</v>
          </cell>
          <cell r="O29">
            <v>0.12910560970368734</v>
          </cell>
          <cell r="P29">
            <v>0.13831389601577598</v>
          </cell>
          <cell r="Q29">
            <v>0.15160330091736213</v>
          </cell>
          <cell r="R29">
            <v>0.16588248647731252</v>
          </cell>
          <cell r="S29">
            <v>0.18271003368998939</v>
          </cell>
          <cell r="T29">
            <v>0.18271003368998939</v>
          </cell>
        </row>
        <row r="30">
          <cell r="J30" t="str">
            <v>GASTOS DE VENTA Y ADMINISTRACION ENTRE COSTOS DE DISTRIBUCION</v>
          </cell>
          <cell r="N30" t="str">
            <v>%</v>
          </cell>
          <cell r="O30">
            <v>0.48507409470617591</v>
          </cell>
          <cell r="P30">
            <v>0.51597969127137877</v>
          </cell>
          <cell r="Q30">
            <v>0.51209721105456718</v>
          </cell>
          <cell r="R30">
            <v>0.50780333667490518</v>
          </cell>
          <cell r="S30">
            <v>0.50301159197309675</v>
          </cell>
          <cell r="T30">
            <v>0.50301159197309675</v>
          </cell>
        </row>
        <row r="31">
          <cell r="D31" t="str">
            <v xml:space="preserve"> AUMENTAR SATISFACCIÓN DE CLIENTE</v>
          </cell>
          <cell r="E31">
            <v>1</v>
          </cell>
          <cell r="F31" t="str">
            <v xml:space="preserve"> REDUCCIÓN DEL CICLO DE COBRANZAS</v>
          </cell>
          <cell r="J31" t="str">
            <v xml:space="preserve"> ROTACION DE CUENTAS POR COBRAR COMERCIALES</v>
          </cell>
          <cell r="N31" t="str">
            <v>Días</v>
          </cell>
          <cell r="O31">
            <v>71.851299137712545</v>
          </cell>
          <cell r="P31">
            <v>77.1663504330877</v>
          </cell>
          <cell r="Q31">
            <v>72.625115220934219</v>
          </cell>
          <cell r="R31">
            <v>69.654655498209252</v>
          </cell>
          <cell r="S31">
            <v>64.000979504150209</v>
          </cell>
          <cell r="T31">
            <v>64.000979504150209</v>
          </cell>
        </row>
        <row r="32">
          <cell r="F32" t="str">
            <v>RELACION WIN/WIN CLIENTES LIBRES</v>
          </cell>
          <cell r="J32" t="str">
            <v>MARGEN BRUTO COMERCIAL DEL MERCADO LIBRE</v>
          </cell>
          <cell r="N32" t="str">
            <v>%</v>
          </cell>
          <cell r="O32">
            <v>0.25381596162232883</v>
          </cell>
          <cell r="P32">
            <v>0.25116353728140911</v>
          </cell>
          <cell r="Q32">
            <v>0.27833301462162197</v>
          </cell>
          <cell r="R32">
            <v>0.27700358466713171</v>
          </cell>
          <cell r="S32">
            <v>0.28708303134427698</v>
          </cell>
          <cell r="T32">
            <v>0.28708303134427698</v>
          </cell>
        </row>
        <row r="33">
          <cell r="F33" t="str">
            <v>MAXIMIZAR VENTAS</v>
          </cell>
          <cell r="J33" t="str">
            <v>MAXIMIZAR VENTAS EN HORAS FUERA DE PUNTA</v>
          </cell>
          <cell r="N33" t="str">
            <v>%</v>
          </cell>
          <cell r="O33">
            <v>0.74</v>
          </cell>
          <cell r="P33">
            <v>0.74299999999999988</v>
          </cell>
          <cell r="Q33">
            <v>0.74557330564653967</v>
          </cell>
          <cell r="R33">
            <v>0.74807728572809307</v>
          </cell>
          <cell r="S33">
            <v>0.75017002344387951</v>
          </cell>
          <cell r="T33">
            <v>0.75017002344387951</v>
          </cell>
        </row>
        <row r="34">
          <cell r="F34" t="str">
            <v>OPTIMIZAR CONTRATOS DE COMPRA PARA EL MERCADO REGULADO</v>
          </cell>
          <cell r="J34" t="str">
            <v>EFICIENCIA DE LA COMPRA</v>
          </cell>
          <cell r="N34" t="str">
            <v>%</v>
          </cell>
          <cell r="O34">
            <v>0.97971727105101403</v>
          </cell>
          <cell r="P34">
            <v>0.96977025392986693</v>
          </cell>
          <cell r="Q34">
            <v>0.96889157354273636</v>
          </cell>
          <cell r="R34">
            <v>0.96918429003021156</v>
          </cell>
          <cell r="S34">
            <v>0.96903790968131709</v>
          </cell>
          <cell r="T34">
            <v>0.96918429003021134</v>
          </cell>
        </row>
        <row r="35">
          <cell r="C35">
            <v>2</v>
          </cell>
          <cell r="E35">
            <v>2</v>
          </cell>
          <cell r="F35" t="str">
            <v xml:space="preserve"> CAPTACIÓN DE CLIENTES</v>
          </cell>
          <cell r="J35" t="str">
            <v xml:space="preserve"> COEFICIENTE DE ELETRIFICACIÓN</v>
          </cell>
          <cell r="N35" t="str">
            <v>%</v>
          </cell>
          <cell r="O35">
            <v>0.70799999999999996</v>
          </cell>
          <cell r="P35">
            <v>0.71599999999999997</v>
          </cell>
          <cell r="Q35">
            <v>0.72399999999999998</v>
          </cell>
          <cell r="R35">
            <v>0.73199999999999998</v>
          </cell>
          <cell r="S35">
            <v>0.74</v>
          </cell>
          <cell r="T35">
            <v>0.74</v>
          </cell>
        </row>
        <row r="36">
          <cell r="E36">
            <v>3</v>
          </cell>
          <cell r="F36" t="str">
            <v xml:space="preserve"> REFORZAR IMAGEN</v>
          </cell>
          <cell r="J36" t="str">
            <v xml:space="preserve"> GRADO DE APROBACION DEL CLIENTE </v>
          </cell>
          <cell r="N36" t="str">
            <v>%</v>
          </cell>
          <cell r="O36">
            <v>0.56899999999999995</v>
          </cell>
          <cell r="P36">
            <v>0.57699999999999996</v>
          </cell>
          <cell r="Q36">
            <v>0.58399999999999996</v>
          </cell>
          <cell r="R36">
            <v>0.59199999999999997</v>
          </cell>
          <cell r="S36">
            <v>0.6</v>
          </cell>
          <cell r="T36">
            <v>0.6</v>
          </cell>
        </row>
        <row r="37">
          <cell r="F37" t="str">
            <v>LOGRAR TARIFAS ADECUADAS</v>
          </cell>
          <cell r="J37" t="str">
            <v>INGRESOS ACORDE A AL INVERSION OPTIMA REALIZADA</v>
          </cell>
          <cell r="N37" t="str">
            <v>%</v>
          </cell>
          <cell r="O37">
            <v>0.38909079971565558</v>
          </cell>
          <cell r="P37">
            <v>0.38017569907944188</v>
          </cell>
          <cell r="Q37">
            <v>0.39250126770932781</v>
          </cell>
          <cell r="R37">
            <v>0.39610863600534935</v>
          </cell>
          <cell r="S37">
            <v>0.40610394739523686</v>
          </cell>
          <cell r="T37">
            <v>0.40610394633548813</v>
          </cell>
        </row>
        <row r="38">
          <cell r="F38" t="str">
            <v>CALIDAD DE MEDICION</v>
          </cell>
          <cell r="J38" t="str">
            <v>GRADO DE PRECISION DE LA MEDIDA</v>
          </cell>
          <cell r="N38" t="str">
            <v>%</v>
          </cell>
          <cell r="O38">
            <v>3.3653846153846152E-2</v>
          </cell>
          <cell r="P38">
            <v>4.5454545454545456E-2</v>
          </cell>
          <cell r="Q38">
            <v>4.5454545454545456E-2</v>
          </cell>
          <cell r="R38">
            <v>4.5454545454545456E-2</v>
          </cell>
          <cell r="S38">
            <v>4.5454545454545456E-2</v>
          </cell>
          <cell r="T38">
            <v>4.5454545454545456E-2</v>
          </cell>
        </row>
        <row r="39">
          <cell r="C39">
            <v>3</v>
          </cell>
          <cell r="F39" t="str">
            <v>NIVELAR DIAGRAMA DE CARGA</v>
          </cell>
          <cell r="J39" t="str">
            <v>FACTOR DE CARGA</v>
          </cell>
          <cell r="N39" t="str">
            <v>p.u.</v>
          </cell>
          <cell r="O39">
            <v>0.61735159817351604</v>
          </cell>
          <cell r="P39">
            <v>0.61289454328644144</v>
          </cell>
          <cell r="Q39">
            <v>0.62830082092168527</v>
          </cell>
          <cell r="R39">
            <v>0.62426729918533197</v>
          </cell>
          <cell r="S39">
            <v>0.63190740425717218</v>
          </cell>
          <cell r="T39">
            <v>0.63190740425717218</v>
          </cell>
        </row>
        <row r="40">
          <cell r="F40" t="str">
            <v>OPTIMIZAR EL DESPACHO</v>
          </cell>
          <cell r="J40" t="str">
            <v>FACTOR DE PLANTA</v>
          </cell>
          <cell r="N40" t="str">
            <v>p.u.</v>
          </cell>
          <cell r="O40">
            <v>0.27291249734973649</v>
          </cell>
          <cell r="P40">
            <v>0.39782190654039395</v>
          </cell>
          <cell r="Q40">
            <v>0.38883481569423356</v>
          </cell>
          <cell r="R40">
            <v>0.37027998012391766</v>
          </cell>
          <cell r="S40">
            <v>0.36685484045899219</v>
          </cell>
          <cell r="T40">
            <v>0.36685484045899219</v>
          </cell>
        </row>
        <row r="41">
          <cell r="F41" t="str">
            <v>CUIDADO DEL MEDIO AMBIENTE</v>
          </cell>
          <cell r="J41" t="str">
            <v>REDUCCION DE PRODUCCION EN CENTRALES TERMICAS</v>
          </cell>
          <cell r="N41" t="str">
            <v>MWh</v>
          </cell>
          <cell r="O41">
            <v>434.601</v>
          </cell>
          <cell r="P41">
            <v>6.19</v>
          </cell>
          <cell r="Q41">
            <v>6.91</v>
          </cell>
          <cell r="R41">
            <v>30.508999999999986</v>
          </cell>
          <cell r="S41">
            <v>42.35899999999998</v>
          </cell>
          <cell r="T41">
            <v>42.35899999999998</v>
          </cell>
        </row>
        <row r="42">
          <cell r="B42" t="str">
            <v xml:space="preserve"> </v>
          </cell>
          <cell r="J42" t="str">
            <v>DESACTIVACION DE POTENCIA INSTALADA EN CENTRALES TERMICAS</v>
          </cell>
          <cell r="N42" t="str">
            <v>MW</v>
          </cell>
          <cell r="O42">
            <v>0</v>
          </cell>
          <cell r="P42">
            <v>0</v>
          </cell>
          <cell r="Q42">
            <v>0</v>
          </cell>
          <cell r="R42">
            <v>-2.1020000000000003</v>
          </cell>
          <cell r="S42">
            <v>0</v>
          </cell>
          <cell r="T42">
            <v>2.1</v>
          </cell>
        </row>
        <row r="43">
          <cell r="C43">
            <v>3</v>
          </cell>
          <cell r="F43" t="str">
            <v>GARANTIZAR LA CALIDAD DEL SERVICIO</v>
          </cell>
          <cell r="J43" t="str">
            <v>DEK</v>
          </cell>
          <cell r="N43" t="str">
            <v>Horas</v>
          </cell>
          <cell r="O43">
            <v>59</v>
          </cell>
          <cell r="P43">
            <v>11</v>
          </cell>
          <cell r="Q43">
            <v>11</v>
          </cell>
          <cell r="R43">
            <v>10</v>
          </cell>
          <cell r="S43">
            <v>10</v>
          </cell>
          <cell r="T43">
            <v>42</v>
          </cell>
        </row>
        <row r="44">
          <cell r="J44" t="str">
            <v>FEK</v>
          </cell>
          <cell r="N44" t="str">
            <v>Veces</v>
          </cell>
          <cell r="O44">
            <v>24</v>
          </cell>
          <cell r="P44">
            <v>5</v>
          </cell>
          <cell r="Q44">
            <v>5</v>
          </cell>
          <cell r="R44">
            <v>5</v>
          </cell>
          <cell r="S44">
            <v>5</v>
          </cell>
          <cell r="T44">
            <v>20</v>
          </cell>
        </row>
        <row r="45">
          <cell r="J45" t="str">
            <v>CALIDAD DEL PRODUCTO</v>
          </cell>
          <cell r="N45" t="str">
            <v>%</v>
          </cell>
          <cell r="O45">
            <v>0.73166096541239067</v>
          </cell>
          <cell r="P45">
            <v>0.73333333333333328</v>
          </cell>
          <cell r="Q45">
            <v>0.74064837905236913</v>
          </cell>
          <cell r="R45">
            <v>0.74502212389380529</v>
          </cell>
          <cell r="S45">
            <v>0.75095057034220536</v>
          </cell>
          <cell r="T45">
            <v>0.75095057034220536</v>
          </cell>
        </row>
        <row r="46">
          <cell r="J46" t="str">
            <v>CALIDAD DEL ALUMBRADO PUBLICO</v>
          </cell>
          <cell r="N46" t="str">
            <v>%</v>
          </cell>
          <cell r="O46">
            <v>0.81012972229853397</v>
          </cell>
          <cell r="P46">
            <v>0.81491228070175425</v>
          </cell>
          <cell r="Q46">
            <v>0.81666666666666654</v>
          </cell>
          <cell r="R46">
            <v>0.81842105263157872</v>
          </cell>
          <cell r="S46">
            <v>0.82056892778993418</v>
          </cell>
          <cell r="T46">
            <v>0.82056892778993418</v>
          </cell>
        </row>
        <row r="47">
          <cell r="C47">
            <v>3</v>
          </cell>
          <cell r="D47" t="str">
            <v xml:space="preserve"> REDUCCIÓN DE PÉRDIDAS</v>
          </cell>
          <cell r="E47">
            <v>1</v>
          </cell>
          <cell r="F47" t="str">
            <v xml:space="preserve"> REDUCCIÓN DE PÉRDIDAS EN DISTRIBUCIÓN</v>
          </cell>
          <cell r="J47" t="str">
            <v xml:space="preserve"> PERDIDAS DE ENERGÍA EN DISTRIBUCIÓN</v>
          </cell>
          <cell r="N47" t="str">
            <v>%</v>
          </cell>
          <cell r="O47">
            <v>0.1076</v>
          </cell>
          <cell r="P47">
            <v>9.8299999999999998E-2</v>
          </cell>
          <cell r="Q47">
            <v>9.5799999999999996E-2</v>
          </cell>
          <cell r="R47">
            <v>9.2799999999999994E-2</v>
          </cell>
          <cell r="S47">
            <v>9.0399999999999994E-2</v>
          </cell>
          <cell r="T47">
            <v>9.4200000000000006E-2</v>
          </cell>
        </row>
        <row r="48">
          <cell r="F48" t="str">
            <v>ELIMINAR ROBO DE ELECTRICIDAD</v>
          </cell>
          <cell r="J48" t="str">
            <v>PERDIDAS COMERCIALES DE DISTRIBUCION (1)</v>
          </cell>
          <cell r="N48" t="str">
            <v>%</v>
          </cell>
          <cell r="O48">
            <v>2.6599999999999999E-2</v>
          </cell>
          <cell r="P48">
            <v>1.7799999999999996E-2</v>
          </cell>
          <cell r="Q48">
            <v>1.5799999999999995E-2</v>
          </cell>
          <cell r="R48">
            <v>1.3299999999999992E-2</v>
          </cell>
          <cell r="S48">
            <v>1.1399999999999993E-2</v>
          </cell>
          <cell r="T48">
            <v>1.5200000000000005E-2</v>
          </cell>
        </row>
        <row r="49">
          <cell r="F49" t="str">
            <v>REDUCCION DE PERDIDAS TECNICAS</v>
          </cell>
          <cell r="J49" t="str">
            <v>PERDIDAS DE TRANSMISION</v>
          </cell>
          <cell r="N49" t="str">
            <v>%</v>
          </cell>
          <cell r="O49">
            <v>4.7883496184989098E-2</v>
          </cell>
          <cell r="P49">
            <v>4.7480896187251154E-2</v>
          </cell>
          <cell r="Q49">
            <v>4.7379321810978078E-2</v>
          </cell>
          <cell r="R49">
            <v>4.6781975755239957E-2</v>
          </cell>
          <cell r="S49">
            <v>4.6344112431376774E-2</v>
          </cell>
          <cell r="T49">
            <v>4.6344112431376774E-2</v>
          </cell>
        </row>
        <row r="50">
          <cell r="J50" t="str">
            <v>PERDIDAS TECNICAS DE DISTRIBUCION (1)</v>
          </cell>
          <cell r="N50" t="str">
            <v>%</v>
          </cell>
          <cell r="O50">
            <v>8.1000000000000003E-2</v>
          </cell>
          <cell r="P50">
            <v>8.0500000000000002E-2</v>
          </cell>
          <cell r="Q50">
            <v>0.08</v>
          </cell>
          <cell r="R50">
            <v>7.9500000000000001E-2</v>
          </cell>
          <cell r="S50">
            <v>7.9000000000000001E-2</v>
          </cell>
          <cell r="T50">
            <v>7.9000000000000001E-2</v>
          </cell>
        </row>
        <row r="51">
          <cell r="C51">
            <v>4</v>
          </cell>
          <cell r="D51" t="str">
            <v xml:space="preserve"> INCREMENTAR LA PRODUCTIVIDAD:</v>
          </cell>
          <cell r="E51">
            <v>1</v>
          </cell>
          <cell r="F51" t="str">
            <v xml:space="preserve"> REDUCCIÓN DE COSTOS OPERATIVOS</v>
          </cell>
          <cell r="J51" t="str">
            <v xml:space="preserve"> REDUCCION DE COSTOS DE OPERATIVOS</v>
          </cell>
          <cell r="N51" t="str">
            <v>%</v>
          </cell>
          <cell r="O51">
            <v>-4.4895722634527901E-2</v>
          </cell>
          <cell r="P51">
            <v>-0.16987033660126838</v>
          </cell>
          <cell r="Q51">
            <v>-8.0922321368686267E-2</v>
          </cell>
          <cell r="R51">
            <v>6.5694935349669414E-4</v>
          </cell>
          <cell r="S51">
            <v>9.6672379717451795E-2</v>
          </cell>
          <cell r="T51">
            <v>-3.4369604714933333E-2</v>
          </cell>
        </row>
        <row r="52">
          <cell r="D52" t="str">
            <v xml:space="preserve"> REDUCCIÓN DE COSTOS</v>
          </cell>
          <cell r="E52">
            <v>2</v>
          </cell>
          <cell r="F52" t="str">
            <v xml:space="preserve"> REDUCCIÓN DE GASTOS DE ADM.Y VENTAS</v>
          </cell>
          <cell r="J52" t="str">
            <v xml:space="preserve"> GASTOS DE VENTA Y ADMINISTRACION ENTRE COSTOS DE
        DISTRIBUCION</v>
          </cell>
          <cell r="N52" t="str">
            <v>%</v>
          </cell>
          <cell r="O52">
            <v>0.51678155897319633</v>
          </cell>
          <cell r="P52">
            <v>0.50276024269672492</v>
          </cell>
          <cell r="Q52">
            <v>0.50286236929073291</v>
          </cell>
          <cell r="R52">
            <v>0.50263973128504424</v>
          </cell>
          <cell r="S52">
            <v>0.50292771343195586</v>
          </cell>
          <cell r="T52">
            <v>0.50292771343195586</v>
          </cell>
        </row>
        <row r="53">
          <cell r="F53" t="str">
            <v>INCREMETAR GENERACION HIDRAULICA</v>
          </cell>
          <cell r="J53" t="str">
            <v>INCREMENTO DE CAPACIDAD EFECTIVA DE CENTRALES HIDRAULICAS</v>
          </cell>
          <cell r="N53" t="str">
            <v>MW</v>
          </cell>
          <cell r="O53">
            <v>1.98</v>
          </cell>
          <cell r="P53">
            <v>0</v>
          </cell>
          <cell r="Q53">
            <v>0</v>
          </cell>
          <cell r="R53">
            <v>0</v>
          </cell>
          <cell r="S53">
            <v>0.56000000000000005</v>
          </cell>
          <cell r="T53">
            <v>0.56000000000000005</v>
          </cell>
        </row>
        <row r="54">
          <cell r="F54" t="str">
            <v>DISPONER DE CARTERA DE PROYECTOS</v>
          </cell>
          <cell r="J54" t="str">
            <v>PROYECTOS CON ESTUDIOS DEFINITIVOS</v>
          </cell>
          <cell r="N54" t="str">
            <v>%</v>
          </cell>
          <cell r="O54">
            <v>0.79731212287438291</v>
          </cell>
          <cell r="P54">
            <v>0.53318879252835216</v>
          </cell>
          <cell r="Q54">
            <v>0.61240827218145433</v>
          </cell>
          <cell r="R54">
            <v>0.68495663775850568</v>
          </cell>
          <cell r="S54">
            <v>0.74833222148098744</v>
          </cell>
          <cell r="T54">
            <v>0.74833222148098733</v>
          </cell>
        </row>
        <row r="55">
          <cell r="D55" t="str">
            <v xml:space="preserve"> INVERTIR APLICANDO NUEVA TECNOLOGÍA</v>
          </cell>
          <cell r="E55">
            <v>3</v>
          </cell>
          <cell r="F55" t="str">
            <v xml:space="preserve"> INCORPORACION DE NUEVAS TECNOLOGIAS</v>
          </cell>
          <cell r="J55" t="str">
            <v xml:space="preserve"> INVERSION EN NUEVAS TECNOLOGIAS</v>
          </cell>
          <cell r="N55" t="str">
            <v>%</v>
          </cell>
          <cell r="O55">
            <v>2.95474096311765E-2</v>
          </cell>
          <cell r="P55">
            <v>2.3739619159466492E-2</v>
          </cell>
          <cell r="Q55">
            <v>2.6568140230183893E-2</v>
          </cell>
          <cell r="R55">
            <v>2.7730832911544444E-2</v>
          </cell>
          <cell r="S55">
            <v>2.4555499635686238E-2</v>
          </cell>
          <cell r="T55">
            <v>2.4555499635686238E-2</v>
          </cell>
        </row>
        <row r="58">
          <cell r="C58" t="str">
            <v xml:space="preserve">PROGRAMA DE VENTAS </v>
          </cell>
          <cell r="G58" t="str">
            <v>EN VOLUMEN Y/O UNIDADES FISICAS</v>
          </cell>
          <cell r="O58" t="str">
            <v>EN  MILES  DE   SOLES</v>
          </cell>
        </row>
        <row r="59">
          <cell r="D59" t="str">
            <v>BIENES Y/O SERVICIOS</v>
          </cell>
          <cell r="G59" t="str">
            <v>UNIDAD DE</v>
          </cell>
          <cell r="H59">
            <v>2001</v>
          </cell>
          <cell r="I59">
            <v>2002</v>
          </cell>
          <cell r="K59" t="str">
            <v>PROGRAMACION 2003</v>
          </cell>
          <cell r="O59" t="str">
            <v xml:space="preserve"> </v>
          </cell>
          <cell r="P59" t="str">
            <v>PROGRAMACIÓN 2003</v>
          </cell>
        </row>
        <row r="60">
          <cell r="G60" t="str">
            <v>MEDIDA</v>
          </cell>
          <cell r="H60" t="str">
            <v>(REAL)</v>
          </cell>
          <cell r="I60" t="str">
            <v>(ESTIMADO)</v>
          </cell>
          <cell r="J60" t="str">
            <v>I TRIM.</v>
          </cell>
          <cell r="K60" t="str">
            <v>II TRIM.</v>
          </cell>
          <cell r="L60" t="str">
            <v>III TRIM.</v>
          </cell>
          <cell r="M60" t="str">
            <v>IV TRIM.</v>
          </cell>
          <cell r="N60" t="str">
            <v>ANUAL</v>
          </cell>
          <cell r="O60" t="str">
            <v>I TRIM.</v>
          </cell>
          <cell r="P60" t="str">
            <v>II TRIM.</v>
          </cell>
          <cell r="Q60" t="str">
            <v>III TRIM.</v>
          </cell>
          <cell r="R60" t="str">
            <v>IV TRIM.</v>
          </cell>
          <cell r="S60" t="str">
            <v xml:space="preserve">       ANUAL</v>
          </cell>
        </row>
        <row r="62">
          <cell r="C62">
            <v>1</v>
          </cell>
          <cell r="D62" t="str">
            <v>Produccion de Energia</v>
          </cell>
          <cell r="G62" t="str">
            <v>MWh</v>
          </cell>
          <cell r="H62">
            <v>14732.54</v>
          </cell>
          <cell r="I62">
            <v>20911.04</v>
          </cell>
          <cell r="J62">
            <v>7170.34</v>
          </cell>
          <cell r="K62">
            <v>6900.06</v>
          </cell>
          <cell r="L62">
            <v>6147.39</v>
          </cell>
          <cell r="M62">
            <v>8172.48</v>
          </cell>
          <cell r="N62">
            <v>28390.27</v>
          </cell>
          <cell r="O62">
            <v>1168.7654200000002</v>
          </cell>
          <cell r="P62">
            <v>1140.3499159999999</v>
          </cell>
          <cell r="Q62">
            <v>1016.573393</v>
          </cell>
          <cell r="R62">
            <v>1368.3455679999997</v>
          </cell>
          <cell r="S62">
            <v>4694.0342970000002</v>
          </cell>
        </row>
        <row r="63">
          <cell r="C63">
            <v>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 t="str">
            <v>.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 t="str">
            <v>.</v>
          </cell>
        </row>
        <row r="67">
          <cell r="C67" t="str">
            <v xml:space="preserve">PROGRAMA DE VENTAS </v>
          </cell>
          <cell r="G67" t="str">
            <v>EN VOLUMEN Y/O UNIDADES FISICAS</v>
          </cell>
          <cell r="O67" t="str">
            <v>EN  MILES  DE   SOLES</v>
          </cell>
        </row>
        <row r="68">
          <cell r="D68" t="str">
            <v>BIENES Y/O SERVICIOS</v>
          </cell>
          <cell r="G68" t="str">
            <v>UNIDAD DE</v>
          </cell>
          <cell r="H68">
            <v>2001</v>
          </cell>
          <cell r="I68">
            <v>2002</v>
          </cell>
          <cell r="K68" t="str">
            <v>PROGRAMACION 2003</v>
          </cell>
          <cell r="O68" t="str">
            <v xml:space="preserve"> </v>
          </cell>
          <cell r="P68" t="str">
            <v>PROGRAMACIÓN 2003</v>
          </cell>
        </row>
        <row r="69">
          <cell r="G69" t="str">
            <v>MEDIDA</v>
          </cell>
          <cell r="H69" t="str">
            <v>(REAL)</v>
          </cell>
          <cell r="I69" t="str">
            <v>(ESTIMADO)</v>
          </cell>
          <cell r="J69" t="str">
            <v>I TRIM.</v>
          </cell>
          <cell r="K69" t="str">
            <v>II TRIM.</v>
          </cell>
          <cell r="L69" t="str">
            <v>III TRIM.</v>
          </cell>
          <cell r="M69" t="str">
            <v>IV TRIM.</v>
          </cell>
          <cell r="N69" t="str">
            <v>ANUAL</v>
          </cell>
          <cell r="O69" t="str">
            <v>I TRIM.</v>
          </cell>
          <cell r="P69" t="str">
            <v>II TRIM.</v>
          </cell>
          <cell r="Q69" t="str">
            <v>III TRIM.</v>
          </cell>
          <cell r="R69" t="str">
            <v>IV TRIM.</v>
          </cell>
          <cell r="S69" t="str">
            <v xml:space="preserve">    ANUAL</v>
          </cell>
        </row>
        <row r="71">
          <cell r="C71">
            <v>1</v>
          </cell>
          <cell r="D71" t="str">
            <v>Venta de Energia</v>
          </cell>
          <cell r="G71" t="str">
            <v>MWh</v>
          </cell>
          <cell r="H71">
            <v>742938.4</v>
          </cell>
          <cell r="I71">
            <v>711800.24</v>
          </cell>
          <cell r="J71">
            <v>176857.25</v>
          </cell>
          <cell r="K71">
            <v>187055.34</v>
          </cell>
          <cell r="L71">
            <v>184272.61</v>
          </cell>
          <cell r="M71">
            <v>193804.48</v>
          </cell>
          <cell r="N71">
            <v>741989.67999999993</v>
          </cell>
          <cell r="O71">
            <v>52312.552608371421</v>
          </cell>
          <cell r="P71">
            <v>56089.277268371428</v>
          </cell>
          <cell r="Q71">
            <v>55297.182898371422</v>
          </cell>
          <cell r="R71">
            <v>59327.899368371422</v>
          </cell>
          <cell r="S71">
            <v>223026.91214348568</v>
          </cell>
        </row>
        <row r="72">
          <cell r="C72">
            <v>2</v>
          </cell>
          <cell r="D72" t="str">
            <v>Otros Servicios Complementarios</v>
          </cell>
          <cell r="G72" t="str">
            <v>Miles S/.</v>
          </cell>
          <cell r="H72">
            <v>20451.487412748429</v>
          </cell>
          <cell r="I72">
            <v>17269.359464137298</v>
          </cell>
          <cell r="O72">
            <v>4102.5062261679623</v>
          </cell>
          <cell r="P72">
            <v>5224.7524610603768</v>
          </cell>
          <cell r="Q72">
            <v>5097.8859823867806</v>
          </cell>
          <cell r="R72">
            <v>4378.9674493589564</v>
          </cell>
          <cell r="S72">
            <v>18804.112118974077</v>
          </cell>
        </row>
        <row r="73">
          <cell r="C73" t="str">
            <v>.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 t="str">
            <v>.</v>
          </cell>
        </row>
        <row r="76">
          <cell r="C76" t="str">
            <v xml:space="preserve">PROGRAMA DE COMPRA DE INSUMOS </v>
          </cell>
          <cell r="G76" t="str">
            <v>EN VOLUMEN Y/O UNIDADES FISICAS</v>
          </cell>
          <cell r="O76" t="str">
            <v>EN  MILES  DE   SOLES</v>
          </cell>
        </row>
        <row r="77">
          <cell r="D77" t="str">
            <v>BIENES Y/O SERVICIOS</v>
          </cell>
          <cell r="G77" t="str">
            <v>UNIDAD DE</v>
          </cell>
          <cell r="H77">
            <v>2001</v>
          </cell>
          <cell r="I77">
            <v>2002</v>
          </cell>
          <cell r="K77" t="str">
            <v>PROGRAMACION 2003</v>
          </cell>
          <cell r="O77" t="str">
            <v xml:space="preserve"> </v>
          </cell>
          <cell r="P77" t="str">
            <v>PROGRAMACIÓN 2003</v>
          </cell>
        </row>
        <row r="78">
          <cell r="G78" t="str">
            <v>MEDIDA</v>
          </cell>
          <cell r="H78" t="str">
            <v>(REAL)</v>
          </cell>
          <cell r="I78" t="str">
            <v>(ESTIMADO)</v>
          </cell>
          <cell r="J78" t="str">
            <v>I TRIM.</v>
          </cell>
          <cell r="K78" t="str">
            <v>II TRIM.</v>
          </cell>
          <cell r="L78" t="str">
            <v>III TRIM.</v>
          </cell>
          <cell r="M78" t="str">
            <v>IV TRIM.</v>
          </cell>
          <cell r="N78" t="str">
            <v>ANUAL</v>
          </cell>
          <cell r="O78" t="str">
            <v>I TRIM.</v>
          </cell>
          <cell r="P78" t="str">
            <v>II TRIM.</v>
          </cell>
          <cell r="Q78" t="str">
            <v>III TRIM.</v>
          </cell>
          <cell r="R78" t="str">
            <v>IV TRIM.</v>
          </cell>
          <cell r="S78" t="str">
            <v xml:space="preserve">    ANUAL</v>
          </cell>
        </row>
        <row r="80">
          <cell r="C80">
            <v>1</v>
          </cell>
          <cell r="D80" t="str">
            <v>Compra de Energia</v>
          </cell>
          <cell r="G80" t="str">
            <v>MWh</v>
          </cell>
          <cell r="H80">
            <v>854995.63</v>
          </cell>
          <cell r="I80">
            <v>812341.09</v>
          </cell>
          <cell r="J80">
            <v>197372.49</v>
          </cell>
          <cell r="K80">
            <v>208936.38</v>
          </cell>
          <cell r="L80">
            <v>205439.14</v>
          </cell>
          <cell r="M80">
            <v>213706.07</v>
          </cell>
          <cell r="N80">
            <v>825454.08000000007</v>
          </cell>
          <cell r="O80">
            <v>32180.396820000005</v>
          </cell>
          <cell r="P80">
            <v>34531.994830000003</v>
          </cell>
          <cell r="Q80">
            <v>33967.187129999991</v>
          </cell>
          <cell r="R80">
            <v>35780.424339999998</v>
          </cell>
          <cell r="S80">
            <v>136460.00312000001</v>
          </cell>
        </row>
        <row r="81">
          <cell r="C81">
            <v>2</v>
          </cell>
          <cell r="D81" t="str">
            <v>Suministros Diversos</v>
          </cell>
          <cell r="G81" t="str">
            <v>Miles S/.</v>
          </cell>
          <cell r="H81">
            <v>12460.109</v>
          </cell>
          <cell r="I81">
            <v>10893.473</v>
          </cell>
          <cell r="N81">
            <v>0</v>
          </cell>
          <cell r="O81">
            <v>3560.5199753237493</v>
          </cell>
          <cell r="P81">
            <v>2733.6366218631824</v>
          </cell>
          <cell r="Q81">
            <v>3960.7974767897003</v>
          </cell>
          <cell r="R81">
            <v>2175.5950003179664</v>
          </cell>
          <cell r="S81">
            <v>12430.549074294597</v>
          </cell>
        </row>
        <row r="82">
          <cell r="C82">
            <v>3</v>
          </cell>
          <cell r="D82" t="str">
            <v>Combustibles y Lubricantes</v>
          </cell>
          <cell r="G82" t="str">
            <v>Miles S/.</v>
          </cell>
          <cell r="H82">
            <v>185.22800000000001</v>
          </cell>
          <cell r="I82">
            <v>84.424000000000007</v>
          </cell>
          <cell r="N82">
            <v>0</v>
          </cell>
          <cell r="O82">
            <v>27.075699999999998</v>
          </cell>
          <cell r="P82">
            <v>9.3072499999999998</v>
          </cell>
          <cell r="Q82">
            <v>8.0776000000000003</v>
          </cell>
          <cell r="R82">
            <v>16.69125</v>
          </cell>
          <cell r="S82">
            <v>61.151799999999994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SIST.STGOCAO"/>
      <sheetName val="SIST.TRUJILLO"/>
      <sheetName val="SIST.CHEPEN"/>
      <sheetName val="SIST.VIRU"/>
      <sheetName val="SIST.PACASMAYO"/>
      <sheetName val="SIST.OTUZCO"/>
      <sheetName val="SIST.HUAMACHUCO"/>
      <sheetName val="SIST.STGO. DE CHUCO"/>
      <sheetName val="TAYABAMBA"/>
      <sheetName val="BD_LL"/>
      <sheetName val="CLIENTES_LL"/>
      <sheetName val="TOT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Idg"/>
      <sheetName val="Ifgb_"/>
      <sheetName val="CMI"/>
      <sheetName val="BG Final"/>
      <sheetName val="Ratios"/>
      <sheetName val="Est Camb Pat"/>
      <sheetName val="Detll Deudas"/>
      <sheetName val="Cobranza"/>
      <sheetName val="BG Ajustado"/>
      <sheetName val="EGPnaturaleza"/>
      <sheetName val="EGPfuncion"/>
      <sheetName val="Flujo Caja_Act"/>
      <sheetName val="FlujoCaja_Actborr"/>
      <sheetName val="Flujo de Caja_ActMSM"/>
      <sheetName val="ResumenEGP"/>
      <sheetName val="Flujo de efectivo"/>
      <sheetName val="PptoIngresosEgresos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B1" t="str">
            <v>Hidrandina S.A.</v>
          </cell>
          <cell r="E1">
            <v>1</v>
          </cell>
        </row>
        <row r="2">
          <cell r="B2" t="str">
            <v>Presupuesto 2003</v>
          </cell>
        </row>
        <row r="4">
          <cell r="B4" t="str">
            <v>ESTADO DE FLUJO DE EFECTIVO</v>
          </cell>
        </row>
        <row r="5">
          <cell r="B5" t="str">
            <v>(En Miles de Soles)</v>
          </cell>
        </row>
        <row r="7">
          <cell r="E7" t="str">
            <v>Por el Período terminado el</v>
          </cell>
          <cell r="F7" t="str">
            <v>Al</v>
          </cell>
          <cell r="G7" t="str">
            <v>Al</v>
          </cell>
          <cell r="H7" t="str">
            <v>Al</v>
          </cell>
        </row>
        <row r="8">
          <cell r="B8" t="str">
            <v>MOVIMIENTOS DE EFECTIVO</v>
          </cell>
          <cell r="E8" t="str">
            <v>31/07/2001</v>
          </cell>
          <cell r="F8" t="str">
            <v>31/12/2001</v>
          </cell>
          <cell r="G8" t="str">
            <v>31/12/2002</v>
          </cell>
          <cell r="H8" t="str">
            <v>31/12/2003</v>
          </cell>
        </row>
        <row r="9">
          <cell r="E9" t="str">
            <v>(1)</v>
          </cell>
        </row>
        <row r="10">
          <cell r="B10" t="str">
            <v>ACTIVIDADES DE OPERACIÓN</v>
          </cell>
        </row>
        <row r="11">
          <cell r="B11" t="str">
            <v>Cobranzas de Clientes</v>
          </cell>
          <cell r="E11">
            <v>164442.25399755622</v>
          </cell>
          <cell r="F11">
            <v>285533</v>
          </cell>
          <cell r="G11">
            <v>275379</v>
          </cell>
          <cell r="H11">
            <v>282655</v>
          </cell>
        </row>
        <row r="12">
          <cell r="B12" t="str">
            <v>Otros Cobros</v>
          </cell>
          <cell r="E12">
            <v>-3135.0779146003179</v>
          </cell>
          <cell r="F12">
            <v>3238</v>
          </cell>
          <cell r="G12">
            <v>2064</v>
          </cell>
          <cell r="H12">
            <v>-930</v>
          </cell>
        </row>
        <row r="13">
          <cell r="B13" t="str">
            <v>Intereses Cobrados</v>
          </cell>
          <cell r="E13">
            <v>3578.1425536353158</v>
          </cell>
          <cell r="F13">
            <v>5794</v>
          </cell>
          <cell r="G13">
            <v>4338</v>
          </cell>
          <cell r="H13">
            <v>4338</v>
          </cell>
        </row>
        <row r="14">
          <cell r="B14" t="str">
            <v>Pagos a Proveedores</v>
          </cell>
          <cell r="E14">
            <v>-118387.2671435791</v>
          </cell>
          <cell r="F14">
            <v>-205352</v>
          </cell>
          <cell r="G14">
            <v>-200215</v>
          </cell>
          <cell r="H14">
            <v>-201772</v>
          </cell>
        </row>
        <row r="15">
          <cell r="B15" t="str">
            <v>Pago de Remuneraciones</v>
          </cell>
          <cell r="E15">
            <v>-6694.4297804194166</v>
          </cell>
          <cell r="F15">
            <v>-10839</v>
          </cell>
          <cell r="G15">
            <v>-12452</v>
          </cell>
          <cell r="H15">
            <v>-12640</v>
          </cell>
        </row>
        <row r="16">
          <cell r="B16" t="str">
            <v>Pago de Tributos</v>
          </cell>
          <cell r="E16">
            <v>-6849.7002007955216</v>
          </cell>
          <cell r="F16">
            <v>-10788</v>
          </cell>
          <cell r="G16">
            <v>-14188</v>
          </cell>
          <cell r="H16">
            <v>-15481</v>
          </cell>
        </row>
        <row r="17">
          <cell r="B17" t="str">
            <v>Pago de Beneficios Sociales</v>
          </cell>
          <cell r="E17">
            <v>-540.97401239317776</v>
          </cell>
          <cell r="F17">
            <v>-892</v>
          </cell>
          <cell r="G17">
            <v>-967</v>
          </cell>
          <cell r="H17">
            <v>-1074</v>
          </cell>
        </row>
        <row r="18">
          <cell r="B18" t="str">
            <v>Impuesto a la renta</v>
          </cell>
          <cell r="E18">
            <v>0</v>
          </cell>
          <cell r="F18">
            <v>0</v>
          </cell>
        </row>
        <row r="19">
          <cell r="B19" t="str">
            <v xml:space="preserve">Intereses Pagados </v>
          </cell>
          <cell r="E19">
            <v>-1769.291605432167</v>
          </cell>
          <cell r="F19">
            <v>-4015</v>
          </cell>
          <cell r="G19">
            <v>-2031</v>
          </cell>
          <cell r="H19">
            <v>-3623</v>
          </cell>
        </row>
        <row r="20">
          <cell r="B20" t="str">
            <v>Otros Pagos relativos a la actividad</v>
          </cell>
          <cell r="E20">
            <v>-10565.415999999999</v>
          </cell>
          <cell r="F20">
            <v>-26727</v>
          </cell>
          <cell r="G20">
            <v>-20910</v>
          </cell>
          <cell r="H20">
            <v>-13969</v>
          </cell>
        </row>
        <row r="21">
          <cell r="B21" t="str">
            <v>Efectivo Neto Provisto por las actividades de Operación</v>
          </cell>
          <cell r="E21">
            <v>20078.239893971848</v>
          </cell>
          <cell r="F21">
            <v>35952</v>
          </cell>
          <cell r="G21">
            <v>31018</v>
          </cell>
          <cell r="H21">
            <v>37504</v>
          </cell>
        </row>
        <row r="23">
          <cell r="B23" t="str">
            <v>ACTIVIDADES DE INVERSION</v>
          </cell>
        </row>
        <row r="24">
          <cell r="B24" t="str">
            <v>Compra de Inmuebles Maquinaria y Equipo</v>
          </cell>
          <cell r="E24">
            <v>-11369.355112380206</v>
          </cell>
          <cell r="F24">
            <v>-25943</v>
          </cell>
          <cell r="G24">
            <v>-39436</v>
          </cell>
          <cell r="H24">
            <v>-59024</v>
          </cell>
        </row>
        <row r="25">
          <cell r="B25" t="str">
            <v>Otros (pagos) ingresos relativos a la actividad</v>
          </cell>
          <cell r="E25">
            <v>-760.07663150964993</v>
          </cell>
          <cell r="F25">
            <v>-2796</v>
          </cell>
          <cell r="G25">
            <v>-1912</v>
          </cell>
          <cell r="H25">
            <v>-3106</v>
          </cell>
        </row>
        <row r="26">
          <cell r="B26" t="str">
            <v>Efectivo neto aplicado a las actividades de Inversión</v>
          </cell>
          <cell r="E26">
            <v>-12129.431743889856</v>
          </cell>
          <cell r="F26">
            <v>-28739</v>
          </cell>
          <cell r="G26">
            <v>-41348</v>
          </cell>
          <cell r="H26">
            <v>-62130</v>
          </cell>
        </row>
        <row r="28">
          <cell r="B28" t="str">
            <v>ACTIVIDADES DE FINANCIAMIENTO</v>
          </cell>
        </row>
        <row r="29">
          <cell r="B29" t="str">
            <v>Aporte de Capital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B30" t="str">
            <v>Ingreso por Préstamos Bancarios</v>
          </cell>
          <cell r="E30">
            <v>12248.561505465281</v>
          </cell>
          <cell r="F30">
            <v>12577</v>
          </cell>
          <cell r="G30">
            <v>26700</v>
          </cell>
          <cell r="H30">
            <v>41000</v>
          </cell>
        </row>
        <row r="31">
          <cell r="B31" t="str">
            <v>Amortización de Préstamos</v>
          </cell>
          <cell r="E31">
            <v>-20599.538764419565</v>
          </cell>
          <cell r="F31">
            <v>-21223</v>
          </cell>
          <cell r="G31">
            <v>-18176</v>
          </cell>
          <cell r="H31">
            <v>-14396</v>
          </cell>
        </row>
        <row r="32">
          <cell r="B32" t="str">
            <v>Efectivo Neto (aplicado a) provisto por las actividades</v>
          </cell>
          <cell r="F32">
            <v>-8646</v>
          </cell>
          <cell r="G32">
            <v>8524</v>
          </cell>
          <cell r="H32">
            <v>26604</v>
          </cell>
        </row>
        <row r="33">
          <cell r="B33" t="str">
            <v>de Financiamiento</v>
          </cell>
          <cell r="E33">
            <v>-8350.9772589542845</v>
          </cell>
        </row>
        <row r="35">
          <cell r="B35" t="str">
            <v>(DISMINUCIÓN)/AUMENTO  NETO DEL EFECTIVO</v>
          </cell>
          <cell r="E35">
            <v>-402.16910887229278</v>
          </cell>
          <cell r="F35">
            <v>-1433</v>
          </cell>
          <cell r="G35">
            <v>-1806</v>
          </cell>
          <cell r="H35">
            <v>1978</v>
          </cell>
        </row>
        <row r="37">
          <cell r="B37" t="str">
            <v>REI DEL PERIODO</v>
          </cell>
          <cell r="E37">
            <v>6.9368141076499992</v>
          </cell>
          <cell r="F37">
            <v>1171</v>
          </cell>
          <cell r="G37">
            <v>-469</v>
          </cell>
          <cell r="H37">
            <v>-469</v>
          </cell>
        </row>
        <row r="39">
          <cell r="B39" t="str">
            <v>SALDO DEL EFECTIVO AL INICIO DEL PERIODO</v>
          </cell>
          <cell r="E39">
            <v>3570</v>
          </cell>
          <cell r="F39">
            <v>3581</v>
          </cell>
          <cell r="G39">
            <v>3319</v>
          </cell>
          <cell r="H39">
            <v>1044</v>
          </cell>
        </row>
        <row r="41">
          <cell r="B41" t="str">
            <v>SALDO DEL EFECTIVO AL FIN DEL PERIODO</v>
          </cell>
          <cell r="E41">
            <v>3174.7677052353574</v>
          </cell>
          <cell r="F41">
            <v>3319</v>
          </cell>
          <cell r="G41">
            <v>1044</v>
          </cell>
          <cell r="H41">
            <v>2553</v>
          </cell>
        </row>
        <row r="43">
          <cell r="B43" t="str">
            <v xml:space="preserve">CONCILIACION DEL RESULTADO NETO DEL </v>
          </cell>
        </row>
        <row r="44">
          <cell r="B44" t="str">
            <v>PERIODO CON EL EFECTIVO NETO PROVENIENTE</v>
          </cell>
          <cell r="E44" t="str">
            <v>Por el Período terminado el</v>
          </cell>
          <cell r="F44" t="str">
            <v>Al</v>
          </cell>
          <cell r="G44" t="str">
            <v>Al</v>
          </cell>
          <cell r="H44" t="str">
            <v>Al</v>
          </cell>
        </row>
        <row r="45">
          <cell r="B45" t="str">
            <v>DE LAS ACTIVIDADES DE OPERACIÓN</v>
          </cell>
          <cell r="E45" t="str">
            <v>31/07/2001</v>
          </cell>
          <cell r="F45" t="str">
            <v>31/12/2001</v>
          </cell>
          <cell r="G45" t="str">
            <v>31/12/2002</v>
          </cell>
          <cell r="H45" t="str">
            <v>31/12/2003</v>
          </cell>
        </row>
        <row r="47">
          <cell r="B47" t="str">
            <v>(Pérdida )Utilidad neta del período</v>
          </cell>
          <cell r="E47">
            <v>10635</v>
          </cell>
          <cell r="F47">
            <v>-1001</v>
          </cell>
          <cell r="G47">
            <v>8798</v>
          </cell>
          <cell r="H47">
            <v>15164</v>
          </cell>
        </row>
        <row r="49">
          <cell r="B49" t="str">
            <v xml:space="preserve">Ajustes al resultado neto que no afectan los flujos de </v>
          </cell>
        </row>
        <row r="50">
          <cell r="B50" t="str">
            <v xml:space="preserve">efectan los flujos de efectivo de las actividades de </v>
          </cell>
        </row>
        <row r="51">
          <cell r="B51" t="str">
            <v>operación :</v>
          </cell>
        </row>
        <row r="52">
          <cell r="B52" t="str">
            <v>Depreciación</v>
          </cell>
          <cell r="E52">
            <v>15855.384582609557</v>
          </cell>
          <cell r="F52">
            <v>27618</v>
          </cell>
          <cell r="G52">
            <v>26558</v>
          </cell>
          <cell r="H52">
            <v>26789</v>
          </cell>
        </row>
        <row r="53">
          <cell r="B53" t="str">
            <v>Provisión para Beneficios Sociales</v>
          </cell>
          <cell r="E53">
            <v>533.06214383898157</v>
          </cell>
          <cell r="F53">
            <v>882</v>
          </cell>
          <cell r="G53">
            <v>994</v>
          </cell>
          <cell r="H53">
            <v>1100</v>
          </cell>
        </row>
        <row r="54">
          <cell r="B54" t="str">
            <v>Provisiones Diversas</v>
          </cell>
          <cell r="E54">
            <v>768.44023332632412</v>
          </cell>
          <cell r="F54">
            <v>5046</v>
          </cell>
          <cell r="G54">
            <v>4856</v>
          </cell>
          <cell r="H54">
            <v>4039</v>
          </cell>
        </row>
        <row r="55">
          <cell r="B55" t="str">
            <v>Resultado por Exposición a la Inflación</v>
          </cell>
          <cell r="E55">
            <v>-6.9368141076499992</v>
          </cell>
          <cell r="F55">
            <v>-1171</v>
          </cell>
          <cell r="G55">
            <v>469</v>
          </cell>
          <cell r="H55">
            <v>469</v>
          </cell>
        </row>
        <row r="56">
          <cell r="B56" t="str">
            <v>Ajustes diversos netos</v>
          </cell>
          <cell r="E56">
            <v>-540.97401239317776</v>
          </cell>
          <cell r="F56">
            <v>-892</v>
          </cell>
          <cell r="G56">
            <v>-967</v>
          </cell>
          <cell r="H56">
            <v>-1074</v>
          </cell>
        </row>
        <row r="57">
          <cell r="B57" t="str">
            <v xml:space="preserve">Aumento (disminución ) del flujo de las actividades de </v>
          </cell>
        </row>
        <row r="58">
          <cell r="B58" t="str">
            <v xml:space="preserve">Operación por variaciones netas en Activos y Pasivos : </v>
          </cell>
        </row>
        <row r="59">
          <cell r="B59" t="str">
            <v>Cuentas por Cobrar Comerciales</v>
          </cell>
          <cell r="E59">
            <v>-2482.3487588791168</v>
          </cell>
          <cell r="F59">
            <v>2087</v>
          </cell>
          <cell r="G59">
            <v>695</v>
          </cell>
          <cell r="H59">
            <v>-7996</v>
          </cell>
        </row>
        <row r="60">
          <cell r="B60" t="str">
            <v>Otras Cuentas por Cobrar</v>
          </cell>
          <cell r="E60">
            <v>-3135.0779146003179</v>
          </cell>
          <cell r="F60">
            <v>3238</v>
          </cell>
          <cell r="G60">
            <v>-1123</v>
          </cell>
          <cell r="H60">
            <v>-930</v>
          </cell>
        </row>
        <row r="61">
          <cell r="B61" t="str">
            <v>Existencias</v>
          </cell>
          <cell r="E61">
            <v>518.22739029986326</v>
          </cell>
          <cell r="F61">
            <v>2844</v>
          </cell>
          <cell r="G61">
            <v>1185</v>
          </cell>
          <cell r="H61">
            <v>-661</v>
          </cell>
        </row>
        <row r="62">
          <cell r="B62" t="str">
            <v>Impuestos y Gastos Pagados por Anticipado</v>
          </cell>
          <cell r="E62">
            <v>-472.73414611323409</v>
          </cell>
          <cell r="F62">
            <v>1992</v>
          </cell>
          <cell r="G62">
            <v>-92</v>
          </cell>
          <cell r="H62">
            <v>362</v>
          </cell>
        </row>
        <row r="63">
          <cell r="B63" t="str">
            <v>Cuentas por Pagar Comerciales</v>
          </cell>
          <cell r="E63">
            <v>2653.4429163636137</v>
          </cell>
          <cell r="F63">
            <v>-655</v>
          </cell>
          <cell r="G63">
            <v>-4990</v>
          </cell>
          <cell r="H63">
            <v>1740</v>
          </cell>
        </row>
        <row r="64">
          <cell r="B64" t="str">
            <v>Otras Cuentas por Pagar</v>
          </cell>
          <cell r="E64">
            <v>-4247.5680000000002</v>
          </cell>
          <cell r="F64">
            <v>-4036</v>
          </cell>
          <cell r="G64">
            <v>-5365</v>
          </cell>
          <cell r="H64">
            <v>-1498</v>
          </cell>
        </row>
        <row r="65">
          <cell r="B65" t="str">
            <v>EFECTIVO NETO PROVISTO POR LAS ACTIVIDADES DE</v>
          </cell>
          <cell r="E65">
            <v>20077.917620344844</v>
          </cell>
          <cell r="F65">
            <v>35952</v>
          </cell>
          <cell r="G65">
            <v>31018</v>
          </cell>
          <cell r="H65">
            <v>37504</v>
          </cell>
        </row>
        <row r="66">
          <cell r="B66" t="str">
            <v>OPERACIÓN</v>
          </cell>
        </row>
        <row r="67">
          <cell r="B67" t="str">
            <v>(1) Montos reexpresados al 31-Diciembre-2003</v>
          </cell>
          <cell r="F67">
            <v>0</v>
          </cell>
          <cell r="G67">
            <v>0</v>
          </cell>
          <cell r="H67">
            <v>0</v>
          </cell>
        </row>
      </sheetData>
      <sheetData sheetId="16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Idg"/>
      <sheetName val="Ifgb_"/>
      <sheetName val="CMI"/>
      <sheetName val="BG Final"/>
      <sheetName val="Ratios"/>
      <sheetName val="Est Camb Pat"/>
      <sheetName val="Detll Deudas"/>
      <sheetName val="Cobranza"/>
      <sheetName val="BG Ajustado"/>
      <sheetName val="EGPnaturaleza"/>
      <sheetName val="EGPfuncion"/>
      <sheetName val="Flujo Caja_Act"/>
      <sheetName val="FlujoCaja_Actborr"/>
      <sheetName val="Flujo de Caja_ActMSM"/>
      <sheetName val="ResumenEGP"/>
      <sheetName val="Flujo de efectivo"/>
      <sheetName val="PptoIngresosEgresos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B1" t="str">
            <v>Hidrandina S.A.</v>
          </cell>
          <cell r="E1">
            <v>1</v>
          </cell>
        </row>
        <row r="2">
          <cell r="B2" t="str">
            <v>Presupuesto 2003</v>
          </cell>
        </row>
        <row r="4">
          <cell r="B4" t="str">
            <v>ESTADO DE FLUJO DE EFECTIVO</v>
          </cell>
        </row>
        <row r="5">
          <cell r="B5" t="str">
            <v>(En Miles de Soles)</v>
          </cell>
        </row>
        <row r="7">
          <cell r="E7" t="str">
            <v>Por el Período terminado el</v>
          </cell>
          <cell r="F7" t="str">
            <v>Al</v>
          </cell>
          <cell r="G7" t="str">
            <v>Al</v>
          </cell>
          <cell r="H7" t="str">
            <v>Al</v>
          </cell>
        </row>
        <row r="8">
          <cell r="B8" t="str">
            <v>MOVIMIENTOS DE EFECTIVO</v>
          </cell>
          <cell r="E8" t="str">
            <v>31/07/2001</v>
          </cell>
          <cell r="F8" t="str">
            <v>31/12/2001</v>
          </cell>
          <cell r="G8" t="str">
            <v>31/12/2002</v>
          </cell>
          <cell r="H8" t="str">
            <v>31/12/2003</v>
          </cell>
        </row>
        <row r="9">
          <cell r="E9" t="str">
            <v>(1)</v>
          </cell>
        </row>
        <row r="10">
          <cell r="B10" t="str">
            <v>ACTIVIDADES DE OPERACIÓN</v>
          </cell>
        </row>
        <row r="11">
          <cell r="B11" t="str">
            <v>Cobranzas de Clientes</v>
          </cell>
          <cell r="E11">
            <v>164442.25399755622</v>
          </cell>
          <cell r="F11">
            <v>285533</v>
          </cell>
          <cell r="G11">
            <v>275379</v>
          </cell>
          <cell r="H11">
            <v>282655</v>
          </cell>
        </row>
        <row r="12">
          <cell r="B12" t="str">
            <v>Otros Cobros</v>
          </cell>
          <cell r="E12">
            <v>-3135.0779146003179</v>
          </cell>
          <cell r="F12">
            <v>3238</v>
          </cell>
          <cell r="G12">
            <v>2064</v>
          </cell>
          <cell r="H12">
            <v>-930</v>
          </cell>
        </row>
        <row r="13">
          <cell r="B13" t="str">
            <v>Intereses Cobrados</v>
          </cell>
          <cell r="E13">
            <v>3578.1425536353158</v>
          </cell>
          <cell r="F13">
            <v>5794</v>
          </cell>
          <cell r="G13">
            <v>4338</v>
          </cell>
          <cell r="H13">
            <v>4338</v>
          </cell>
        </row>
        <row r="14">
          <cell r="B14" t="str">
            <v>Pagos a Proveedores</v>
          </cell>
          <cell r="E14">
            <v>-118387.2671435791</v>
          </cell>
          <cell r="F14">
            <v>-205352</v>
          </cell>
          <cell r="G14">
            <v>-200215</v>
          </cell>
          <cell r="H14">
            <v>-201772</v>
          </cell>
        </row>
        <row r="15">
          <cell r="B15" t="str">
            <v>Pago de Remuneraciones</v>
          </cell>
          <cell r="E15">
            <v>-6694.4297804194166</v>
          </cell>
          <cell r="F15">
            <v>-10839</v>
          </cell>
          <cell r="G15">
            <v>-12452</v>
          </cell>
          <cell r="H15">
            <v>-12640</v>
          </cell>
        </row>
        <row r="16">
          <cell r="B16" t="str">
            <v>Pago de Tributos</v>
          </cell>
          <cell r="E16">
            <v>-6849.7002007955216</v>
          </cell>
          <cell r="F16">
            <v>-10788</v>
          </cell>
          <cell r="G16">
            <v>-14188</v>
          </cell>
          <cell r="H16">
            <v>-15481</v>
          </cell>
        </row>
        <row r="17">
          <cell r="B17" t="str">
            <v>Pago de Beneficios Sociales</v>
          </cell>
          <cell r="E17">
            <v>-540.97401239317776</v>
          </cell>
          <cell r="F17">
            <v>-892</v>
          </cell>
          <cell r="G17">
            <v>-967</v>
          </cell>
          <cell r="H17">
            <v>-1074</v>
          </cell>
        </row>
        <row r="18">
          <cell r="B18" t="str">
            <v>Impuesto a la renta</v>
          </cell>
          <cell r="E18">
            <v>0</v>
          </cell>
          <cell r="F18">
            <v>0</v>
          </cell>
        </row>
        <row r="19">
          <cell r="B19" t="str">
            <v xml:space="preserve">Intereses Pagados </v>
          </cell>
          <cell r="E19">
            <v>-1769.291605432167</v>
          </cell>
          <cell r="F19">
            <v>-4015</v>
          </cell>
          <cell r="G19">
            <v>-2031</v>
          </cell>
          <cell r="H19">
            <v>-3623</v>
          </cell>
        </row>
        <row r="20">
          <cell r="B20" t="str">
            <v>Otros Pagos relativos a la actividad</v>
          </cell>
          <cell r="E20">
            <v>-10565.415999999999</v>
          </cell>
          <cell r="F20">
            <v>-26727</v>
          </cell>
          <cell r="G20">
            <v>-20910</v>
          </cell>
          <cell r="H20">
            <v>-13969</v>
          </cell>
        </row>
        <row r="21">
          <cell r="B21" t="str">
            <v>Efectivo Neto Provisto por las actividades de Operación</v>
          </cell>
          <cell r="E21">
            <v>20078.239893971848</v>
          </cell>
          <cell r="F21">
            <v>35952</v>
          </cell>
          <cell r="G21">
            <v>31018</v>
          </cell>
          <cell r="H21">
            <v>37504</v>
          </cell>
        </row>
        <row r="23">
          <cell r="B23" t="str">
            <v>ACTIVIDADES DE INVERSION</v>
          </cell>
        </row>
        <row r="24">
          <cell r="B24" t="str">
            <v>Compra de Inmuebles Maquinaria y Equipo</v>
          </cell>
          <cell r="E24">
            <v>-11369.355112380206</v>
          </cell>
          <cell r="F24">
            <v>-25943</v>
          </cell>
          <cell r="G24">
            <v>-39436</v>
          </cell>
          <cell r="H24">
            <v>-59024</v>
          </cell>
        </row>
        <row r="25">
          <cell r="B25" t="str">
            <v>Otros (pagos) ingresos relativos a la actividad</v>
          </cell>
          <cell r="E25">
            <v>-760.07663150964993</v>
          </cell>
          <cell r="F25">
            <v>-2796</v>
          </cell>
          <cell r="G25">
            <v>-1912</v>
          </cell>
          <cell r="H25">
            <v>-3106</v>
          </cell>
        </row>
        <row r="26">
          <cell r="B26" t="str">
            <v>Efectivo neto aplicado a las actividades de Inversión</v>
          </cell>
          <cell r="E26">
            <v>-12129.431743889856</v>
          </cell>
          <cell r="F26">
            <v>-28739</v>
          </cell>
          <cell r="G26">
            <v>-41348</v>
          </cell>
          <cell r="H26">
            <v>-62130</v>
          </cell>
        </row>
        <row r="28">
          <cell r="B28" t="str">
            <v>ACTIVIDADES DE FINANCIAMIENTO</v>
          </cell>
        </row>
        <row r="29">
          <cell r="B29" t="str">
            <v>Aporte de Capital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B30" t="str">
            <v>Ingreso por Préstamos Bancarios</v>
          </cell>
          <cell r="E30">
            <v>12248.561505465281</v>
          </cell>
          <cell r="F30">
            <v>12577</v>
          </cell>
          <cell r="G30">
            <v>26700</v>
          </cell>
          <cell r="H30">
            <v>41000</v>
          </cell>
        </row>
        <row r="31">
          <cell r="B31" t="str">
            <v>Amortización de Préstamos</v>
          </cell>
          <cell r="E31">
            <v>-20599.538764419565</v>
          </cell>
          <cell r="F31">
            <v>-21223</v>
          </cell>
          <cell r="G31">
            <v>-18176</v>
          </cell>
          <cell r="H31">
            <v>-14396</v>
          </cell>
        </row>
        <row r="32">
          <cell r="B32" t="str">
            <v>Efectivo Neto (aplicado a) provisto por las actividades</v>
          </cell>
          <cell r="F32">
            <v>-8646</v>
          </cell>
          <cell r="G32">
            <v>8524</v>
          </cell>
          <cell r="H32">
            <v>26604</v>
          </cell>
        </row>
        <row r="33">
          <cell r="B33" t="str">
            <v>de Financiamiento</v>
          </cell>
          <cell r="E33">
            <v>-8350.9772589542845</v>
          </cell>
        </row>
        <row r="35">
          <cell r="B35" t="str">
            <v>(DISMINUCIÓN)/AUMENTO  NETO DEL EFECTIVO</v>
          </cell>
          <cell r="E35">
            <v>-402.16910887229278</v>
          </cell>
          <cell r="F35">
            <v>-1433</v>
          </cell>
          <cell r="G35">
            <v>-1806</v>
          </cell>
          <cell r="H35">
            <v>1978</v>
          </cell>
        </row>
        <row r="37">
          <cell r="B37" t="str">
            <v>REI DEL PERIODO</v>
          </cell>
          <cell r="E37">
            <v>6.9368141076499992</v>
          </cell>
          <cell r="F37">
            <v>1171</v>
          </cell>
          <cell r="G37">
            <v>-469</v>
          </cell>
          <cell r="H37">
            <v>-469</v>
          </cell>
        </row>
        <row r="39">
          <cell r="B39" t="str">
            <v>SALDO DEL EFECTIVO AL INICIO DEL PERIODO</v>
          </cell>
          <cell r="E39">
            <v>3570</v>
          </cell>
          <cell r="F39">
            <v>3581</v>
          </cell>
          <cell r="G39">
            <v>3319</v>
          </cell>
          <cell r="H39">
            <v>1044</v>
          </cell>
        </row>
        <row r="41">
          <cell r="B41" t="str">
            <v>SALDO DEL EFECTIVO AL FIN DEL PERIODO</v>
          </cell>
          <cell r="E41">
            <v>3174.7677052353574</v>
          </cell>
          <cell r="F41">
            <v>3319</v>
          </cell>
          <cell r="G41">
            <v>1044</v>
          </cell>
          <cell r="H41">
            <v>2553</v>
          </cell>
        </row>
        <row r="43">
          <cell r="B43" t="str">
            <v xml:space="preserve">CONCILIACION DEL RESULTADO NETO DEL </v>
          </cell>
        </row>
        <row r="44">
          <cell r="B44" t="str">
            <v>PERIODO CON EL EFECTIVO NETO PROVENIENTE</v>
          </cell>
          <cell r="E44" t="str">
            <v>Por el Período terminado el</v>
          </cell>
          <cell r="F44" t="str">
            <v>Al</v>
          </cell>
          <cell r="G44" t="str">
            <v>Al</v>
          </cell>
          <cell r="H44" t="str">
            <v>Al</v>
          </cell>
        </row>
        <row r="45">
          <cell r="B45" t="str">
            <v>DE LAS ACTIVIDADES DE OPERACIÓN</v>
          </cell>
          <cell r="E45" t="str">
            <v>31/07/2001</v>
          </cell>
          <cell r="F45" t="str">
            <v>31/12/2001</v>
          </cell>
          <cell r="G45" t="str">
            <v>31/12/2002</v>
          </cell>
          <cell r="H45" t="str">
            <v>31/12/2003</v>
          </cell>
        </row>
        <row r="47">
          <cell r="B47" t="str">
            <v>(Pérdida )Utilidad neta del período</v>
          </cell>
          <cell r="E47">
            <v>10635</v>
          </cell>
          <cell r="F47">
            <v>-1001</v>
          </cell>
          <cell r="G47">
            <v>8798</v>
          </cell>
          <cell r="H47">
            <v>15164</v>
          </cell>
        </row>
        <row r="49">
          <cell r="B49" t="str">
            <v xml:space="preserve">Ajustes al resultado neto que no afectan los flujos de </v>
          </cell>
        </row>
        <row r="50">
          <cell r="B50" t="str">
            <v xml:space="preserve">efectan los flujos de efectivo de las actividades de </v>
          </cell>
        </row>
        <row r="51">
          <cell r="B51" t="str">
            <v>operación :</v>
          </cell>
        </row>
        <row r="52">
          <cell r="B52" t="str">
            <v>Depreciación</v>
          </cell>
          <cell r="E52">
            <v>15855.384582609557</v>
          </cell>
          <cell r="F52">
            <v>27618</v>
          </cell>
          <cell r="G52">
            <v>26558</v>
          </cell>
          <cell r="H52">
            <v>26789</v>
          </cell>
        </row>
        <row r="53">
          <cell r="B53" t="str">
            <v>Provisión para Beneficios Sociales</v>
          </cell>
          <cell r="E53">
            <v>533.06214383898157</v>
          </cell>
          <cell r="F53">
            <v>882</v>
          </cell>
          <cell r="G53">
            <v>994</v>
          </cell>
          <cell r="H53">
            <v>1100</v>
          </cell>
        </row>
        <row r="54">
          <cell r="B54" t="str">
            <v>Provisiones Diversas</v>
          </cell>
          <cell r="E54">
            <v>768.44023332632412</v>
          </cell>
          <cell r="F54">
            <v>5046</v>
          </cell>
          <cell r="G54">
            <v>4856</v>
          </cell>
          <cell r="H54">
            <v>4039</v>
          </cell>
        </row>
        <row r="55">
          <cell r="B55" t="str">
            <v>Resultado por Exposición a la Inflación</v>
          </cell>
          <cell r="E55">
            <v>-6.9368141076499992</v>
          </cell>
          <cell r="F55">
            <v>-1171</v>
          </cell>
          <cell r="G55">
            <v>469</v>
          </cell>
          <cell r="H55">
            <v>469</v>
          </cell>
        </row>
        <row r="56">
          <cell r="B56" t="str">
            <v>Ajustes diversos netos</v>
          </cell>
          <cell r="E56">
            <v>-540.97401239317776</v>
          </cell>
          <cell r="F56">
            <v>-892</v>
          </cell>
          <cell r="G56">
            <v>-967</v>
          </cell>
          <cell r="H56">
            <v>-1074</v>
          </cell>
        </row>
        <row r="57">
          <cell r="B57" t="str">
            <v xml:space="preserve">Aumento (disminución ) del flujo de las actividades de </v>
          </cell>
        </row>
        <row r="58">
          <cell r="B58" t="str">
            <v xml:space="preserve">Operación por variaciones netas en Activos y Pasivos : </v>
          </cell>
        </row>
        <row r="59">
          <cell r="B59" t="str">
            <v>Cuentas por Cobrar Comerciales</v>
          </cell>
          <cell r="E59">
            <v>-2482.3487588791168</v>
          </cell>
          <cell r="F59">
            <v>2087</v>
          </cell>
          <cell r="G59">
            <v>695</v>
          </cell>
          <cell r="H59">
            <v>-7996</v>
          </cell>
        </row>
        <row r="60">
          <cell r="B60" t="str">
            <v>Otras Cuentas por Cobrar</v>
          </cell>
          <cell r="E60">
            <v>-3135.0779146003179</v>
          </cell>
          <cell r="F60">
            <v>3238</v>
          </cell>
          <cell r="G60">
            <v>-1123</v>
          </cell>
          <cell r="H60">
            <v>-930</v>
          </cell>
        </row>
        <row r="61">
          <cell r="B61" t="str">
            <v>Existencias</v>
          </cell>
          <cell r="E61">
            <v>518.22739029986326</v>
          </cell>
          <cell r="F61">
            <v>2844</v>
          </cell>
          <cell r="G61">
            <v>1185</v>
          </cell>
          <cell r="H61">
            <v>-661</v>
          </cell>
        </row>
        <row r="62">
          <cell r="B62" t="str">
            <v>Impuestos y Gastos Pagados por Anticipado</v>
          </cell>
          <cell r="E62">
            <v>-472.73414611323409</v>
          </cell>
          <cell r="F62">
            <v>1992</v>
          </cell>
          <cell r="G62">
            <v>-92</v>
          </cell>
          <cell r="H62">
            <v>362</v>
          </cell>
        </row>
        <row r="63">
          <cell r="B63" t="str">
            <v>Cuentas por Pagar Comerciales</v>
          </cell>
          <cell r="E63">
            <v>2653.4429163636137</v>
          </cell>
          <cell r="F63">
            <v>-655</v>
          </cell>
          <cell r="G63">
            <v>-4990</v>
          </cell>
          <cell r="H63">
            <v>1740</v>
          </cell>
        </row>
        <row r="64">
          <cell r="B64" t="str">
            <v>Otras Cuentas por Pagar</v>
          </cell>
          <cell r="E64">
            <v>-4247.5680000000002</v>
          </cell>
          <cell r="F64">
            <v>-4036</v>
          </cell>
          <cell r="G64">
            <v>-5365</v>
          </cell>
          <cell r="H64">
            <v>-1498</v>
          </cell>
        </row>
        <row r="65">
          <cell r="B65" t="str">
            <v>EFECTIVO NETO PROVISTO POR LAS ACTIVIDADES DE</v>
          </cell>
          <cell r="E65">
            <v>20077.917620344844</v>
          </cell>
          <cell r="F65">
            <v>35952</v>
          </cell>
          <cell r="G65">
            <v>31018</v>
          </cell>
          <cell r="H65">
            <v>37504</v>
          </cell>
        </row>
        <row r="66">
          <cell r="B66" t="str">
            <v>OPERACIÓN</v>
          </cell>
        </row>
        <row r="67">
          <cell r="B67" t="str">
            <v>(1) Montos reexpresados al 31-Diciembre-2003</v>
          </cell>
          <cell r="F67">
            <v>0</v>
          </cell>
          <cell r="G67">
            <v>0</v>
          </cell>
          <cell r="H67">
            <v>0</v>
          </cell>
        </row>
      </sheetData>
      <sheetData sheetId="16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Grado_Elect_Infl"/>
      <sheetName val="Nº_Clientes"/>
      <sheetName val="Grado_mes_Conc"/>
      <sheetName val="Grado_Elect_Conces"/>
      <sheetName val="Grado_mes_Infl"/>
    </sheetNames>
    <sheetDataSet>
      <sheetData sheetId="0" refreshError="1">
        <row r="1">
          <cell r="B1" t="str">
            <v>GRADO DE ELECTRIFICACION / POBLACION AREA DE INFLUENCIA /  NUMERO DE CLIENTES</v>
          </cell>
        </row>
        <row r="3">
          <cell r="B3" t="str">
            <v xml:space="preserve">HABITANTES POR AREA DE INFLUENCIA </v>
          </cell>
        </row>
        <row r="4">
          <cell r="B4" t="str">
            <v>DPTO.</v>
          </cell>
          <cell r="C4" t="str">
            <v>PROVINCIA</v>
          </cell>
          <cell r="D4" t="str">
            <v xml:space="preserve">Sistema </v>
          </cell>
          <cell r="H4" t="str">
            <v>NUMERO DE HABITANTES</v>
          </cell>
        </row>
        <row r="5">
          <cell r="D5" t="str">
            <v>Eléctrico</v>
          </cell>
          <cell r="E5">
            <v>1993</v>
          </cell>
          <cell r="H5">
            <v>1996</v>
          </cell>
          <cell r="I5">
            <v>1997</v>
          </cell>
          <cell r="J5">
            <v>1998</v>
          </cell>
          <cell r="K5">
            <v>1999</v>
          </cell>
          <cell r="L5">
            <v>2000</v>
          </cell>
        </row>
        <row r="6">
          <cell r="D6" t="str">
            <v xml:space="preserve"> </v>
          </cell>
        </row>
        <row r="7">
          <cell r="B7" t="str">
            <v>ANCASH</v>
          </cell>
          <cell r="E7">
            <v>983546</v>
          </cell>
          <cell r="H7">
            <v>934166</v>
          </cell>
          <cell r="I7">
            <v>945376</v>
          </cell>
          <cell r="J7">
            <v>956721</v>
          </cell>
          <cell r="K7">
            <v>968201</v>
          </cell>
          <cell r="L7">
            <v>979820</v>
          </cell>
        </row>
        <row r="8">
          <cell r="C8" t="str">
            <v>Casma</v>
          </cell>
          <cell r="D8">
            <v>3</v>
          </cell>
          <cell r="E8">
            <v>36400</v>
          </cell>
        </row>
        <row r="9">
          <cell r="C9" t="str">
            <v>Santa</v>
          </cell>
          <cell r="D9">
            <v>3</v>
          </cell>
          <cell r="E9">
            <v>349201</v>
          </cell>
        </row>
        <row r="10">
          <cell r="C10" t="str">
            <v>Huarmey</v>
          </cell>
          <cell r="D10">
            <v>8</v>
          </cell>
          <cell r="E10">
            <v>24519</v>
          </cell>
        </row>
        <row r="11">
          <cell r="C11" t="str">
            <v>Pallasca</v>
          </cell>
          <cell r="D11">
            <v>6</v>
          </cell>
          <cell r="E11">
            <v>29272</v>
          </cell>
        </row>
        <row r="12">
          <cell r="C12" t="str">
            <v>Sub Total Ancash Costa</v>
          </cell>
          <cell r="E12">
            <v>439392</v>
          </cell>
        </row>
        <row r="13">
          <cell r="B13">
            <v>1</v>
          </cell>
          <cell r="C13" t="str">
            <v>Huaraz</v>
          </cell>
          <cell r="D13">
            <v>4</v>
          </cell>
          <cell r="E13">
            <v>124960</v>
          </cell>
        </row>
        <row r="14">
          <cell r="B14">
            <v>2</v>
          </cell>
          <cell r="C14" t="str">
            <v>Aija</v>
          </cell>
          <cell r="D14">
            <v>4</v>
          </cell>
          <cell r="E14">
            <v>8936</v>
          </cell>
        </row>
        <row r="15">
          <cell r="B15">
            <v>3</v>
          </cell>
          <cell r="C15" t="str">
            <v>Carhuaz</v>
          </cell>
          <cell r="D15">
            <v>4</v>
          </cell>
          <cell r="E15">
            <v>40796</v>
          </cell>
        </row>
        <row r="16">
          <cell r="B16">
            <v>4</v>
          </cell>
          <cell r="C16" t="str">
            <v>Corongo</v>
          </cell>
          <cell r="D16">
            <v>4</v>
          </cell>
          <cell r="E16">
            <v>9104</v>
          </cell>
        </row>
        <row r="17">
          <cell r="B17">
            <v>5</v>
          </cell>
          <cell r="C17" t="str">
            <v>Huaylas</v>
          </cell>
          <cell r="D17">
            <v>4</v>
          </cell>
          <cell r="E17">
            <v>52158</v>
          </cell>
        </row>
        <row r="18">
          <cell r="B18">
            <v>6</v>
          </cell>
          <cell r="C18" t="str">
            <v>Recuay</v>
          </cell>
          <cell r="D18">
            <v>4</v>
          </cell>
          <cell r="E18">
            <v>19824</v>
          </cell>
        </row>
        <row r="19">
          <cell r="B19">
            <v>7</v>
          </cell>
          <cell r="C19" t="str">
            <v>Sihuas</v>
          </cell>
          <cell r="D19">
            <v>4</v>
          </cell>
          <cell r="E19">
            <v>32780</v>
          </cell>
        </row>
        <row r="20">
          <cell r="B20">
            <v>8</v>
          </cell>
          <cell r="C20" t="str">
            <v>Yungay</v>
          </cell>
          <cell r="D20">
            <v>4</v>
          </cell>
          <cell r="E20">
            <v>51663</v>
          </cell>
        </row>
        <row r="21">
          <cell r="B21">
            <v>9</v>
          </cell>
          <cell r="C21" t="str">
            <v>Bolognesi</v>
          </cell>
          <cell r="D21">
            <v>12</v>
          </cell>
          <cell r="E21">
            <v>28814</v>
          </cell>
        </row>
        <row r="22">
          <cell r="B22">
            <v>10</v>
          </cell>
          <cell r="C22" t="str">
            <v>Huari</v>
          </cell>
          <cell r="D22">
            <v>12</v>
          </cell>
          <cell r="E22">
            <v>65870</v>
          </cell>
        </row>
        <row r="23">
          <cell r="B23">
            <v>11</v>
          </cell>
          <cell r="C23" t="str">
            <v>Mariscal Luzuriaga</v>
          </cell>
          <cell r="D23">
            <v>12</v>
          </cell>
          <cell r="E23">
            <v>23943</v>
          </cell>
        </row>
        <row r="24">
          <cell r="B24">
            <v>12</v>
          </cell>
          <cell r="C24" t="str">
            <v>Pomabamba</v>
          </cell>
          <cell r="D24">
            <v>12</v>
          </cell>
          <cell r="E24">
            <v>26990</v>
          </cell>
        </row>
        <row r="25">
          <cell r="C25" t="str">
            <v>Sub total Ancash Sierra</v>
          </cell>
          <cell r="E25">
            <v>485838</v>
          </cell>
        </row>
        <row r="26">
          <cell r="B26">
            <v>13</v>
          </cell>
          <cell r="C26" t="str">
            <v>Carlos Fitzcarrald</v>
          </cell>
          <cell r="D26">
            <v>0</v>
          </cell>
          <cell r="E26">
            <v>21592</v>
          </cell>
        </row>
        <row r="27">
          <cell r="B27">
            <v>14</v>
          </cell>
          <cell r="C27" t="str">
            <v>Ocros</v>
          </cell>
          <cell r="D27">
            <v>0</v>
          </cell>
          <cell r="E27">
            <v>7178</v>
          </cell>
        </row>
        <row r="28">
          <cell r="B28">
            <v>15</v>
          </cell>
          <cell r="C28" t="str">
            <v>Asunción</v>
          </cell>
          <cell r="D28">
            <v>0</v>
          </cell>
          <cell r="E28">
            <v>10106</v>
          </cell>
        </row>
        <row r="29">
          <cell r="B29">
            <v>16</v>
          </cell>
          <cell r="C29" t="str">
            <v>Antonio Raymondi</v>
          </cell>
          <cell r="D29">
            <v>0</v>
          </cell>
          <cell r="E29">
            <v>19440</v>
          </cell>
        </row>
        <row r="30">
          <cell r="C30" t="str">
            <v>Sub total Ancash Sierra</v>
          </cell>
          <cell r="E30">
            <v>544154</v>
          </cell>
        </row>
        <row r="32">
          <cell r="B32" t="str">
            <v>CAJAMARCA</v>
          </cell>
          <cell r="E32">
            <v>565924</v>
          </cell>
          <cell r="H32">
            <v>576691</v>
          </cell>
          <cell r="I32">
            <v>621679</v>
          </cell>
          <cell r="J32">
            <v>632546</v>
          </cell>
          <cell r="K32">
            <v>643639</v>
          </cell>
          <cell r="L32">
            <v>654962</v>
          </cell>
        </row>
        <row r="33">
          <cell r="C33" t="str">
            <v>Cajamarca</v>
          </cell>
          <cell r="D33">
            <v>2</v>
          </cell>
          <cell r="E33">
            <v>236510</v>
          </cell>
        </row>
        <row r="34">
          <cell r="C34" t="str">
            <v>Cajabamba</v>
          </cell>
          <cell r="D34">
            <v>7</v>
          </cell>
          <cell r="E34">
            <v>71627</v>
          </cell>
        </row>
        <row r="35">
          <cell r="C35" t="str">
            <v>Celendín</v>
          </cell>
          <cell r="D35">
            <v>12</v>
          </cell>
          <cell r="E35">
            <v>85170</v>
          </cell>
        </row>
        <row r="36">
          <cell r="C36" t="str">
            <v>San Marcos</v>
          </cell>
          <cell r="D36">
            <v>12</v>
          </cell>
          <cell r="E36">
            <v>50275</v>
          </cell>
        </row>
        <row r="37">
          <cell r="C37" t="str">
            <v>San Miguel</v>
          </cell>
          <cell r="D37">
            <v>11</v>
          </cell>
          <cell r="E37">
            <v>63344</v>
          </cell>
        </row>
        <row r="38">
          <cell r="C38" t="str">
            <v>San Pablo</v>
          </cell>
          <cell r="D38">
            <v>11</v>
          </cell>
          <cell r="E38">
            <v>25392</v>
          </cell>
        </row>
        <row r="39">
          <cell r="C39" t="str">
            <v>Contumazá</v>
          </cell>
          <cell r="D39">
            <v>11</v>
          </cell>
          <cell r="E39">
            <v>33606</v>
          </cell>
        </row>
        <row r="41">
          <cell r="B41" t="str">
            <v>LA LIBERTAD</v>
          </cell>
          <cell r="E41">
            <v>1276383</v>
          </cell>
          <cell r="H41">
            <v>1279486</v>
          </cell>
          <cell r="I41">
            <v>1307635</v>
          </cell>
          <cell r="J41">
            <v>1336403</v>
          </cell>
          <cell r="K41">
            <v>1365804</v>
          </cell>
          <cell r="L41">
            <v>1395852</v>
          </cell>
        </row>
        <row r="42">
          <cell r="B42">
            <v>1</v>
          </cell>
          <cell r="C42" t="str">
            <v>Trujillo</v>
          </cell>
          <cell r="D42">
            <v>1</v>
          </cell>
          <cell r="E42">
            <v>628554</v>
          </cell>
        </row>
        <row r="43">
          <cell r="B43">
            <v>2</v>
          </cell>
          <cell r="C43" t="str">
            <v>Ascope</v>
          </cell>
          <cell r="D43">
            <v>1</v>
          </cell>
          <cell r="E43">
            <v>111270</v>
          </cell>
        </row>
        <row r="44">
          <cell r="B44">
            <v>3</v>
          </cell>
          <cell r="C44" t="str">
            <v>Otuzco</v>
          </cell>
          <cell r="D44">
            <v>1</v>
          </cell>
          <cell r="E44">
            <v>114989</v>
          </cell>
        </row>
        <row r="45">
          <cell r="B45">
            <v>4</v>
          </cell>
          <cell r="C45" t="str">
            <v>Julcán</v>
          </cell>
          <cell r="D45">
            <v>1</v>
          </cell>
          <cell r="E45">
            <v>37067</v>
          </cell>
        </row>
        <row r="46">
          <cell r="B46">
            <v>5</v>
          </cell>
          <cell r="C46" t="str">
            <v>Chepén</v>
          </cell>
          <cell r="D46">
            <v>5</v>
          </cell>
          <cell r="E46">
            <v>60189</v>
          </cell>
        </row>
        <row r="47">
          <cell r="B47">
            <v>6</v>
          </cell>
          <cell r="C47" t="str">
            <v>Pacasmayo</v>
          </cell>
          <cell r="D47">
            <v>5</v>
          </cell>
          <cell r="E47">
            <v>80282</v>
          </cell>
        </row>
        <row r="48">
          <cell r="B48">
            <v>7</v>
          </cell>
          <cell r="C48" t="str">
            <v>Sanchéz Carrión</v>
          </cell>
          <cell r="D48">
            <v>7</v>
          </cell>
          <cell r="E48">
            <v>108618</v>
          </cell>
        </row>
        <row r="49">
          <cell r="B49">
            <v>8</v>
          </cell>
          <cell r="C49" t="str">
            <v>Santiago de Chuco</v>
          </cell>
          <cell r="D49">
            <v>10</v>
          </cell>
          <cell r="E49">
            <v>53342</v>
          </cell>
        </row>
        <row r="50">
          <cell r="B50">
            <v>9</v>
          </cell>
          <cell r="C50" t="str">
            <v>Pataz</v>
          </cell>
          <cell r="D50">
            <v>12</v>
          </cell>
          <cell r="E50">
            <v>64983</v>
          </cell>
        </row>
        <row r="51">
          <cell r="B51">
            <v>10</v>
          </cell>
          <cell r="C51" t="str">
            <v>Bolivar</v>
          </cell>
          <cell r="D51">
            <v>0</v>
          </cell>
          <cell r="E51">
            <v>17089</v>
          </cell>
        </row>
        <row r="52">
          <cell r="C52" t="str">
            <v>LLNO</v>
          </cell>
          <cell r="D52">
            <v>0</v>
          </cell>
          <cell r="E52">
            <v>251741</v>
          </cell>
        </row>
        <row r="53">
          <cell r="B53" t="str">
            <v xml:space="preserve">TOTAL </v>
          </cell>
          <cell r="E53">
            <v>2825853</v>
          </cell>
          <cell r="H53">
            <v>2790343</v>
          </cell>
          <cell r="I53">
            <v>2874690</v>
          </cell>
          <cell r="J53">
            <v>2925670</v>
          </cell>
          <cell r="K53">
            <v>2977644</v>
          </cell>
          <cell r="L53">
            <v>3030634</v>
          </cell>
        </row>
        <row r="54">
          <cell r="D54">
            <v>795895</v>
          </cell>
          <cell r="H54">
            <v>-35510</v>
          </cell>
          <cell r="I54">
            <v>84347</v>
          </cell>
          <cell r="J54">
            <v>50980</v>
          </cell>
          <cell r="K54">
            <v>51974</v>
          </cell>
          <cell r="L54">
            <v>52990</v>
          </cell>
        </row>
        <row r="55">
          <cell r="B55" t="str">
            <v>Nº de Clientes Potenciales</v>
          </cell>
          <cell r="E55">
            <v>565170.6</v>
          </cell>
          <cell r="H55">
            <v>558068.6</v>
          </cell>
          <cell r="I55">
            <v>574938</v>
          </cell>
          <cell r="J55">
            <v>585134</v>
          </cell>
          <cell r="K55">
            <v>595528.80000000005</v>
          </cell>
          <cell r="L55">
            <v>606126.80000000005</v>
          </cell>
        </row>
        <row r="57">
          <cell r="J57" t="str">
            <v>(*)</v>
          </cell>
        </row>
        <row r="58">
          <cell r="B58" t="str">
            <v>Nº de Clientes Real /Estimados</v>
          </cell>
          <cell r="E58">
            <v>200031</v>
          </cell>
          <cell r="H58">
            <v>269895</v>
          </cell>
          <cell r="I58">
            <v>290300</v>
          </cell>
          <cell r="J58">
            <v>304269.68</v>
          </cell>
          <cell r="K58">
            <v>321585.55200000003</v>
          </cell>
          <cell r="L58">
            <v>339431.00800000003</v>
          </cell>
        </row>
        <row r="59">
          <cell r="B59" t="str">
            <v>AÑOS</v>
          </cell>
          <cell r="E59">
            <v>1993</v>
          </cell>
          <cell r="H59">
            <v>1996</v>
          </cell>
          <cell r="I59">
            <v>1997</v>
          </cell>
          <cell r="J59">
            <v>1998</v>
          </cell>
          <cell r="K59">
            <v>1999</v>
          </cell>
          <cell r="L59">
            <v>2000</v>
          </cell>
        </row>
        <row r="61">
          <cell r="B61" t="str">
            <v>GRADO DE ELECTRIFICACION</v>
          </cell>
          <cell r="E61">
            <v>0.35393029998375714</v>
          </cell>
          <cell r="H61">
            <v>0.48362333949625552</v>
          </cell>
          <cell r="I61">
            <v>0.5</v>
          </cell>
          <cell r="J61">
            <v>0.52</v>
          </cell>
          <cell r="K61">
            <v>0.54</v>
          </cell>
          <cell r="L61">
            <v>0.56000000000000005</v>
          </cell>
        </row>
        <row r="62">
          <cell r="B62" t="str">
            <v xml:space="preserve">INCREMENTO DE CLIENTES </v>
          </cell>
          <cell r="H62">
            <v>69864</v>
          </cell>
          <cell r="I62">
            <v>20405</v>
          </cell>
          <cell r="J62">
            <v>13969.679999999993</v>
          </cell>
          <cell r="K62">
            <v>17315.872000000032</v>
          </cell>
          <cell r="L62">
            <v>17845.456000000006</v>
          </cell>
        </row>
        <row r="65">
          <cell r="B65" t="str">
            <v>(*) Se incluye 37,000 exclientes</v>
          </cell>
        </row>
        <row r="70">
          <cell r="E70" t="str">
            <v>NUMERO DE HABITANTES</v>
          </cell>
        </row>
        <row r="71">
          <cell r="B71" t="str">
            <v>DEPARTAMENTO</v>
          </cell>
          <cell r="C71" t="str">
            <v>U.N.</v>
          </cell>
          <cell r="E71">
            <v>1993</v>
          </cell>
          <cell r="F71">
            <v>1994</v>
          </cell>
          <cell r="G71">
            <v>1995</v>
          </cell>
          <cell r="H71">
            <v>1996</v>
          </cell>
          <cell r="I71">
            <v>1997</v>
          </cell>
          <cell r="J71">
            <v>1998</v>
          </cell>
          <cell r="K71">
            <v>1999</v>
          </cell>
          <cell r="L71">
            <v>2000</v>
          </cell>
          <cell r="M71">
            <v>2001</v>
          </cell>
        </row>
        <row r="72">
          <cell r="D72" t="str">
            <v xml:space="preserve"> </v>
          </cell>
        </row>
        <row r="73">
          <cell r="B73" t="str">
            <v>ANCASH</v>
          </cell>
          <cell r="D73">
            <v>67420</v>
          </cell>
          <cell r="E73">
            <v>925230</v>
          </cell>
          <cell r="F73">
            <v>935407.52999999991</v>
          </cell>
          <cell r="G73">
            <v>945697.01282999979</v>
          </cell>
          <cell r="H73">
            <v>956099.67997112963</v>
          </cell>
          <cell r="I73">
            <v>966616.776450812</v>
          </cell>
          <cell r="J73">
            <v>977249.56099177082</v>
          </cell>
          <cell r="K73">
            <v>987999.30616268015</v>
          </cell>
          <cell r="L73">
            <v>998867.29853046953</v>
          </cell>
          <cell r="M73">
            <v>1010853.7061128352</v>
          </cell>
        </row>
        <row r="74">
          <cell r="C74" t="str">
            <v>ANCASH COSTA</v>
          </cell>
          <cell r="E74">
            <v>439392</v>
          </cell>
          <cell r="F74">
            <v>448995.61439999996</v>
          </cell>
          <cell r="G74">
            <v>453934.56615839986</v>
          </cell>
          <cell r="H74">
            <v>458927.84638614219</v>
          </cell>
          <cell r="I74">
            <v>463976.05269638973</v>
          </cell>
          <cell r="J74">
            <v>469079.78927605</v>
          </cell>
          <cell r="K74">
            <v>474239.66695808643</v>
          </cell>
          <cell r="L74">
            <v>479456.30329462537</v>
          </cell>
          <cell r="M74">
            <v>485209.77893416089</v>
          </cell>
        </row>
        <row r="75">
          <cell r="C75" t="str">
            <v>ANCASH SIERRA</v>
          </cell>
          <cell r="E75">
            <v>485838</v>
          </cell>
          <cell r="F75">
            <v>486411.91559999995</v>
          </cell>
          <cell r="G75">
            <v>491762.44667159993</v>
          </cell>
          <cell r="H75">
            <v>497171.83358498744</v>
          </cell>
          <cell r="I75">
            <v>502640.72375442227</v>
          </cell>
          <cell r="J75">
            <v>508169.77171572082</v>
          </cell>
          <cell r="K75">
            <v>513759.63920459372</v>
          </cell>
          <cell r="L75">
            <v>519410.99523584417</v>
          </cell>
          <cell r="M75">
            <v>525643.92717867438</v>
          </cell>
        </row>
        <row r="76">
          <cell r="B76" t="str">
            <v>CAJAMARCA</v>
          </cell>
          <cell r="D76">
            <v>63344</v>
          </cell>
          <cell r="E76">
            <v>565924</v>
          </cell>
          <cell r="F76">
            <v>575544.70799999998</v>
          </cell>
          <cell r="G76">
            <v>585328.96803599992</v>
          </cell>
          <cell r="H76">
            <v>595279.56049261184</v>
          </cell>
          <cell r="I76">
            <v>605399.31302098616</v>
          </cell>
          <cell r="J76">
            <v>615691.10134234291</v>
          </cell>
          <cell r="K76">
            <v>626157.85006516264</v>
          </cell>
          <cell r="L76">
            <v>636802.53351627034</v>
          </cell>
          <cell r="M76">
            <v>648264.97911956324</v>
          </cell>
        </row>
        <row r="77">
          <cell r="B77" t="str">
            <v>LA LIBERTAD</v>
          </cell>
          <cell r="D77">
            <v>54156</v>
          </cell>
          <cell r="E77">
            <v>1276383</v>
          </cell>
          <cell r="F77">
            <v>1304463.426</v>
          </cell>
          <cell r="G77">
            <v>1333161.6213720001</v>
          </cell>
          <cell r="H77">
            <v>1362491.1770421842</v>
          </cell>
          <cell r="I77">
            <v>1392465.9829371122</v>
          </cell>
          <cell r="J77">
            <v>1423100.2345617288</v>
          </cell>
          <cell r="K77">
            <v>1454408.4397220868</v>
          </cell>
          <cell r="L77">
            <v>1486405.4253959728</v>
          </cell>
          <cell r="M77">
            <v>1520592.7501800801</v>
          </cell>
        </row>
        <row r="78">
          <cell r="C78" t="str">
            <v>NOR OESTE</v>
          </cell>
          <cell r="E78">
            <v>251741</v>
          </cell>
          <cell r="F78">
            <v>260892.68520000001</v>
          </cell>
          <cell r="G78">
            <v>266632.32427440002</v>
          </cell>
          <cell r="H78">
            <v>272498.23540843686</v>
          </cell>
          <cell r="I78">
            <v>278493.19658742246</v>
          </cell>
          <cell r="J78">
            <v>284620.04691234574</v>
          </cell>
          <cell r="K78">
            <v>290881.68794441735</v>
          </cell>
          <cell r="L78">
            <v>297281.08507919457</v>
          </cell>
          <cell r="M78">
            <v>304118.55003601604</v>
          </cell>
        </row>
        <row r="79">
          <cell r="C79" t="str">
            <v>TRUJILLO</v>
          </cell>
          <cell r="E79">
            <v>1024642</v>
          </cell>
          <cell r="F79">
            <v>1043570.7408</v>
          </cell>
          <cell r="G79">
            <v>1066529.2970976001</v>
          </cell>
          <cell r="H79">
            <v>1089992.9416337474</v>
          </cell>
          <cell r="I79">
            <v>1113972.7863496898</v>
          </cell>
          <cell r="J79">
            <v>1138480.187649383</v>
          </cell>
          <cell r="K79">
            <v>1163526.7517776694</v>
          </cell>
          <cell r="L79">
            <v>1189124.3403167783</v>
          </cell>
          <cell r="M79">
            <v>1216474.2001440641</v>
          </cell>
        </row>
        <row r="80">
          <cell r="C80" t="str">
            <v>TOTAL</v>
          </cell>
          <cell r="E80">
            <v>2767537</v>
          </cell>
          <cell r="F80">
            <v>2815415.6639999999</v>
          </cell>
          <cell r="G80">
            <v>2864187.6022379994</v>
          </cell>
          <cell r="H80">
            <v>2913870.4175059255</v>
          </cell>
          <cell r="I80">
            <v>2964482.0724089104</v>
          </cell>
          <cell r="J80">
            <v>3016040.8968958426</v>
          </cell>
          <cell r="K80">
            <v>3068565.5959499297</v>
          </cell>
          <cell r="L80">
            <v>3122075.2574427128</v>
          </cell>
          <cell r="M80">
            <v>3179711.4354124786</v>
          </cell>
        </row>
        <row r="83">
          <cell r="B83" t="str">
            <v>NUMERO DE CLIENTES REALES/ESTIMADOS</v>
          </cell>
        </row>
        <row r="84">
          <cell r="B84" t="str">
            <v>ANCASH</v>
          </cell>
          <cell r="D84" t="str">
            <v>Total</v>
          </cell>
          <cell r="E84">
            <v>76130</v>
          </cell>
          <cell r="F84">
            <v>79596</v>
          </cell>
          <cell r="G84">
            <v>85385</v>
          </cell>
          <cell r="H84">
            <v>93211</v>
          </cell>
          <cell r="I84">
            <v>100352</v>
          </cell>
          <cell r="J84">
            <v>109612</v>
          </cell>
          <cell r="K84">
            <v>108007</v>
          </cell>
          <cell r="L84">
            <v>112838</v>
          </cell>
          <cell r="M84">
            <v>119002</v>
          </cell>
        </row>
        <row r="85">
          <cell r="D85" t="str">
            <v>Domiciliario</v>
          </cell>
          <cell r="E85">
            <v>71760</v>
          </cell>
          <cell r="F85">
            <v>75035</v>
          </cell>
          <cell r="G85">
            <v>79895</v>
          </cell>
          <cell r="H85">
            <v>86990</v>
          </cell>
          <cell r="I85">
            <v>93505</v>
          </cell>
          <cell r="J85">
            <v>102803</v>
          </cell>
          <cell r="K85">
            <v>100684</v>
          </cell>
          <cell r="L85">
            <v>105416</v>
          </cell>
          <cell r="M85">
            <v>110505</v>
          </cell>
        </row>
        <row r="86">
          <cell r="D86" t="str">
            <v>No Domicil.</v>
          </cell>
          <cell r="E86">
            <v>4370</v>
          </cell>
          <cell r="F86">
            <v>4561</v>
          </cell>
          <cell r="G86">
            <v>5490</v>
          </cell>
          <cell r="H86">
            <v>6221</v>
          </cell>
          <cell r="I86">
            <v>6847</v>
          </cell>
          <cell r="J86">
            <v>6809</v>
          </cell>
          <cell r="K86">
            <v>7323</v>
          </cell>
          <cell r="L86">
            <v>7422</v>
          </cell>
          <cell r="M86">
            <v>8497</v>
          </cell>
        </row>
        <row r="87">
          <cell r="C87" t="str">
            <v>ANCASH COSTA</v>
          </cell>
          <cell r="D87" t="str">
            <v>Total</v>
          </cell>
          <cell r="E87">
            <v>51740</v>
          </cell>
          <cell r="F87">
            <v>52876</v>
          </cell>
          <cell r="G87">
            <v>56721</v>
          </cell>
          <cell r="H87">
            <v>61893</v>
          </cell>
          <cell r="I87">
            <v>66993</v>
          </cell>
          <cell r="J87">
            <v>74426</v>
          </cell>
          <cell r="K87">
            <v>71174</v>
          </cell>
          <cell r="L87">
            <v>73874</v>
          </cell>
          <cell r="M87">
            <v>78081</v>
          </cell>
        </row>
        <row r="88">
          <cell r="D88" t="str">
            <v>Domiciliario</v>
          </cell>
          <cell r="E88">
            <v>49813</v>
          </cell>
          <cell r="F88">
            <v>50892</v>
          </cell>
          <cell r="G88">
            <v>53972</v>
          </cell>
          <cell r="H88">
            <v>58638</v>
          </cell>
          <cell r="I88">
            <v>63566</v>
          </cell>
          <cell r="J88">
            <v>70941</v>
          </cell>
          <cell r="K88">
            <v>67317</v>
          </cell>
          <cell r="L88">
            <v>70059</v>
          </cell>
          <cell r="M88">
            <v>73184</v>
          </cell>
        </row>
        <row r="89">
          <cell r="D89" t="str">
            <v>No Domicil.</v>
          </cell>
          <cell r="E89">
            <v>1927</v>
          </cell>
          <cell r="F89">
            <v>1984</v>
          </cell>
          <cell r="G89">
            <v>2749</v>
          </cell>
          <cell r="H89">
            <v>3255</v>
          </cell>
          <cell r="I89">
            <v>3427</v>
          </cell>
          <cell r="J89">
            <v>3485</v>
          </cell>
          <cell r="K89">
            <v>3857</v>
          </cell>
          <cell r="L89">
            <v>3815</v>
          </cell>
          <cell r="M89">
            <v>4897</v>
          </cell>
        </row>
        <row r="90">
          <cell r="C90" t="str">
            <v>ANCASH SIERRA</v>
          </cell>
          <cell r="D90" t="str">
            <v>Total</v>
          </cell>
          <cell r="E90">
            <v>24390</v>
          </cell>
          <cell r="F90">
            <v>26720</v>
          </cell>
          <cell r="G90">
            <v>28664</v>
          </cell>
          <cell r="H90">
            <v>31318</v>
          </cell>
          <cell r="I90">
            <v>33359</v>
          </cell>
          <cell r="J90">
            <v>35186</v>
          </cell>
          <cell r="K90">
            <v>36833</v>
          </cell>
          <cell r="L90">
            <v>38964</v>
          </cell>
          <cell r="M90">
            <v>40921</v>
          </cell>
        </row>
        <row r="91">
          <cell r="D91" t="str">
            <v>Domiciliario</v>
          </cell>
          <cell r="E91">
            <v>21947</v>
          </cell>
          <cell r="F91">
            <v>24143</v>
          </cell>
          <cell r="G91">
            <v>25923</v>
          </cell>
          <cell r="H91">
            <v>28352</v>
          </cell>
          <cell r="I91">
            <v>29939</v>
          </cell>
          <cell r="J91">
            <v>31862</v>
          </cell>
          <cell r="K91">
            <v>33367</v>
          </cell>
          <cell r="L91">
            <v>35357</v>
          </cell>
          <cell r="M91">
            <v>37321</v>
          </cell>
        </row>
        <row r="92">
          <cell r="D92" t="str">
            <v>No Domicil.</v>
          </cell>
          <cell r="E92">
            <v>2443</v>
          </cell>
          <cell r="F92">
            <v>2577</v>
          </cell>
          <cell r="G92">
            <v>2741</v>
          </cell>
          <cell r="H92">
            <v>2966</v>
          </cell>
          <cell r="I92">
            <v>3420</v>
          </cell>
          <cell r="J92">
            <v>3324</v>
          </cell>
          <cell r="K92">
            <v>3466</v>
          </cell>
          <cell r="L92">
            <v>3607</v>
          </cell>
          <cell r="M92">
            <v>3600</v>
          </cell>
        </row>
        <row r="93">
          <cell r="B93" t="str">
            <v>CAJAMARCA</v>
          </cell>
          <cell r="D93" t="str">
            <v>Total</v>
          </cell>
          <cell r="E93">
            <v>17231</v>
          </cell>
          <cell r="F93">
            <v>18126</v>
          </cell>
          <cell r="G93">
            <v>22563</v>
          </cell>
          <cell r="H93">
            <v>26776</v>
          </cell>
          <cell r="I93">
            <v>27104</v>
          </cell>
          <cell r="J93">
            <v>31894</v>
          </cell>
          <cell r="K93">
            <v>31090</v>
          </cell>
          <cell r="L93">
            <v>32715</v>
          </cell>
          <cell r="M93">
            <v>36950</v>
          </cell>
        </row>
        <row r="94">
          <cell r="D94" t="str">
            <v>Domiciliario</v>
          </cell>
          <cell r="E94">
            <v>15375</v>
          </cell>
          <cell r="F94">
            <v>16057</v>
          </cell>
          <cell r="G94">
            <v>20354</v>
          </cell>
          <cell r="H94">
            <v>24119</v>
          </cell>
          <cell r="I94">
            <v>24501</v>
          </cell>
          <cell r="J94">
            <v>29011</v>
          </cell>
          <cell r="K94">
            <v>28317</v>
          </cell>
          <cell r="L94">
            <v>29895</v>
          </cell>
          <cell r="M94">
            <v>34015</v>
          </cell>
        </row>
        <row r="95">
          <cell r="D95" t="str">
            <v>No Domicil.</v>
          </cell>
          <cell r="E95">
            <v>1856</v>
          </cell>
          <cell r="F95">
            <v>2069</v>
          </cell>
          <cell r="G95">
            <v>2209</v>
          </cell>
          <cell r="H95">
            <v>2657</v>
          </cell>
          <cell r="I95">
            <v>2603</v>
          </cell>
          <cell r="J95">
            <v>2883</v>
          </cell>
          <cell r="K95">
            <v>2773</v>
          </cell>
          <cell r="L95">
            <v>2820</v>
          </cell>
          <cell r="M95">
            <v>2935</v>
          </cell>
        </row>
        <row r="96">
          <cell r="B96" t="str">
            <v>LA LIBERTAD</v>
          </cell>
          <cell r="D96" t="str">
            <v>Total</v>
          </cell>
          <cell r="E96">
            <v>106670</v>
          </cell>
          <cell r="F96">
            <v>116630</v>
          </cell>
          <cell r="G96">
            <v>128567</v>
          </cell>
          <cell r="H96">
            <v>149818</v>
          </cell>
          <cell r="I96">
            <v>162844</v>
          </cell>
          <cell r="J96">
            <v>144607</v>
          </cell>
          <cell r="K96">
            <v>164810</v>
          </cell>
          <cell r="L96">
            <v>180066</v>
          </cell>
          <cell r="M96">
            <v>190717</v>
          </cell>
        </row>
        <row r="97">
          <cell r="D97" t="str">
            <v>Domiciliario</v>
          </cell>
          <cell r="E97">
            <v>95815</v>
          </cell>
          <cell r="F97">
            <v>105242</v>
          </cell>
          <cell r="G97">
            <v>116761</v>
          </cell>
          <cell r="H97">
            <v>137627</v>
          </cell>
          <cell r="I97">
            <v>150007</v>
          </cell>
          <cell r="J97">
            <v>131096</v>
          </cell>
          <cell r="K97">
            <v>151722</v>
          </cell>
          <cell r="L97">
            <v>166697</v>
          </cell>
          <cell r="M97">
            <v>175346</v>
          </cell>
        </row>
        <row r="98">
          <cell r="D98" t="str">
            <v>No Domicil.</v>
          </cell>
          <cell r="E98">
            <v>10855</v>
          </cell>
          <cell r="F98">
            <v>11388</v>
          </cell>
          <cell r="G98">
            <v>11806</v>
          </cell>
          <cell r="H98">
            <v>12191</v>
          </cell>
          <cell r="I98">
            <v>12837</v>
          </cell>
          <cell r="J98">
            <v>13511</v>
          </cell>
          <cell r="K98">
            <v>13088</v>
          </cell>
          <cell r="L98">
            <v>13369</v>
          </cell>
          <cell r="M98">
            <v>15371</v>
          </cell>
        </row>
        <row r="99">
          <cell r="C99" t="str">
            <v>NOR OESTE</v>
          </cell>
          <cell r="D99" t="str">
            <v>Total</v>
          </cell>
          <cell r="E99">
            <v>24727</v>
          </cell>
          <cell r="F99">
            <v>27035</v>
          </cell>
          <cell r="G99">
            <v>29802</v>
          </cell>
          <cell r="H99">
            <v>34728</v>
          </cell>
          <cell r="I99">
            <v>37747</v>
          </cell>
          <cell r="J99">
            <v>29563</v>
          </cell>
          <cell r="K99">
            <v>34894</v>
          </cell>
          <cell r="L99">
            <v>41755</v>
          </cell>
          <cell r="M99">
            <v>43491</v>
          </cell>
        </row>
        <row r="100">
          <cell r="D100" t="str">
            <v>Domiciliario</v>
          </cell>
          <cell r="E100">
            <v>24119</v>
          </cell>
          <cell r="F100">
            <v>26388</v>
          </cell>
          <cell r="G100">
            <v>29120</v>
          </cell>
          <cell r="H100">
            <v>34016</v>
          </cell>
          <cell r="I100">
            <v>36991</v>
          </cell>
          <cell r="J100">
            <v>28759</v>
          </cell>
          <cell r="K100">
            <v>34035</v>
          </cell>
          <cell r="L100">
            <v>40859</v>
          </cell>
          <cell r="M100">
            <v>42467</v>
          </cell>
        </row>
        <row r="101">
          <cell r="D101" t="str">
            <v>No Domicil.</v>
          </cell>
          <cell r="E101">
            <v>608</v>
          </cell>
          <cell r="F101">
            <v>647</v>
          </cell>
          <cell r="G101">
            <v>682</v>
          </cell>
          <cell r="H101">
            <v>712</v>
          </cell>
          <cell r="I101">
            <v>756</v>
          </cell>
          <cell r="J101">
            <v>804</v>
          </cell>
          <cell r="K101">
            <v>859</v>
          </cell>
          <cell r="L101">
            <v>896</v>
          </cell>
          <cell r="M101">
            <v>1024</v>
          </cell>
        </row>
        <row r="102">
          <cell r="C102" t="str">
            <v>TRUJILLO</v>
          </cell>
          <cell r="D102" t="str">
            <v>Total</v>
          </cell>
          <cell r="E102">
            <v>81943</v>
          </cell>
          <cell r="F102">
            <v>89595</v>
          </cell>
          <cell r="G102">
            <v>98765</v>
          </cell>
          <cell r="H102">
            <v>115090</v>
          </cell>
          <cell r="I102">
            <v>125097</v>
          </cell>
          <cell r="J102">
            <v>115044</v>
          </cell>
          <cell r="K102">
            <v>129916</v>
          </cell>
          <cell r="L102">
            <v>138311</v>
          </cell>
          <cell r="M102">
            <v>147226</v>
          </cell>
        </row>
        <row r="103">
          <cell r="D103" t="str">
            <v>Domiciliario</v>
          </cell>
          <cell r="E103">
            <v>71696</v>
          </cell>
          <cell r="F103">
            <v>78854</v>
          </cell>
          <cell r="G103">
            <v>87641</v>
          </cell>
          <cell r="H103">
            <v>103611</v>
          </cell>
          <cell r="I103">
            <v>113016</v>
          </cell>
          <cell r="J103">
            <v>102337</v>
          </cell>
          <cell r="K103">
            <v>117687</v>
          </cell>
          <cell r="L103">
            <v>125838</v>
          </cell>
          <cell r="M103">
            <v>132879</v>
          </cell>
        </row>
        <row r="104">
          <cell r="D104" t="str">
            <v>No Domicil.</v>
          </cell>
          <cell r="E104">
            <v>10247</v>
          </cell>
          <cell r="F104">
            <v>10741</v>
          </cell>
          <cell r="G104">
            <v>11124</v>
          </cell>
          <cell r="H104">
            <v>11479</v>
          </cell>
          <cell r="I104">
            <v>12081</v>
          </cell>
          <cell r="J104">
            <v>12707</v>
          </cell>
          <cell r="K104">
            <v>12229</v>
          </cell>
          <cell r="L104">
            <v>12473</v>
          </cell>
          <cell r="M104">
            <v>14347</v>
          </cell>
        </row>
        <row r="106">
          <cell r="B106" t="str">
            <v>HIDRANDINA S.A.</v>
          </cell>
          <cell r="D106" t="str">
            <v>Total</v>
          </cell>
          <cell r="E106">
            <v>200031</v>
          </cell>
          <cell r="F106">
            <v>214352</v>
          </cell>
          <cell r="G106">
            <v>236515</v>
          </cell>
          <cell r="H106">
            <v>269805</v>
          </cell>
          <cell r="I106">
            <v>290300</v>
          </cell>
          <cell r="J106">
            <v>286113</v>
          </cell>
          <cell r="K106">
            <v>303907</v>
          </cell>
          <cell r="L106">
            <v>325619</v>
          </cell>
          <cell r="M106">
            <v>346669</v>
          </cell>
        </row>
        <row r="107">
          <cell r="D107" t="str">
            <v>Domiciliario</v>
          </cell>
          <cell r="E107">
            <v>182950</v>
          </cell>
          <cell r="F107">
            <v>196334</v>
          </cell>
          <cell r="G107">
            <v>217010</v>
          </cell>
          <cell r="H107">
            <v>248736</v>
          </cell>
          <cell r="I107">
            <v>268013</v>
          </cell>
          <cell r="J107">
            <v>262910</v>
          </cell>
          <cell r="K107">
            <v>280723</v>
          </cell>
          <cell r="L107">
            <v>302008</v>
          </cell>
          <cell r="M107">
            <v>319866</v>
          </cell>
        </row>
        <row r="108">
          <cell r="D108" t="str">
            <v>No Domicil.</v>
          </cell>
          <cell r="E108">
            <v>17081</v>
          </cell>
          <cell r="F108">
            <v>18018</v>
          </cell>
          <cell r="G108">
            <v>19505</v>
          </cell>
          <cell r="H108">
            <v>21069</v>
          </cell>
          <cell r="I108">
            <v>22287</v>
          </cell>
          <cell r="J108">
            <v>23203</v>
          </cell>
          <cell r="K108">
            <v>23184</v>
          </cell>
          <cell r="L108">
            <v>23611</v>
          </cell>
          <cell r="M108">
            <v>26803</v>
          </cell>
        </row>
        <row r="111">
          <cell r="B111" t="str">
            <v>GRADO DE ELECTRIFICACION  ( % )</v>
          </cell>
        </row>
        <row r="112">
          <cell r="B112" t="str">
            <v>DEPARTAMENTO</v>
          </cell>
          <cell r="C112" t="str">
            <v>U.N.</v>
          </cell>
          <cell r="D112" t="str">
            <v>Eléctrico</v>
          </cell>
          <cell r="E112">
            <v>1993</v>
          </cell>
          <cell r="F112">
            <v>1994</v>
          </cell>
          <cell r="G112">
            <v>1995</v>
          </cell>
          <cell r="H112">
            <v>1996</v>
          </cell>
          <cell r="I112">
            <v>1997</v>
          </cell>
          <cell r="J112">
            <v>1998</v>
          </cell>
          <cell r="K112">
            <v>1999</v>
          </cell>
          <cell r="L112">
            <v>2000</v>
          </cell>
          <cell r="M112">
            <v>2001</v>
          </cell>
        </row>
        <row r="114">
          <cell r="B114" t="str">
            <v>ANCASH</v>
          </cell>
          <cell r="E114">
            <v>0.3925186169925316</v>
          </cell>
          <cell r="F114">
            <v>0.40595781819288973</v>
          </cell>
          <cell r="G114">
            <v>0.42821854622141781</v>
          </cell>
          <cell r="H114">
            <v>0.46142782938000942</v>
          </cell>
          <cell r="I114">
            <v>0.49075498331591316</v>
          </cell>
          <cell r="J114">
            <v>0.53294881961516249</v>
          </cell>
          <cell r="K114">
            <v>0.51694671930862979</v>
          </cell>
          <cell r="L114">
            <v>0.5351081177513346</v>
          </cell>
          <cell r="M114">
            <v>0.55499821250828618</v>
          </cell>
        </row>
        <row r="115">
          <cell r="C115" t="str">
            <v>ANCASH COSTA</v>
          </cell>
          <cell r="E115">
            <v>0.57122569368582043</v>
          </cell>
          <cell r="F115">
            <v>0.57115034484844629</v>
          </cell>
          <cell r="G115">
            <v>0.60054690768993668</v>
          </cell>
          <cell r="H115">
            <v>0.64595121506436326</v>
          </cell>
          <cell r="I115">
            <v>0.69239995929320031</v>
          </cell>
          <cell r="J115">
            <v>0.763601434529527</v>
          </cell>
          <cell r="K115">
            <v>0.71786909387756559</v>
          </cell>
          <cell r="L115">
            <v>0.73856574116703144</v>
          </cell>
          <cell r="M115">
            <v>0.76424057407613977</v>
          </cell>
        </row>
        <row r="116">
          <cell r="C116" t="str">
            <v>ANCASH SIERRA</v>
          </cell>
          <cell r="E116">
            <v>0.23089589533959878</v>
          </cell>
          <cell r="F116">
            <v>0.25347240897237594</v>
          </cell>
          <cell r="G116">
            <v>0.26914621255816967</v>
          </cell>
          <cell r="H116">
            <v>0.29109855028675974</v>
          </cell>
          <cell r="I116">
            <v>0.30462115933687889</v>
          </cell>
          <cell r="J116">
            <v>0.32003871354036451</v>
          </cell>
          <cell r="K116">
            <v>0.3314799120142275</v>
          </cell>
          <cell r="L116">
            <v>0.34730108075222987</v>
          </cell>
          <cell r="M116">
            <v>0.36185141721488284</v>
          </cell>
        </row>
        <row r="117">
          <cell r="B117" t="str">
            <v>CAJAMARCA</v>
          </cell>
          <cell r="E117">
            <v>0.13911938705550569</v>
          </cell>
          <cell r="F117">
            <v>0.14308879719557774</v>
          </cell>
          <cell r="G117">
            <v>0.17764198541016837</v>
          </cell>
          <cell r="H117">
            <v>0.20704893663408372</v>
          </cell>
          <cell r="I117">
            <v>0.20665368676370324</v>
          </cell>
          <cell r="J117">
            <v>0.24027958123393761</v>
          </cell>
          <cell r="K117">
            <v>0.2305457002335386</v>
          </cell>
          <cell r="L117">
            <v>0.23915576962149265</v>
          </cell>
          <cell r="M117">
            <v>0.26688160794212945</v>
          </cell>
        </row>
        <row r="118">
          <cell r="B118" t="str">
            <v>LA LIBERTAD</v>
          </cell>
          <cell r="E118">
            <v>0.38384246734718341</v>
          </cell>
          <cell r="F118">
            <v>0.4121219417001884</v>
          </cell>
          <cell r="G118">
            <v>0.44676578627206304</v>
          </cell>
          <cell r="H118">
            <v>0.51400406241186047</v>
          </cell>
          <cell r="I118">
            <v>0.54785683050646816</v>
          </cell>
          <cell r="J118">
            <v>0.4700940831522164</v>
          </cell>
          <cell r="K118">
            <v>0.53059235557479212</v>
          </cell>
          <cell r="L118">
            <v>0.56973285049360023</v>
          </cell>
          <cell r="M118">
            <v>0.58667976675171618</v>
          </cell>
        </row>
        <row r="119">
          <cell r="C119" t="str">
            <v>NOR OESTE</v>
          </cell>
          <cell r="E119">
            <v>0.48145911869739139</v>
          </cell>
          <cell r="F119">
            <v>0.5082051261742313</v>
          </cell>
          <cell r="G119">
            <v>0.54862815451234048</v>
          </cell>
          <cell r="H119">
            <v>0.62676369167677948</v>
          </cell>
          <cell r="I119">
            <v>0.66684214291641775</v>
          </cell>
          <cell r="J119">
            <v>0.50804221827892559</v>
          </cell>
          <cell r="K119">
            <v>0.58798476180694381</v>
          </cell>
          <cell r="L119">
            <v>0.69022554847489836</v>
          </cell>
          <cell r="M119">
            <v>0.7015652283451056</v>
          </cell>
        </row>
        <row r="120">
          <cell r="C120" t="str">
            <v>TRUJILLO</v>
          </cell>
          <cell r="E120">
            <v>0.35985934599596736</v>
          </cell>
          <cell r="F120">
            <v>0.38810114558167763</v>
          </cell>
          <cell r="G120">
            <v>0.42130019421199366</v>
          </cell>
          <cell r="H120">
            <v>0.48581415509563058</v>
          </cell>
          <cell r="I120">
            <v>0.51811050240398071</v>
          </cell>
          <cell r="J120">
            <v>0.46060704937053915</v>
          </cell>
          <cell r="K120">
            <v>0.51624425401675411</v>
          </cell>
          <cell r="L120">
            <v>0.5396096759982757</v>
          </cell>
          <cell r="M120">
            <v>0.55795840135336883</v>
          </cell>
        </row>
        <row r="121">
          <cell r="B121" t="str">
            <v>TOTAL</v>
          </cell>
          <cell r="E121">
            <v>0.33670046687722693</v>
          </cell>
          <cell r="F121">
            <v>0.35507652130474188</v>
          </cell>
          <cell r="G121">
            <v>0.38564338423116218</v>
          </cell>
          <cell r="H121">
            <v>0.43404435296835847</v>
          </cell>
          <cell r="I121">
            <v>0.45955818477693322</v>
          </cell>
          <cell r="J121">
            <v>0.44354604122803398</v>
          </cell>
          <cell r="K121">
            <v>0.46497262495648517</v>
          </cell>
          <cell r="L121">
            <v>0.49122806900440036</v>
          </cell>
          <cell r="M121">
            <v>0.51140898569906068</v>
          </cell>
        </row>
        <row r="122">
          <cell r="E122">
            <v>0.33670046687722693</v>
          </cell>
          <cell r="F122">
            <v>0.35507652130474188</v>
          </cell>
          <cell r="G122">
            <v>0.38564338423116218</v>
          </cell>
          <cell r="H122">
            <v>0.43404435296835847</v>
          </cell>
          <cell r="I122">
            <v>0.45955818477693322</v>
          </cell>
          <cell r="J122">
            <v>0.44354604122803398</v>
          </cell>
          <cell r="K122">
            <v>0.46497262495648517</v>
          </cell>
          <cell r="L122">
            <v>0.49122806900440036</v>
          </cell>
          <cell r="M122">
            <v>0.51140898569906068</v>
          </cell>
        </row>
        <row r="125">
          <cell r="B125" t="str">
            <v>GRADO DE ELECTRIFICACION =  (# CLIENTES RESID. * &amp;) + (# CLIENTES NO RESID.)</v>
          </cell>
        </row>
        <row r="126">
          <cell r="C126" t="str">
            <v xml:space="preserve">                        POBLACION TOTAL AREA DE INFLUENCIA</v>
          </cell>
        </row>
        <row r="128">
          <cell r="B128" t="str">
            <v xml:space="preserve"> &amp; = Coeficiente de habitabilidad  HIDRANDINA = 5</v>
          </cell>
        </row>
      </sheetData>
      <sheetData sheetId="1" refreshError="1"/>
      <sheetData sheetId="2"/>
      <sheetData sheetId="3" refreshError="1"/>
      <sheetData sheetId="4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FORM1P"/>
      <sheetName val="FORM2aP"/>
      <sheetName val="FORM3aP"/>
      <sheetName val="FORM5P_ini"/>
      <sheetName val="FORM4P"/>
      <sheetName val="FORM5P"/>
      <sheetName val="FORM6P"/>
      <sheetName val="FORM7P_resumen"/>
      <sheetName val="FORM7P"/>
      <sheetName val="FORM7P_ini"/>
      <sheetName val="FORM7P_Resumen_ini"/>
      <sheetName val="Formato7P_priorizado_ini"/>
      <sheetName val="BalanceGeneral"/>
      <sheetName val="EGPnaturaleza"/>
      <sheetName val="EGPfuncion"/>
      <sheetName val="Flujo de efectivo"/>
    </sheetNames>
    <sheetDataSet>
      <sheetData sheetId="0" refreshError="1">
        <row r="1">
          <cell r="A1" t="str">
            <v>FONDO NACIONAL DE FINANCIAMIENTO DE LA</v>
          </cell>
          <cell r="T1" t="str">
            <v>FORMATO 1P</v>
          </cell>
        </row>
        <row r="2">
          <cell r="A2" t="str">
            <v>ACTIVIDAD EMPRESARIAL DEL ESTADO</v>
          </cell>
        </row>
        <row r="3">
          <cell r="A3" t="str">
            <v>FONAFE</v>
          </cell>
        </row>
        <row r="6">
          <cell r="C6" t="str">
            <v>RAZON SOCIAL DE LA ENTIDAD</v>
          </cell>
          <cell r="F6" t="str">
            <v>HIDRANDINA S.A.</v>
          </cell>
        </row>
        <row r="9">
          <cell r="C9" t="str">
            <v>SITUACION DEL  PLAN ESTRATEGICO</v>
          </cell>
          <cell r="G9" t="str">
            <v>HORIZONTE DEL PLAN ESTRATEGICO</v>
          </cell>
          <cell r="J9" t="str">
            <v>VISION DE LA ENTIDAD</v>
          </cell>
        </row>
        <row r="10">
          <cell r="D10" t="str">
            <v>EN PROCESO DE MODIFICACION</v>
          </cell>
          <cell r="E10" t="str">
            <v>X</v>
          </cell>
          <cell r="G10" t="str">
            <v>DE</v>
          </cell>
          <cell r="H10">
            <v>2003</v>
          </cell>
          <cell r="J10" t="str">
            <v>Ser una empresa de distribución eléctrica rentable que se afianza en una permanente innovación tecnológica y está encaminada a brindar multiservicios de calidad en el ámbito nacional e internacional, con clientes satisfechos, reconocida por preservar el m</v>
          </cell>
        </row>
        <row r="11">
          <cell r="C11" t="str">
            <v>CULMINADO</v>
          </cell>
          <cell r="G11" t="str">
            <v>A</v>
          </cell>
          <cell r="H11">
            <v>2005</v>
          </cell>
        </row>
        <row r="12">
          <cell r="C12" t="str">
            <v xml:space="preserve">     EN PROCESO DE ELABORACION</v>
          </cell>
        </row>
        <row r="13">
          <cell r="C13" t="str">
            <v xml:space="preserve">     NO CUENTA CON PLAN ESTRATEGICO</v>
          </cell>
        </row>
        <row r="15">
          <cell r="C15" t="str">
            <v>MISION DE LA ENTIDAD</v>
          </cell>
          <cell r="E15" t="str">
            <v xml:space="preserve"> Atender las necesidades de nuestros clientes con una oferta integral de la mejor calidad y precio.</v>
          </cell>
        </row>
        <row r="20">
          <cell r="C20" t="str">
            <v>OBJETIVOS ESTRATEGICOS</v>
          </cell>
          <cell r="F20" t="str">
            <v>OBJETIVO ESPECIFICO DEL</v>
          </cell>
          <cell r="J20" t="str">
            <v>INDICADOR</v>
          </cell>
          <cell r="N20" t="str">
            <v>UNIDAD DE</v>
          </cell>
          <cell r="O20" t="str">
            <v>VALORES</v>
          </cell>
          <cell r="R20" t="str">
            <v>METAS PARA EL AÑO 2003</v>
          </cell>
        </row>
        <row r="21">
          <cell r="G21" t="str">
            <v>PLAN OPERATIVO</v>
          </cell>
          <cell r="N21" t="str">
            <v>MEDIDA</v>
          </cell>
          <cell r="O21" t="str">
            <v>AÑO 2002</v>
          </cell>
          <cell r="P21" t="str">
            <v xml:space="preserve"> DEL I TRIM.</v>
          </cell>
          <cell r="Q21" t="str">
            <v>DEL II TRIM.</v>
          </cell>
          <cell r="R21" t="str">
            <v>DEL III TRIM.</v>
          </cell>
          <cell r="S21" t="str">
            <v>DEL IV TRIMESTE</v>
          </cell>
          <cell r="T21" t="str">
            <v>ANUAL</v>
          </cell>
        </row>
        <row r="22">
          <cell r="C22">
            <v>1</v>
          </cell>
          <cell r="D22" t="str">
            <v>MAXIMIZAR  LA  RENTABILIDAD</v>
          </cell>
          <cell r="E22">
            <v>1</v>
          </cell>
          <cell r="F22" t="str">
            <v>RENTABILIDAD COMPETITIVA</v>
          </cell>
          <cell r="J22" t="str">
            <v>RENTABILIDAD PATRIMONIAL</v>
          </cell>
          <cell r="N22" t="str">
            <v>%</v>
          </cell>
          <cell r="O22">
            <v>1.6E-2</v>
          </cell>
          <cell r="P22">
            <v>2.5758903553026375E-3</v>
          </cell>
          <cell r="Q22">
            <v>8.0000000000000002E-3</v>
          </cell>
          <cell r="R22">
            <v>1.4999999999999999E-2</v>
          </cell>
          <cell r="S22">
            <v>2.5999999999999999E-2</v>
          </cell>
          <cell r="T22">
            <v>2.6464050568551299E-2</v>
          </cell>
        </row>
        <row r="23">
          <cell r="F23" t="str">
            <v>AUMENTAR FLUJO DE CAJA</v>
          </cell>
          <cell r="J23" t="str">
            <v>COBRABILIDAD</v>
          </cell>
          <cell r="N23" t="str">
            <v>%</v>
          </cell>
          <cell r="O23">
            <v>1.0049999999999999</v>
          </cell>
          <cell r="P23">
            <v>1.0109011559794809</v>
          </cell>
          <cell r="Q23">
            <v>1.0124919157908783</v>
          </cell>
          <cell r="R23">
            <v>1.008022325748009</v>
          </cell>
          <cell r="S23">
            <v>1.009533865391008</v>
          </cell>
          <cell r="T23">
            <v>1.009533865391008</v>
          </cell>
        </row>
        <row r="24">
          <cell r="F24" t="str">
            <v>CRECIMIENTO DE LOS INGRESOS</v>
          </cell>
          <cell r="J24" t="str">
            <v>APORTE DEL EFECTIVO NETO DE OPERACION  A LOS INGRESOS DE EFECTIVO DE OPERACIÓN</v>
          </cell>
          <cell r="N24" t="str">
            <v>%</v>
          </cell>
          <cell r="O24">
            <v>0.10441834054936466</v>
          </cell>
          <cell r="P24">
            <v>8.0017439871372317E-2</v>
          </cell>
          <cell r="Q24">
            <v>9.672445353986063E-2</v>
          </cell>
          <cell r="R24">
            <v>0.10816614541954972</v>
          </cell>
          <cell r="S24">
            <v>0.12053599601719336</v>
          </cell>
          <cell r="T24">
            <v>0.12053599601719336</v>
          </cell>
        </row>
        <row r="25">
          <cell r="F25" t="str">
            <v>FINANCIAMIENTO DE CLIENTES Y PROVEEDORES</v>
          </cell>
          <cell r="J25" t="str">
            <v>INDICE DEL GASTO FINANCIERO</v>
          </cell>
          <cell r="N25" t="str">
            <v>%</v>
          </cell>
          <cell r="O25">
            <v>9.3071265325157006E-3</v>
          </cell>
          <cell r="P25">
            <v>1.104215791326902E-2</v>
          </cell>
          <cell r="Q25">
            <v>1.2234168669804202E-2</v>
          </cell>
          <cell r="R25">
            <v>1.4022263124506528E-2</v>
          </cell>
          <cell r="S25">
            <v>1.53173656730406E-2</v>
          </cell>
          <cell r="T25">
            <v>1.53173656730406E-2</v>
          </cell>
        </row>
        <row r="26">
          <cell r="J26" t="str">
            <v>ENDEUDAMIENTO  TOTAL</v>
          </cell>
          <cell r="N26" t="str">
            <v>%</v>
          </cell>
          <cell r="O26">
            <v>0.13700000000000001</v>
          </cell>
          <cell r="P26">
            <v>0.14332815882811692</v>
          </cell>
          <cell r="Q26">
            <v>0.14687979159659972</v>
          </cell>
          <cell r="R26">
            <v>0.155666116395802</v>
          </cell>
          <cell r="S26">
            <v>0.1677736711225265</v>
          </cell>
          <cell r="T26">
            <v>0.1677736711225265</v>
          </cell>
        </row>
        <row r="27">
          <cell r="E27">
            <v>2</v>
          </cell>
          <cell r="F27" t="str">
            <v>AUMENTO DE UTILIDAD (u.a.t.p.)</v>
          </cell>
          <cell r="J27" t="str">
            <v>MARGEN DE U.A.T.P. A VENTAS</v>
          </cell>
          <cell r="N27" t="str">
            <v>%</v>
          </cell>
          <cell r="O27">
            <v>6.4520298968014367E-2</v>
          </cell>
          <cell r="P27">
            <v>5.496306053582542E-2</v>
          </cell>
          <cell r="Q27">
            <v>6.8000000000000005E-2</v>
          </cell>
          <cell r="R27">
            <v>0.08</v>
          </cell>
          <cell r="S27">
            <v>9.6000000000000002E-2</v>
          </cell>
          <cell r="T27">
            <v>9.615496360152799E-2</v>
          </cell>
        </row>
        <row r="28">
          <cell r="E28">
            <v>3</v>
          </cell>
          <cell r="F28" t="str">
            <v>MEJORAR MARGEN OPERATIVO</v>
          </cell>
          <cell r="J28" t="str">
            <v>MARGEN  OPERATIVO</v>
          </cell>
          <cell r="N28" t="str">
            <v>%</v>
          </cell>
          <cell r="O28">
            <v>9.1363311433583991E-2</v>
          </cell>
          <cell r="P28">
            <v>6.3574544970174535E-2</v>
          </cell>
          <cell r="Q28">
            <v>7.4999999999999997E-2</v>
          </cell>
          <cell r="R28">
            <v>8.5999999999999993E-2</v>
          </cell>
          <cell r="S28">
            <v>0.10299999999999999</v>
          </cell>
          <cell r="T28">
            <v>0.10290209012283766</v>
          </cell>
        </row>
        <row r="29">
          <cell r="F29" t="str">
            <v>PRIORIZAR INVERSIONES</v>
          </cell>
          <cell r="J29" t="str">
            <v>PARTICIPACION DE LAS INVERSIONES EN FLUJO DE EFECTIVO</v>
          </cell>
          <cell r="N29" t="str">
            <v>%</v>
          </cell>
          <cell r="O29">
            <v>0.12910560970368734</v>
          </cell>
          <cell r="P29">
            <v>0.13831389601577598</v>
          </cell>
          <cell r="Q29">
            <v>0.15160330091736213</v>
          </cell>
          <cell r="R29">
            <v>0.16588248647731252</v>
          </cell>
          <cell r="S29">
            <v>0.18271003368998939</v>
          </cell>
          <cell r="T29">
            <v>0.18271003368998939</v>
          </cell>
        </row>
        <row r="30">
          <cell r="J30" t="str">
            <v>GASTOS DE VENTA Y ADMINISTRACION ENTRE COSTOS DE DISTRIBUCION</v>
          </cell>
          <cell r="N30" t="str">
            <v>%</v>
          </cell>
          <cell r="O30">
            <v>0.48507409470617591</v>
          </cell>
          <cell r="P30">
            <v>0.51597969127137877</v>
          </cell>
          <cell r="Q30">
            <v>0.51209721105456718</v>
          </cell>
          <cell r="R30">
            <v>0.50780333667490518</v>
          </cell>
          <cell r="S30">
            <v>0.50301159197309675</v>
          </cell>
          <cell r="T30">
            <v>0.50301159197309675</v>
          </cell>
        </row>
        <row r="31">
          <cell r="D31" t="str">
            <v>AUMENTAR SATISFACCIÓN DE CLIENTE</v>
          </cell>
          <cell r="E31">
            <v>1</v>
          </cell>
          <cell r="F31" t="str">
            <v>REDUCCIÓN DEL CICLO DE COBRANZAS</v>
          </cell>
          <cell r="J31" t="str">
            <v>ROTACION DE CUENTAS POR COBRAR COMERCIALES</v>
          </cell>
          <cell r="N31" t="str">
            <v>Días</v>
          </cell>
          <cell r="O31">
            <v>71</v>
          </cell>
          <cell r="P31">
            <v>71</v>
          </cell>
          <cell r="Q31">
            <v>71</v>
          </cell>
          <cell r="R31">
            <v>73</v>
          </cell>
          <cell r="S31">
            <v>74</v>
          </cell>
          <cell r="T31">
            <v>74</v>
          </cell>
        </row>
        <row r="32">
          <cell r="F32" t="str">
            <v>RELACION WIN/WIN CLIENTES LIBRES</v>
          </cell>
          <cell r="J32" t="str">
            <v>MARGEN BRUTO COMERCIAL DEL MERCADO LIBRE</v>
          </cell>
          <cell r="N32" t="str">
            <v>%</v>
          </cell>
          <cell r="O32">
            <v>0.25381596162232883</v>
          </cell>
          <cell r="P32">
            <v>0.25116353728140911</v>
          </cell>
          <cell r="Q32">
            <v>0.27833301462162197</v>
          </cell>
          <cell r="R32">
            <v>0.27700358466713171</v>
          </cell>
          <cell r="S32">
            <v>0.28708303134427698</v>
          </cell>
          <cell r="T32">
            <v>0.28708303134427698</v>
          </cell>
        </row>
        <row r="33">
          <cell r="F33" t="str">
            <v>MAXIMIZAR VENTAS</v>
          </cell>
          <cell r="J33" t="str">
            <v>MAXIMIZAR VENTAS EN HORAS FUERA DE PUNTA</v>
          </cell>
          <cell r="N33" t="str">
            <v>%</v>
          </cell>
          <cell r="O33">
            <v>0.74</v>
          </cell>
          <cell r="P33">
            <v>0.74299999999999988</v>
          </cell>
          <cell r="Q33">
            <v>0.74557330564653967</v>
          </cell>
          <cell r="R33">
            <v>0.74807728572809307</v>
          </cell>
          <cell r="S33">
            <v>0.75017002344387951</v>
          </cell>
          <cell r="T33">
            <v>0.75017002344387951</v>
          </cell>
        </row>
        <row r="34">
          <cell r="F34" t="str">
            <v>OPTIMIZAR CONTRATOS DE COMPRA PARA EL MERCADO REGULADO</v>
          </cell>
          <cell r="J34" t="str">
            <v>EFICIENCIA DE LA COMPRA</v>
          </cell>
          <cell r="N34" t="str">
            <v>%</v>
          </cell>
          <cell r="O34">
            <v>0.97971727105101403</v>
          </cell>
          <cell r="P34">
            <v>0.96977025392986693</v>
          </cell>
          <cell r="Q34">
            <v>0.96889157354273636</v>
          </cell>
          <cell r="R34">
            <v>0.96918429003021156</v>
          </cell>
          <cell r="S34">
            <v>0.96903790968131709</v>
          </cell>
          <cell r="T34">
            <v>0.96918429003021134</v>
          </cell>
        </row>
        <row r="35">
          <cell r="C35">
            <v>2</v>
          </cell>
          <cell r="E35">
            <v>2</v>
          </cell>
          <cell r="F35" t="str">
            <v>CAPTACIÓN DE CLIENTES</v>
          </cell>
          <cell r="J35" t="str">
            <v>COEFICIENTE DE ELETRIFICACIÓN</v>
          </cell>
          <cell r="N35" t="str">
            <v>%</v>
          </cell>
          <cell r="O35">
            <v>0.72068745047000471</v>
          </cell>
          <cell r="P35">
            <v>0.73016237040581256</v>
          </cell>
          <cell r="Q35">
            <v>0.73957345338308</v>
          </cell>
          <cell r="R35">
            <v>0.74892500988626187</v>
          </cell>
          <cell r="S35">
            <v>0.75821435063118192</v>
          </cell>
          <cell r="T35">
            <v>0.75821435063118192</v>
          </cell>
        </row>
        <row r="36">
          <cell r="E36">
            <v>3</v>
          </cell>
          <cell r="F36" t="str">
            <v>REFORZAR IMAGEN</v>
          </cell>
          <cell r="J36" t="str">
            <v xml:space="preserve">GRADO DE APROBACION DEL CLIENTE </v>
          </cell>
          <cell r="N36" t="str">
            <v>%</v>
          </cell>
          <cell r="O36">
            <v>0.56899999999999995</v>
          </cell>
          <cell r="P36">
            <v>0.57699999999999996</v>
          </cell>
          <cell r="Q36">
            <v>0.58399999999999996</v>
          </cell>
          <cell r="R36">
            <v>0.59199999999999997</v>
          </cell>
          <cell r="S36">
            <v>0.6</v>
          </cell>
          <cell r="T36">
            <v>0.6</v>
          </cell>
        </row>
        <row r="37">
          <cell r="F37" t="str">
            <v>LOGRAR TARIFAS ADECUADAS</v>
          </cell>
          <cell r="J37" t="str">
            <v>INGRESOS ACORDE A AL INVERSION OPTIMA REALIZADA</v>
          </cell>
          <cell r="N37" t="str">
            <v>%</v>
          </cell>
          <cell r="O37">
            <v>0.38909079971565558</v>
          </cell>
          <cell r="P37">
            <v>0.38017569907944188</v>
          </cell>
          <cell r="Q37">
            <v>0.39250126770932781</v>
          </cell>
          <cell r="R37">
            <v>0.39610863600534935</v>
          </cell>
          <cell r="S37">
            <v>0.40610394739523686</v>
          </cell>
          <cell r="T37">
            <v>0.40610394633548813</v>
          </cell>
        </row>
        <row r="38">
          <cell r="F38" t="str">
            <v>CALIDAD DE MEDICION</v>
          </cell>
          <cell r="J38" t="str">
            <v>GRADO DE PRECISION DE LA MEDIDA</v>
          </cell>
          <cell r="N38" t="str">
            <v>%</v>
          </cell>
          <cell r="O38">
            <v>3.3653846153846152E-2</v>
          </cell>
          <cell r="P38">
            <v>4.5454545454545456E-2</v>
          </cell>
          <cell r="Q38">
            <v>4.5454545454545456E-2</v>
          </cell>
          <cell r="R38">
            <v>4.5454545454545456E-2</v>
          </cell>
          <cell r="S38">
            <v>4.5454545454545456E-2</v>
          </cell>
          <cell r="T38">
            <v>4.5454545454545456E-2</v>
          </cell>
        </row>
        <row r="39">
          <cell r="C39">
            <v>3</v>
          </cell>
          <cell r="F39" t="str">
            <v>NIVELAR DIAGRAMA DE CARGA</v>
          </cell>
          <cell r="J39" t="str">
            <v>FACTOR DE CARGA</v>
          </cell>
          <cell r="N39" t="str">
            <v>p.u.</v>
          </cell>
          <cell r="O39">
            <v>0.61735159817351604</v>
          </cell>
          <cell r="P39">
            <v>0.61289454328644144</v>
          </cell>
          <cell r="Q39">
            <v>0.62830082092168527</v>
          </cell>
          <cell r="R39">
            <v>0.62426729918533197</v>
          </cell>
          <cell r="S39">
            <v>0.63190740425717218</v>
          </cell>
          <cell r="T39">
            <v>0.63190740425717218</v>
          </cell>
        </row>
        <row r="40">
          <cell r="F40" t="str">
            <v>OPTIMIZAR EL DESPACHO</v>
          </cell>
          <cell r="J40" t="str">
            <v>FACTOR DE PLANTA</v>
          </cell>
          <cell r="N40" t="str">
            <v>p.u.</v>
          </cell>
          <cell r="O40">
            <v>0.27291249734973649</v>
          </cell>
          <cell r="P40">
            <v>0.39782190654039395</v>
          </cell>
          <cell r="Q40">
            <v>0.38883481569423356</v>
          </cell>
          <cell r="R40">
            <v>0.37027998012391766</v>
          </cell>
          <cell r="S40">
            <v>0.36685484045899219</v>
          </cell>
          <cell r="T40">
            <v>0.36685484045899219</v>
          </cell>
        </row>
        <row r="41">
          <cell r="F41" t="str">
            <v>CUIDADO DEL MEDIO AMBIENTE</v>
          </cell>
          <cell r="J41" t="str">
            <v>REDUCCION DE PRODUCCION EN CENTRALES TERMICAS</v>
          </cell>
          <cell r="N41" t="str">
            <v>MWh</v>
          </cell>
          <cell r="O41">
            <v>434.601</v>
          </cell>
          <cell r="P41">
            <v>6.19</v>
          </cell>
          <cell r="Q41">
            <v>6.91</v>
          </cell>
          <cell r="R41">
            <v>30.508999999999986</v>
          </cell>
          <cell r="S41">
            <v>42.35899999999998</v>
          </cell>
          <cell r="T41">
            <v>42.35899999999998</v>
          </cell>
        </row>
        <row r="42">
          <cell r="J42" t="str">
            <v>DESACTIVACION DE POTENCIA INSTALADA EN CENTRALES TERMICAS</v>
          </cell>
          <cell r="N42" t="str">
            <v>MW</v>
          </cell>
          <cell r="O42">
            <v>0</v>
          </cell>
          <cell r="P42">
            <v>0</v>
          </cell>
          <cell r="Q42">
            <v>0</v>
          </cell>
          <cell r="R42">
            <v>-2.1020000000000003</v>
          </cell>
          <cell r="S42">
            <v>0</v>
          </cell>
          <cell r="T42">
            <v>2.1</v>
          </cell>
        </row>
        <row r="43">
          <cell r="C43">
            <v>3</v>
          </cell>
          <cell r="F43" t="str">
            <v>GARANTIZAR LA CALIDAD DEL SERVICIO</v>
          </cell>
          <cell r="J43" t="str">
            <v>DEK</v>
          </cell>
          <cell r="N43" t="str">
            <v>Horas</v>
          </cell>
          <cell r="O43">
            <v>59</v>
          </cell>
          <cell r="P43">
            <v>11</v>
          </cell>
          <cell r="Q43">
            <v>11</v>
          </cell>
          <cell r="R43">
            <v>10</v>
          </cell>
          <cell r="S43">
            <v>10</v>
          </cell>
          <cell r="T43">
            <v>42</v>
          </cell>
        </row>
        <row r="44">
          <cell r="J44" t="str">
            <v>FEK</v>
          </cell>
          <cell r="N44" t="str">
            <v>Veces</v>
          </cell>
          <cell r="O44">
            <v>24</v>
          </cell>
          <cell r="P44">
            <v>5</v>
          </cell>
          <cell r="Q44">
            <v>5</v>
          </cell>
          <cell r="R44">
            <v>5</v>
          </cell>
          <cell r="S44">
            <v>5</v>
          </cell>
          <cell r="T44">
            <v>20</v>
          </cell>
        </row>
        <row r="45">
          <cell r="J45" t="str">
            <v>CALIDAD DEL PRODUCTO</v>
          </cell>
          <cell r="N45" t="str">
            <v>%</v>
          </cell>
          <cell r="O45">
            <v>0.73166096541239067</v>
          </cell>
          <cell r="P45">
            <v>0.73333333333333328</v>
          </cell>
          <cell r="Q45">
            <v>0.74064837905236913</v>
          </cell>
          <cell r="R45">
            <v>0.74502212389380529</v>
          </cell>
          <cell r="S45">
            <v>0.75095057034220536</v>
          </cell>
          <cell r="T45">
            <v>0.75095057034220536</v>
          </cell>
        </row>
        <row r="46">
          <cell r="J46" t="str">
            <v>CALIDAD DEL ALUMBRADO PUBLICO</v>
          </cell>
          <cell r="N46" t="str">
            <v>%</v>
          </cell>
          <cell r="O46">
            <v>0.81012972229853397</v>
          </cell>
          <cell r="P46">
            <v>0.81491228070175425</v>
          </cell>
          <cell r="Q46">
            <v>0.81666666666666654</v>
          </cell>
          <cell r="R46">
            <v>0.81842105263157872</v>
          </cell>
          <cell r="S46">
            <v>0.82056892778993418</v>
          </cell>
          <cell r="T46">
            <v>0.82056892778993418</v>
          </cell>
        </row>
        <row r="47">
          <cell r="C47">
            <v>3</v>
          </cell>
          <cell r="D47" t="str">
            <v>REDUCCIÓN DE PÉRDIDAS</v>
          </cell>
          <cell r="E47">
            <v>1</v>
          </cell>
          <cell r="F47" t="str">
            <v>REDUCCIÓN DE PÉRDIDAS EN DISTRIBUCIÓN</v>
          </cell>
          <cell r="J47" t="str">
            <v>PERDIDAS DE ENERGÍA EN DISTRIBUCIÓN</v>
          </cell>
          <cell r="N47" t="str">
            <v>%</v>
          </cell>
          <cell r="O47">
            <v>0.1076</v>
          </cell>
          <cell r="P47">
            <v>9.8299999999999998E-2</v>
          </cell>
          <cell r="Q47">
            <v>9.5799999999999996E-2</v>
          </cell>
          <cell r="R47">
            <v>9.2799999999999994E-2</v>
          </cell>
          <cell r="S47">
            <v>9.0399999999999994E-2</v>
          </cell>
          <cell r="T47">
            <v>9.4200000000000006E-2</v>
          </cell>
        </row>
        <row r="48">
          <cell r="F48" t="str">
            <v>ELIMINAR ROBO DE ELECTRICIDAD</v>
          </cell>
          <cell r="J48" t="str">
            <v>PERDIDAS COMERCIALES DE DISTRIBUCION (1)</v>
          </cell>
          <cell r="N48" t="str">
            <v>%</v>
          </cell>
          <cell r="O48">
            <v>2.6599999999999999E-2</v>
          </cell>
          <cell r="P48">
            <v>1.7799999999999996E-2</v>
          </cell>
          <cell r="Q48">
            <v>1.5799999999999995E-2</v>
          </cell>
          <cell r="R48">
            <v>1.3299999999999992E-2</v>
          </cell>
          <cell r="S48">
            <v>1.1399999999999993E-2</v>
          </cell>
          <cell r="T48">
            <v>1.5200000000000005E-2</v>
          </cell>
        </row>
        <row r="49">
          <cell r="F49" t="str">
            <v>REDUCCION DE PERDIDAS TECNICAS</v>
          </cell>
          <cell r="J49" t="str">
            <v>PERDIDAS DE TRANSMISION</v>
          </cell>
          <cell r="N49" t="str">
            <v>%</v>
          </cell>
          <cell r="O49">
            <v>4.7883496184989098E-2</v>
          </cell>
          <cell r="P49">
            <v>4.7480896187251154E-2</v>
          </cell>
          <cell r="Q49">
            <v>4.7379321810978078E-2</v>
          </cell>
          <cell r="R49">
            <v>4.6781975755239957E-2</v>
          </cell>
          <cell r="S49">
            <v>4.6344112431376774E-2</v>
          </cell>
          <cell r="T49">
            <v>4.6344112431376774E-2</v>
          </cell>
        </row>
        <row r="50">
          <cell r="J50" t="str">
            <v>PERDIDAS TECNICAS DE DISTRIBUCION (1)</v>
          </cell>
          <cell r="N50" t="str">
            <v>%</v>
          </cell>
          <cell r="O50">
            <v>8.1000000000000003E-2</v>
          </cell>
          <cell r="P50">
            <v>8.0500000000000002E-2</v>
          </cell>
          <cell r="Q50">
            <v>0.08</v>
          </cell>
          <cell r="R50">
            <v>7.9500000000000001E-2</v>
          </cell>
          <cell r="S50">
            <v>7.9000000000000001E-2</v>
          </cell>
          <cell r="T50">
            <v>7.9000000000000001E-2</v>
          </cell>
        </row>
        <row r="51">
          <cell r="C51">
            <v>4</v>
          </cell>
          <cell r="D51" t="str">
            <v>INCREMENTAR LA PRODUCTIVIDAD:</v>
          </cell>
          <cell r="E51">
            <v>1</v>
          </cell>
          <cell r="F51" t="str">
            <v>REDUCCIÓN DE COSTOS OPERATIVOS</v>
          </cell>
          <cell r="J51" t="str">
            <v>REDUCCION DE COSTOS DE OPERATIVOS</v>
          </cell>
          <cell r="N51" t="str">
            <v>%</v>
          </cell>
          <cell r="O51">
            <v>-1.8815235304889155E-2</v>
          </cell>
          <cell r="P51">
            <v>-0.12395318042800918</v>
          </cell>
          <cell r="Q51">
            <v>-7.986262203743788E-2</v>
          </cell>
          <cell r="R51">
            <v>-5.0446787383557679E-2</v>
          </cell>
          <cell r="S51">
            <v>-1.7010697641874239E-2</v>
          </cell>
          <cell r="T51">
            <v>-1.7013148542999179E-2</v>
          </cell>
        </row>
        <row r="52">
          <cell r="D52" t="str">
            <v>REDUCCIÓN DE COSTOS</v>
          </cell>
          <cell r="E52">
            <v>2</v>
          </cell>
          <cell r="F52" t="str">
            <v>REDUCCIÓN DE GASTOS DE ADM.Y VENTAS</v>
          </cell>
          <cell r="J52" t="str">
            <v>GASTOS DE VENTA Y ADMINISTRACION ENTRE COSTOS DE DISTRIBUCION</v>
          </cell>
          <cell r="N52" t="str">
            <v>%</v>
          </cell>
          <cell r="O52">
            <v>0.51787679200000003</v>
          </cell>
          <cell r="P52">
            <v>0.51597969127137877</v>
          </cell>
          <cell r="Q52">
            <v>0.51209721105456718</v>
          </cell>
          <cell r="R52">
            <v>0.50780333667490518</v>
          </cell>
          <cell r="S52">
            <v>0.50301159197309675</v>
          </cell>
          <cell r="T52">
            <v>0.50301159197309675</v>
          </cell>
        </row>
        <row r="53">
          <cell r="F53" t="str">
            <v>INCREMETAR GENERACION HIDRAULICA</v>
          </cell>
          <cell r="J53" t="str">
            <v>INCREMENTO DE CAPACIDAD EFECTIVA DE CENTRALES HIDRAULICAS</v>
          </cell>
          <cell r="N53" t="str">
            <v>MW</v>
          </cell>
          <cell r="O53">
            <v>1.98</v>
          </cell>
          <cell r="P53">
            <v>0</v>
          </cell>
          <cell r="Q53">
            <v>0</v>
          </cell>
          <cell r="R53">
            <v>0</v>
          </cell>
          <cell r="S53">
            <v>0.56000000000000005</v>
          </cell>
          <cell r="T53">
            <v>0.56000000000000005</v>
          </cell>
        </row>
        <row r="54">
          <cell r="F54" t="str">
            <v>DISPONER DE CARTERA DE PROYECTOS</v>
          </cell>
          <cell r="J54" t="str">
            <v>PROYECTOS CON ESTUDIOS DEFINITIVOS</v>
          </cell>
          <cell r="N54" t="str">
            <v>%</v>
          </cell>
          <cell r="O54">
            <v>0.79731212287438291</v>
          </cell>
          <cell r="P54">
            <v>0.53318879252835216</v>
          </cell>
          <cell r="Q54">
            <v>0.61240827218145433</v>
          </cell>
          <cell r="R54">
            <v>0.68495663775850568</v>
          </cell>
          <cell r="S54">
            <v>0.74833222148098744</v>
          </cell>
          <cell r="T54">
            <v>0.74833222148098733</v>
          </cell>
        </row>
        <row r="55">
          <cell r="D55" t="str">
            <v>INVERTIR APLICANDO NUEVA TECNOLOGÍA</v>
          </cell>
          <cell r="E55">
            <v>3</v>
          </cell>
          <cell r="F55" t="str">
            <v>INCORPORACION DE NUEVAS TECNOLOGIAS</v>
          </cell>
          <cell r="J55" t="str">
            <v>INVERSION EN NUEVAS TECNOLOGIAS</v>
          </cell>
          <cell r="N55" t="str">
            <v>%</v>
          </cell>
          <cell r="O55">
            <v>0.03</v>
          </cell>
          <cell r="P55">
            <v>2.3739619159466492E-2</v>
          </cell>
          <cell r="Q55">
            <v>2.6568140230183893E-2</v>
          </cell>
          <cell r="R55">
            <v>2.7730832911544444E-2</v>
          </cell>
          <cell r="S55">
            <v>2.4555499635686238E-2</v>
          </cell>
          <cell r="T55">
            <v>2.4555499635686238E-2</v>
          </cell>
        </row>
        <row r="58">
          <cell r="C58" t="str">
            <v xml:space="preserve">PROGRAMA DE VENTAS </v>
          </cell>
          <cell r="G58" t="str">
            <v>EN VOLUMEN Y/O UNIDADES FISICAS</v>
          </cell>
          <cell r="O58" t="str">
            <v>EN  MILES  DE   SOLES</v>
          </cell>
        </row>
        <row r="59">
          <cell r="D59" t="str">
            <v>BIENES Y/O SERVICIOS</v>
          </cell>
          <cell r="G59" t="str">
            <v>UNIDAD DE</v>
          </cell>
          <cell r="H59">
            <v>2001</v>
          </cell>
          <cell r="I59">
            <v>2002</v>
          </cell>
          <cell r="K59" t="str">
            <v>PROGRAMACION 2003</v>
          </cell>
          <cell r="O59" t="str">
            <v xml:space="preserve"> </v>
          </cell>
          <cell r="P59" t="str">
            <v>PROGRAMACIÓN 2003</v>
          </cell>
        </row>
        <row r="60">
          <cell r="G60" t="str">
            <v>MEDIDA</v>
          </cell>
          <cell r="H60" t="str">
            <v>(REAL)</v>
          </cell>
          <cell r="I60" t="str">
            <v>(ESTIMADO)</v>
          </cell>
          <cell r="J60" t="str">
            <v>I TRIM.</v>
          </cell>
          <cell r="K60" t="str">
            <v>II TRIM.</v>
          </cell>
          <cell r="L60" t="str">
            <v>III TRIM.</v>
          </cell>
          <cell r="M60" t="str">
            <v>IV TRIM.</v>
          </cell>
          <cell r="N60" t="str">
            <v>ANUAL</v>
          </cell>
          <cell r="O60" t="str">
            <v>I TRIM.</v>
          </cell>
          <cell r="P60" t="str">
            <v>II TRIM.</v>
          </cell>
          <cell r="Q60" t="str">
            <v>III TRIM.</v>
          </cell>
          <cell r="R60" t="str">
            <v>IV TRIM.</v>
          </cell>
          <cell r="S60" t="str">
            <v xml:space="preserve">       ANUAL</v>
          </cell>
        </row>
        <row r="62">
          <cell r="C62">
            <v>1</v>
          </cell>
          <cell r="D62" t="str">
            <v>Produccion de Energia</v>
          </cell>
          <cell r="G62" t="str">
            <v>MWh</v>
          </cell>
          <cell r="H62">
            <v>14732.54</v>
          </cell>
          <cell r="I62">
            <v>21365.18</v>
          </cell>
          <cell r="J62">
            <v>7227.12</v>
          </cell>
          <cell r="K62">
            <v>6959.5</v>
          </cell>
          <cell r="L62">
            <v>6186.96</v>
          </cell>
          <cell r="M62">
            <v>8252.25</v>
          </cell>
          <cell r="N62">
            <v>28625.83</v>
          </cell>
          <cell r="O62">
            <v>1159.2300479999999</v>
          </cell>
          <cell r="P62">
            <v>1116.3037999999999</v>
          </cell>
          <cell r="Q62">
            <v>992.38838399999997</v>
          </cell>
          <cell r="R62">
            <v>1323.6608999999999</v>
          </cell>
          <cell r="S62">
            <v>4591.5831319999998</v>
          </cell>
        </row>
        <row r="63">
          <cell r="C63">
            <v>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 t="str">
            <v>.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 t="str">
            <v>.</v>
          </cell>
        </row>
        <row r="67">
          <cell r="C67" t="str">
            <v xml:space="preserve">PROGRAMA DE VENTAS </v>
          </cell>
          <cell r="G67" t="str">
            <v>EN VOLUMEN Y/O UNIDADES FISICAS</v>
          </cell>
          <cell r="O67" t="str">
            <v>EN  MILES  DE   SOLES</v>
          </cell>
        </row>
        <row r="68">
          <cell r="D68" t="str">
            <v>BIENES Y/O SERVICIOS</v>
          </cell>
          <cell r="G68" t="str">
            <v>UNIDAD DE</v>
          </cell>
          <cell r="H68">
            <v>2001</v>
          </cell>
          <cell r="I68">
            <v>2002</v>
          </cell>
          <cell r="K68" t="str">
            <v>PROGRAMACION 2003</v>
          </cell>
          <cell r="O68" t="str">
            <v xml:space="preserve"> </v>
          </cell>
          <cell r="P68" t="str">
            <v>PROGRAMACIÓN 2003</v>
          </cell>
        </row>
        <row r="69">
          <cell r="G69" t="str">
            <v>MEDIDA</v>
          </cell>
          <cell r="H69" t="str">
            <v>(REAL)</v>
          </cell>
          <cell r="I69" t="str">
            <v>(ESTIMADO)</v>
          </cell>
          <cell r="J69" t="str">
            <v>I TRIM.</v>
          </cell>
          <cell r="K69" t="str">
            <v>II TRIM.</v>
          </cell>
          <cell r="L69" t="str">
            <v>III TRIM.</v>
          </cell>
          <cell r="M69" t="str">
            <v>IV TRIM.</v>
          </cell>
          <cell r="N69" t="str">
            <v>ANUAL</v>
          </cell>
          <cell r="O69" t="str">
            <v>I TRIM.</v>
          </cell>
          <cell r="P69" t="str">
            <v>II TRIM.</v>
          </cell>
          <cell r="Q69" t="str">
            <v>III TRIM.</v>
          </cell>
          <cell r="R69" t="str">
            <v>IV TRIM.</v>
          </cell>
          <cell r="S69" t="str">
            <v xml:space="preserve">    ANUAL</v>
          </cell>
        </row>
        <row r="71">
          <cell r="C71">
            <v>1</v>
          </cell>
          <cell r="D71" t="str">
            <v>Venta de Energia</v>
          </cell>
          <cell r="G71" t="str">
            <v>MWh</v>
          </cell>
          <cell r="H71">
            <v>742938.4</v>
          </cell>
          <cell r="I71">
            <v>721507</v>
          </cell>
          <cell r="J71">
            <v>179737.25</v>
          </cell>
          <cell r="K71">
            <v>190595.34</v>
          </cell>
          <cell r="L71">
            <v>188372.61</v>
          </cell>
          <cell r="M71">
            <v>200554.48</v>
          </cell>
          <cell r="N71">
            <v>759259.68</v>
          </cell>
          <cell r="O71">
            <v>52967.065368371419</v>
          </cell>
          <cell r="P71">
            <v>56472.702558371413</v>
          </cell>
          <cell r="Q71">
            <v>56251.691388371415</v>
          </cell>
          <cell r="R71">
            <v>60913.388678371419</v>
          </cell>
          <cell r="S71">
            <v>226604.84799348566</v>
          </cell>
        </row>
        <row r="72">
          <cell r="C72">
            <v>2</v>
          </cell>
          <cell r="D72" t="str">
            <v>Otros Servicios Complementarios</v>
          </cell>
          <cell r="G72" t="str">
            <v>Miles S/.</v>
          </cell>
          <cell r="H72">
            <v>19421.58569</v>
          </cell>
          <cell r="I72">
            <v>17269.359464137298</v>
          </cell>
          <cell r="O72">
            <v>4487.6647860163439</v>
          </cell>
          <cell r="P72">
            <v>4139.6903770059598</v>
          </cell>
          <cell r="Q72">
            <v>6398.8632522913476</v>
          </cell>
          <cell r="R72">
            <v>4681.3788751343991</v>
          </cell>
          <cell r="S72">
            <v>19707.597290448051</v>
          </cell>
        </row>
        <row r="73">
          <cell r="C73" t="str">
            <v>.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 t="str">
            <v>.</v>
          </cell>
        </row>
        <row r="76">
          <cell r="C76" t="str">
            <v xml:space="preserve">PROGRAMA DE COMPRA DE INSUMOS </v>
          </cell>
          <cell r="G76" t="str">
            <v>EN VOLUMEN Y/O UNIDADES FISICAS</v>
          </cell>
          <cell r="O76" t="str">
            <v>EN  MILES  DE   SOLES</v>
          </cell>
        </row>
        <row r="77">
          <cell r="D77" t="str">
            <v>BIENES Y/O SERVICIOS</v>
          </cell>
          <cell r="G77" t="str">
            <v>UNIDAD DE</v>
          </cell>
          <cell r="H77">
            <v>2001</v>
          </cell>
          <cell r="I77">
            <v>2002</v>
          </cell>
          <cell r="K77" t="str">
            <v>PROGRAMACION 2003</v>
          </cell>
          <cell r="O77" t="str">
            <v xml:space="preserve"> </v>
          </cell>
          <cell r="P77" t="str">
            <v>PROGRAMACIÓN 2003</v>
          </cell>
        </row>
        <row r="78">
          <cell r="G78" t="str">
            <v>MEDIDA</v>
          </cell>
          <cell r="H78" t="str">
            <v>(REAL)</v>
          </cell>
          <cell r="I78" t="str">
            <v>(ESTIMADO)</v>
          </cell>
          <cell r="J78" t="str">
            <v>I TRIM.</v>
          </cell>
          <cell r="K78" t="str">
            <v>II TRIM.</v>
          </cell>
          <cell r="L78" t="str">
            <v>III TRIM.</v>
          </cell>
          <cell r="M78" t="str">
            <v>IV TRIM.</v>
          </cell>
          <cell r="N78" t="str">
            <v>ANUAL</v>
          </cell>
          <cell r="O78" t="str">
            <v>I TRIM.</v>
          </cell>
          <cell r="P78" t="str">
            <v>II TRIM.</v>
          </cell>
          <cell r="Q78" t="str">
            <v>III TRIM.</v>
          </cell>
          <cell r="R78" t="str">
            <v>IV TRIM.</v>
          </cell>
          <cell r="S78" t="str">
            <v xml:space="preserve">    ANUAL</v>
          </cell>
        </row>
        <row r="80">
          <cell r="C80">
            <v>1</v>
          </cell>
          <cell r="D80" t="str">
            <v>Compra de Energia</v>
          </cell>
          <cell r="G80" t="str">
            <v>MWh</v>
          </cell>
          <cell r="H80">
            <v>854995.63</v>
          </cell>
          <cell r="I80">
            <v>822015.97</v>
          </cell>
          <cell r="J80">
            <v>200656.28</v>
          </cell>
          <cell r="K80">
            <v>212975.01</v>
          </cell>
          <cell r="L80">
            <v>210124.11</v>
          </cell>
          <cell r="M80">
            <v>221399.42</v>
          </cell>
          <cell r="N80">
            <v>845154.82000000007</v>
          </cell>
          <cell r="O80">
            <v>32191.754680000005</v>
          </cell>
          <cell r="P80">
            <v>34155.62473000001</v>
          </cell>
          <cell r="Q80">
            <v>33707.980989999996</v>
          </cell>
          <cell r="R80">
            <v>35510.403059999997</v>
          </cell>
          <cell r="S80">
            <v>135565.76346000002</v>
          </cell>
        </row>
        <row r="81">
          <cell r="C81">
            <v>2</v>
          </cell>
          <cell r="D81" t="str">
            <v>Suministros Diversos</v>
          </cell>
          <cell r="G81" t="str">
            <v>Miles S/.</v>
          </cell>
          <cell r="H81">
            <v>12238.946520000001</v>
          </cell>
          <cell r="I81">
            <v>11483.888762946741</v>
          </cell>
          <cell r="N81">
            <v>0</v>
          </cell>
          <cell r="O81">
            <v>3604.3404753237501</v>
          </cell>
          <cell r="P81">
            <v>2652.0756218631823</v>
          </cell>
          <cell r="Q81">
            <v>3891.3440767897</v>
          </cell>
          <cell r="R81">
            <v>2102.9740003179668</v>
          </cell>
          <cell r="S81">
            <v>12250.734174294599</v>
          </cell>
        </row>
        <row r="82">
          <cell r="C82">
            <v>3</v>
          </cell>
          <cell r="D82" t="str">
            <v>Combustibles y Lubricantes</v>
          </cell>
          <cell r="G82" t="str">
            <v>Miles S/.</v>
          </cell>
          <cell r="H82">
            <v>183.57048</v>
          </cell>
          <cell r="I82">
            <v>84.42367999999999</v>
          </cell>
          <cell r="N82">
            <v>0</v>
          </cell>
          <cell r="O82">
            <v>27.075699999999998</v>
          </cell>
          <cell r="P82">
            <v>9.3072499999999998</v>
          </cell>
          <cell r="Q82">
            <v>8.0776000000000003</v>
          </cell>
          <cell r="R82">
            <v>16.69125</v>
          </cell>
          <cell r="S82">
            <v>61.151799999999994</v>
          </cell>
        </row>
      </sheetData>
      <sheetData sheetId="1"/>
      <sheetData sheetId="2"/>
      <sheetData sheetId="3" refreshError="1">
        <row r="1">
          <cell r="A1" t="str">
            <v>FONDO NACIONAL DE FIANCIAMIENTO DE LA</v>
          </cell>
          <cell r="D1">
            <v>246763360</v>
          </cell>
          <cell r="E1">
            <v>230447894.48000002</v>
          </cell>
          <cell r="F1">
            <v>19751900.288135588</v>
          </cell>
          <cell r="G1">
            <v>17514461.39279047</v>
          </cell>
          <cell r="H1">
            <v>19768608.087875217</v>
          </cell>
          <cell r="I1">
            <v>19879692.28363793</v>
          </cell>
          <cell r="J1">
            <v>20786767.203637931</v>
          </cell>
          <cell r="K1">
            <v>20201089.477875218</v>
          </cell>
          <cell r="L1">
            <v>20805425.806858268</v>
          </cell>
          <cell r="M1">
            <v>20052123.971095558</v>
          </cell>
          <cell r="N1">
            <v>19956173.907027762</v>
          </cell>
          <cell r="O1">
            <v>21212303.083442353</v>
          </cell>
          <cell r="P1">
            <v>21017403.535071164</v>
          </cell>
          <cell r="Q1">
            <v>21709619.018150829</v>
          </cell>
          <cell r="R1">
            <v>242655568.05559826</v>
          </cell>
          <cell r="S1">
            <v>250049394.86000001</v>
          </cell>
          <cell r="T1" t="str">
            <v>FORMATO N° 5P</v>
          </cell>
        </row>
        <row r="2">
          <cell r="A2" t="str">
            <v>ACTIVIDAD EMPRESARIAL DEL ESTADO</v>
          </cell>
          <cell r="F2" t="str">
            <v>HIDRANDINA S.A.</v>
          </cell>
        </row>
        <row r="3">
          <cell r="A3" t="str">
            <v>FONAFE</v>
          </cell>
          <cell r="F3" t="str">
            <v>PRESUPUESTO EJERCICIO 2003</v>
          </cell>
        </row>
        <row r="4">
          <cell r="F4" t="str">
            <v>FLUJO DE CAJA APROBADO</v>
          </cell>
        </row>
        <row r="5">
          <cell r="F5" t="str">
            <v>EN NUEVOS SOLES</v>
          </cell>
        </row>
        <row r="7">
          <cell r="B7" t="str">
            <v>RUBROS</v>
          </cell>
          <cell r="C7">
            <v>2000</v>
          </cell>
          <cell r="D7">
            <v>2001</v>
          </cell>
          <cell r="E7">
            <v>2002</v>
          </cell>
          <cell r="F7" t="str">
            <v>FLUJO AÑO 2003</v>
          </cell>
          <cell r="S7">
            <v>2004</v>
          </cell>
          <cell r="T7">
            <v>2005</v>
          </cell>
        </row>
        <row r="8">
          <cell r="C8" t="str">
            <v>REAL</v>
          </cell>
          <cell r="D8" t="str">
            <v>REAL</v>
          </cell>
          <cell r="E8" t="str">
            <v>(ESTIMADO)</v>
          </cell>
          <cell r="F8" t="str">
            <v>ENERO</v>
          </cell>
          <cell r="G8" t="str">
            <v>FEBRERO</v>
          </cell>
          <cell r="H8" t="str">
            <v>MARZO</v>
          </cell>
          <cell r="I8" t="str">
            <v>ABRIL</v>
          </cell>
          <cell r="J8" t="str">
            <v>MAYO</v>
          </cell>
          <cell r="K8" t="str">
            <v>JUNIO</v>
          </cell>
          <cell r="L8" t="str">
            <v>JULIO</v>
          </cell>
          <cell r="M8" t="str">
            <v>AGOSTO</v>
          </cell>
          <cell r="N8" t="str">
            <v>SETIEMBRE</v>
          </cell>
          <cell r="O8" t="str">
            <v>OCTUBRE</v>
          </cell>
          <cell r="P8" t="str">
            <v>NOVIEMBRE</v>
          </cell>
          <cell r="Q8" t="str">
            <v>DICIEMBRE</v>
          </cell>
          <cell r="R8" t="str">
            <v>TOTAL</v>
          </cell>
          <cell r="S8" t="str">
            <v>(PROYECTADO)</v>
          </cell>
          <cell r="T8" t="str">
            <v>(PROYECTADO)</v>
          </cell>
        </row>
        <row r="10">
          <cell r="A10" t="str">
            <v>I</v>
          </cell>
          <cell r="B10" t="str">
            <v>INGRESOS DE OPERACIÓN</v>
          </cell>
          <cell r="C10">
            <v>281161384.80000001</v>
          </cell>
          <cell r="D10">
            <v>291180764.80000001</v>
          </cell>
          <cell r="E10">
            <v>271928515.48640001</v>
          </cell>
          <cell r="F10">
            <v>23307242.339999996</v>
          </cell>
          <cell r="G10">
            <v>20667064.443492755</v>
          </cell>
          <cell r="H10">
            <v>23326957.543692756</v>
          </cell>
          <cell r="I10">
            <v>23458036.894692756</v>
          </cell>
          <cell r="J10">
            <v>24528385.30029276</v>
          </cell>
          <cell r="K10">
            <v>23837285.583892755</v>
          </cell>
          <cell r="L10">
            <v>24550402.452092756</v>
          </cell>
          <cell r="M10">
            <v>23661506.285892759</v>
          </cell>
          <cell r="N10">
            <v>23548285.21029276</v>
          </cell>
          <cell r="O10">
            <v>25030517.638461974</v>
          </cell>
          <cell r="P10">
            <v>24800536.171383973</v>
          </cell>
          <cell r="Q10">
            <v>25617350.441417977</v>
          </cell>
          <cell r="R10">
            <v>286333570.30560595</v>
          </cell>
          <cell r="S10">
            <v>294428285.93480003</v>
          </cell>
          <cell r="T10">
            <v>304633145.59500003</v>
          </cell>
        </row>
        <row r="11">
          <cell r="B11" t="str">
            <v>Venta de bienes y servicios</v>
          </cell>
          <cell r="C11">
            <v>227533050</v>
          </cell>
          <cell r="D11">
            <v>242014410</v>
          </cell>
          <cell r="E11">
            <v>222978860.30000001</v>
          </cell>
          <cell r="F11">
            <v>18381206.194915254</v>
          </cell>
          <cell r="G11">
            <v>16159053.39279047</v>
          </cell>
          <cell r="H11">
            <v>18426805.782790471</v>
          </cell>
          <cell r="I11">
            <v>18414268.232790474</v>
          </cell>
          <cell r="J11">
            <v>19359808.652790476</v>
          </cell>
          <cell r="K11">
            <v>18698625.672790471</v>
          </cell>
          <cell r="L11">
            <v>19184229.16279047</v>
          </cell>
          <cell r="M11">
            <v>18561915.072790474</v>
          </cell>
          <cell r="N11">
            <v>18505547.152790476</v>
          </cell>
          <cell r="O11">
            <v>19546139.795306757</v>
          </cell>
          <cell r="P11">
            <v>19374564.323206756</v>
          </cell>
          <cell r="Q11">
            <v>20165282.899506759</v>
          </cell>
          <cell r="R11">
            <v>224777446.33525929</v>
          </cell>
          <cell r="S11">
            <v>233020803</v>
          </cell>
          <cell r="T11">
            <v>241516600</v>
          </cell>
        </row>
        <row r="12">
          <cell r="B12" t="str">
            <v>Ingresos financieros</v>
          </cell>
          <cell r="C12">
            <v>0</v>
          </cell>
          <cell r="D12">
            <v>0</v>
          </cell>
          <cell r="E12">
            <v>0</v>
          </cell>
          <cell r="F12">
            <v>308000</v>
          </cell>
          <cell r="G12">
            <v>291200</v>
          </cell>
          <cell r="H12">
            <v>289600</v>
          </cell>
          <cell r="I12">
            <v>280800</v>
          </cell>
          <cell r="J12">
            <v>269600</v>
          </cell>
          <cell r="K12">
            <v>291200</v>
          </cell>
          <cell r="L12">
            <v>299200</v>
          </cell>
          <cell r="M12">
            <v>288000</v>
          </cell>
          <cell r="N12">
            <v>288000</v>
          </cell>
          <cell r="O12">
            <v>288000</v>
          </cell>
          <cell r="P12">
            <v>288000</v>
          </cell>
          <cell r="Q12">
            <v>288000</v>
          </cell>
          <cell r="R12">
            <v>3469600</v>
          </cell>
          <cell r="S12">
            <v>3500000</v>
          </cell>
          <cell r="T12">
            <v>3600000</v>
          </cell>
        </row>
        <row r="13">
          <cell r="B13" t="str">
            <v>Ingresos por participaciones o dividendos</v>
          </cell>
          <cell r="C13">
            <v>0</v>
          </cell>
          <cell r="D13">
            <v>0</v>
          </cell>
          <cell r="E13">
            <v>0</v>
          </cell>
          <cell r="R13">
            <v>0</v>
          </cell>
          <cell r="T13">
            <v>0</v>
          </cell>
        </row>
        <row r="14">
          <cell r="B14" t="str">
            <v>Donaciones</v>
          </cell>
          <cell r="R14">
            <v>0</v>
          </cell>
          <cell r="T14">
            <v>0</v>
          </cell>
        </row>
        <row r="15">
          <cell r="B15" t="str">
            <v xml:space="preserve">Ingresos extraordinarios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B16" t="str">
            <v>Retención de tributos</v>
          </cell>
          <cell r="C16">
            <v>42889024.799999997</v>
          </cell>
          <cell r="D16">
            <v>44417404.799999997</v>
          </cell>
          <cell r="E16">
            <v>41480621.006400004</v>
          </cell>
          <cell r="F16">
            <v>3555342.0518644061</v>
          </cell>
          <cell r="G16">
            <v>3152603.0507022846</v>
          </cell>
          <cell r="H16">
            <v>3558349.4558175383</v>
          </cell>
          <cell r="I16">
            <v>3578344.6110548275</v>
          </cell>
          <cell r="J16">
            <v>3741618.0966548277</v>
          </cell>
          <cell r="K16">
            <v>3636196.1060175388</v>
          </cell>
          <cell r="L16">
            <v>3744976.645234488</v>
          </cell>
          <cell r="M16">
            <v>3609382.3147972003</v>
          </cell>
          <cell r="N16">
            <v>3592111.303264997</v>
          </cell>
          <cell r="O16">
            <v>3818214.5550196227</v>
          </cell>
          <cell r="P16">
            <v>3783132.6363128088</v>
          </cell>
          <cell r="Q16">
            <v>3907731.4232671484</v>
          </cell>
          <cell r="R16">
            <v>43678002.250007682</v>
          </cell>
          <cell r="S16">
            <v>44378891.0748</v>
          </cell>
          <cell r="T16">
            <v>45920310.344999999</v>
          </cell>
        </row>
        <row r="17">
          <cell r="B17" t="str">
            <v>Otros</v>
          </cell>
          <cell r="C17">
            <v>10739310</v>
          </cell>
          <cell r="D17">
            <v>4748950</v>
          </cell>
          <cell r="E17">
            <v>7469034.1799999997</v>
          </cell>
          <cell r="F17">
            <v>1062694.0932203392</v>
          </cell>
          <cell r="G17">
            <v>1064208</v>
          </cell>
          <cell r="H17">
            <v>1052202.3050847459</v>
          </cell>
          <cell r="I17">
            <v>1184624.0508474575</v>
          </cell>
          <cell r="J17">
            <v>1157358.5508474577</v>
          </cell>
          <cell r="K17">
            <v>1211263.8050847459</v>
          </cell>
          <cell r="L17">
            <v>1321996.6440677966</v>
          </cell>
          <cell r="M17">
            <v>1202208.8983050848</v>
          </cell>
          <cell r="N17">
            <v>1162626.7542372881</v>
          </cell>
          <cell r="O17">
            <v>1378163.2881355933</v>
          </cell>
          <cell r="P17">
            <v>1354839.2118644069</v>
          </cell>
          <cell r="Q17">
            <v>1256336.118644068</v>
          </cell>
          <cell r="R17">
            <v>14408521.720338985</v>
          </cell>
          <cell r="S17">
            <v>13528591.859999999</v>
          </cell>
          <cell r="T17">
            <v>13596235.25</v>
          </cell>
        </row>
        <row r="18">
          <cell r="A18" t="str">
            <v>II</v>
          </cell>
          <cell r="B18" t="str">
            <v>EGRESOS DE OPERACIÓN</v>
          </cell>
          <cell r="C18">
            <v>249598120</v>
          </cell>
          <cell r="D18">
            <v>260835390</v>
          </cell>
          <cell r="E18">
            <v>230293363.78062189</v>
          </cell>
          <cell r="F18">
            <v>20248363.68182807</v>
          </cell>
          <cell r="G18">
            <v>19248650.641642366</v>
          </cell>
          <cell r="H18">
            <v>17350546.974763919</v>
          </cell>
          <cell r="I18">
            <v>20960810.690172203</v>
          </cell>
          <cell r="J18">
            <v>18766772.468141116</v>
          </cell>
          <cell r="K18">
            <v>20137929.081444241</v>
          </cell>
          <cell r="L18">
            <v>20007687.044918802</v>
          </cell>
          <cell r="M18">
            <v>19668165.270403501</v>
          </cell>
          <cell r="N18">
            <v>18880700.703502756</v>
          </cell>
          <cell r="O18">
            <v>19607780.977778737</v>
          </cell>
          <cell r="P18">
            <v>19041173.161482316</v>
          </cell>
          <cell r="Q18">
            <v>21225843.959957156</v>
          </cell>
          <cell r="R18">
            <v>235144424.65603516</v>
          </cell>
          <cell r="S18">
            <v>250512939.3047592</v>
          </cell>
          <cell r="T18">
            <v>267537461.5640631</v>
          </cell>
        </row>
        <row r="19">
          <cell r="B19" t="str">
            <v>Compra de bienes</v>
          </cell>
          <cell r="C19">
            <v>183054700</v>
          </cell>
          <cell r="D19">
            <v>192168880</v>
          </cell>
          <cell r="E19">
            <v>160697970.33927533</v>
          </cell>
          <cell r="F19">
            <v>14769946.081828071</v>
          </cell>
          <cell r="G19">
            <v>14772900.661960462</v>
          </cell>
          <cell r="H19">
            <v>12698773.011594217</v>
          </cell>
          <cell r="I19">
            <v>15089794.687327348</v>
          </cell>
          <cell r="J19">
            <v>13973803.895882068</v>
          </cell>
          <cell r="K19">
            <v>15028223.439878983</v>
          </cell>
          <cell r="L19">
            <v>14145365.468037503</v>
          </cell>
          <cell r="M19">
            <v>15630062.957242755</v>
          </cell>
          <cell r="N19">
            <v>14068194.829119641</v>
          </cell>
          <cell r="O19">
            <v>14677023.404249446</v>
          </cell>
          <cell r="P19">
            <v>14723437.520909017</v>
          </cell>
          <cell r="Q19">
            <v>14690410.854540145</v>
          </cell>
          <cell r="R19">
            <v>174267936.81256965</v>
          </cell>
          <cell r="S19">
            <v>185577925.9117054</v>
          </cell>
          <cell r="T19">
            <v>198364245.0070219</v>
          </cell>
        </row>
        <row r="20">
          <cell r="B20" t="str">
            <v>Gastos de personal</v>
          </cell>
          <cell r="C20">
            <v>12464800</v>
          </cell>
          <cell r="D20">
            <v>11351920</v>
          </cell>
          <cell r="E20">
            <v>14216567</v>
          </cell>
          <cell r="F20">
            <v>960417.6</v>
          </cell>
          <cell r="G20">
            <v>1009103.3142857142</v>
          </cell>
          <cell r="H20">
            <v>987160.46</v>
          </cell>
          <cell r="I20">
            <v>960417.6</v>
          </cell>
          <cell r="J20">
            <v>960417.6</v>
          </cell>
          <cell r="K20">
            <v>960417.6</v>
          </cell>
          <cell r="L20">
            <v>1933406.6285714288</v>
          </cell>
          <cell r="M20">
            <v>896389.76</v>
          </cell>
          <cell r="N20">
            <v>896389.76</v>
          </cell>
          <cell r="O20">
            <v>896389.76</v>
          </cell>
          <cell r="P20">
            <v>896389.76</v>
          </cell>
          <cell r="Q20">
            <v>2229546.56</v>
          </cell>
          <cell r="R20">
            <v>13586446.402857142</v>
          </cell>
          <cell r="S20">
            <v>14386688.095985426</v>
          </cell>
          <cell r="T20">
            <v>15337930.905798821</v>
          </cell>
        </row>
        <row r="21">
          <cell r="B21" t="str">
            <v>Servicios prestados por terceros</v>
          </cell>
          <cell r="C21">
            <v>35603520</v>
          </cell>
          <cell r="D21">
            <v>35739540</v>
          </cell>
          <cell r="E21">
            <v>31412060.950184386</v>
          </cell>
          <cell r="F21">
            <v>2850000</v>
          </cell>
          <cell r="G21">
            <v>2018097.0972533319</v>
          </cell>
          <cell r="H21">
            <v>2104665.0350268409</v>
          </cell>
          <cell r="I21">
            <v>2167636.3747019963</v>
          </cell>
          <cell r="J21">
            <v>2209007.714116191</v>
          </cell>
          <cell r="K21">
            <v>2324157.9334224002</v>
          </cell>
          <cell r="L21">
            <v>2077668.4901670122</v>
          </cell>
          <cell r="M21">
            <v>2170408.3250178895</v>
          </cell>
          <cell r="N21">
            <v>2070215.9362402568</v>
          </cell>
          <cell r="O21">
            <v>2219397.3853864344</v>
          </cell>
          <cell r="P21">
            <v>1992276.2224304429</v>
          </cell>
          <cell r="Q21">
            <v>2145198.8072741511</v>
          </cell>
          <cell r="R21">
            <v>26348729.321036946</v>
          </cell>
          <cell r="S21">
            <v>28164156.771256391</v>
          </cell>
          <cell r="T21">
            <v>30104667.172795955</v>
          </cell>
        </row>
        <row r="22">
          <cell r="B22" t="str">
            <v>Tributos</v>
          </cell>
          <cell r="C22">
            <v>10587600</v>
          </cell>
          <cell r="D22">
            <v>11897090</v>
          </cell>
          <cell r="E22">
            <v>17663954.207199331</v>
          </cell>
          <cell r="F22">
            <v>1088000</v>
          </cell>
          <cell r="G22">
            <v>1179685.1100000001</v>
          </cell>
          <cell r="H22">
            <v>1290140.01</v>
          </cell>
          <cell r="I22">
            <v>2474097.5699999998</v>
          </cell>
          <cell r="J22">
            <v>1354678.8</v>
          </cell>
          <cell r="K22">
            <v>1555321.65</v>
          </cell>
          <cell r="L22">
            <v>1582382</v>
          </cell>
          <cell r="M22">
            <v>702439.77</v>
          </cell>
          <cell r="N22">
            <v>1576091.72</v>
          </cell>
          <cell r="O22">
            <v>1546105.97</v>
          </cell>
          <cell r="P22">
            <v>1160205.2</v>
          </cell>
          <cell r="Q22">
            <v>1890879.28</v>
          </cell>
          <cell r="R22">
            <v>17400027.079999998</v>
          </cell>
          <cell r="S22">
            <v>18598888.945811998</v>
          </cell>
          <cell r="T22">
            <v>19822695.838446431</v>
          </cell>
        </row>
        <row r="23">
          <cell r="B23" t="str">
            <v xml:space="preserve">        Por cuenta propia</v>
          </cell>
          <cell r="C23">
            <v>10587600</v>
          </cell>
          <cell r="D23">
            <v>11897090</v>
          </cell>
          <cell r="E23">
            <v>17663954.207199331</v>
          </cell>
          <cell r="F23">
            <v>1088000</v>
          </cell>
          <cell r="G23">
            <v>1179685.1100000001</v>
          </cell>
          <cell r="H23">
            <v>1290140.01</v>
          </cell>
          <cell r="I23">
            <v>2474097.5699999998</v>
          </cell>
          <cell r="J23">
            <v>1354678.8</v>
          </cell>
          <cell r="K23">
            <v>1555321.65</v>
          </cell>
          <cell r="L23">
            <v>1582382</v>
          </cell>
          <cell r="M23">
            <v>702439.77</v>
          </cell>
          <cell r="N23">
            <v>1576091.72</v>
          </cell>
          <cell r="O23">
            <v>1546105.97</v>
          </cell>
          <cell r="P23">
            <v>1160205.2</v>
          </cell>
          <cell r="Q23">
            <v>1890879.28</v>
          </cell>
          <cell r="R23">
            <v>17400027.079999998</v>
          </cell>
          <cell r="S23">
            <v>18598888.945811998</v>
          </cell>
          <cell r="T23">
            <v>19822695.838446431</v>
          </cell>
        </row>
        <row r="24">
          <cell r="B24" t="str">
            <v xml:space="preserve">        Por cuenta de terceros</v>
          </cell>
          <cell r="C24">
            <v>0</v>
          </cell>
          <cell r="D24">
            <v>0</v>
          </cell>
          <cell r="E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B25" t="str">
            <v>Gastos diversos de gestión</v>
          </cell>
          <cell r="C25">
            <v>7326300</v>
          </cell>
          <cell r="D25">
            <v>9677960</v>
          </cell>
          <cell r="E25">
            <v>6302811.2839628477</v>
          </cell>
          <cell r="F25">
            <v>580000</v>
          </cell>
          <cell r="G25">
            <v>268864.45814285718</v>
          </cell>
          <cell r="H25">
            <v>269808.45814285718</v>
          </cell>
          <cell r="I25">
            <v>268864.45814285718</v>
          </cell>
          <cell r="J25">
            <v>268864.45814285718</v>
          </cell>
          <cell r="K25">
            <v>269808.45814285718</v>
          </cell>
          <cell r="L25">
            <v>268864.45814285718</v>
          </cell>
          <cell r="M25">
            <v>268864.45814285718</v>
          </cell>
          <cell r="N25">
            <v>269808.45814285718</v>
          </cell>
          <cell r="O25">
            <v>268864.45814285718</v>
          </cell>
          <cell r="P25">
            <v>268864.45814285718</v>
          </cell>
          <cell r="Q25">
            <v>269808.45814285718</v>
          </cell>
          <cell r="R25">
            <v>3541285.0395714282</v>
          </cell>
          <cell r="S25">
            <v>3785279.58</v>
          </cell>
          <cell r="T25">
            <v>3907922.64</v>
          </cell>
        </row>
        <row r="26">
          <cell r="B26" t="str">
            <v xml:space="preserve">Gastos financieros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B27" t="str">
            <v xml:space="preserve">Egresos extraordinarios 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B28" t="str">
            <v>Otros</v>
          </cell>
          <cell r="C28">
            <v>561200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 t="str">
            <v>III</v>
          </cell>
          <cell r="B29" t="str">
            <v>SALDO OPERATIVO</v>
          </cell>
          <cell r="C29">
            <v>31563264.800000012</v>
          </cell>
          <cell r="D29">
            <v>30345374.800000012</v>
          </cell>
          <cell r="E29">
            <v>41635151.705778122</v>
          </cell>
          <cell r="F29">
            <v>3058878.6581719257</v>
          </cell>
          <cell r="G29">
            <v>1418413.8018503897</v>
          </cell>
          <cell r="H29">
            <v>5976410.5689288378</v>
          </cell>
          <cell r="I29">
            <v>2497226.2045205534</v>
          </cell>
          <cell r="J29">
            <v>5761612.8321516439</v>
          </cell>
          <cell r="K29">
            <v>3699356.5024485141</v>
          </cell>
          <cell r="L29">
            <v>4542715.407173954</v>
          </cell>
          <cell r="M29">
            <v>3993341.0154892579</v>
          </cell>
          <cell r="N29">
            <v>4667584.5067900047</v>
          </cell>
          <cell r="O29">
            <v>5422736.660683237</v>
          </cell>
          <cell r="P29">
            <v>5759363.0099016577</v>
          </cell>
          <cell r="Q29">
            <v>4391506.4814608209</v>
          </cell>
          <cell r="R29">
            <v>51189145.649570793</v>
          </cell>
          <cell r="S29">
            <v>43915346.630040824</v>
          </cell>
          <cell r="T29">
            <v>37095684.030936927</v>
          </cell>
        </row>
        <row r="30">
          <cell r="A30" t="str">
            <v>IV</v>
          </cell>
          <cell r="B30" t="str">
            <v>INGRESOS DE CAPITAL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B31" t="str">
            <v>Aportes de capital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B32" t="str">
            <v>Ventas de activo fijo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B33" t="str">
            <v>Otros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A34" t="str">
            <v>V</v>
          </cell>
          <cell r="B34" t="str">
            <v>GASTOS DE CAPITAL</v>
          </cell>
          <cell r="C34">
            <v>15967300</v>
          </cell>
          <cell r="D34">
            <v>14280060</v>
          </cell>
          <cell r="E34">
            <v>38785728.139835387</v>
          </cell>
          <cell r="F34">
            <v>5439691.4399999985</v>
          </cell>
          <cell r="G34">
            <v>3356302.32</v>
          </cell>
          <cell r="H34">
            <v>3383612.7119999998</v>
          </cell>
          <cell r="I34">
            <v>5542379.5577142863</v>
          </cell>
          <cell r="J34">
            <v>4536084.1885714289</v>
          </cell>
          <cell r="K34">
            <v>4618108.8205714282</v>
          </cell>
          <cell r="L34">
            <v>10065952.77942857</v>
          </cell>
          <cell r="M34">
            <v>4803351.3565714285</v>
          </cell>
          <cell r="N34">
            <v>4076157.4765714291</v>
          </cell>
          <cell r="O34">
            <v>8872757.5474285707</v>
          </cell>
          <cell r="P34">
            <v>3622934.1085714288</v>
          </cell>
          <cell r="Q34">
            <v>10477065.11657143</v>
          </cell>
          <cell r="R34">
            <v>68794397.423999995</v>
          </cell>
          <cell r="S34">
            <v>45014228.18</v>
          </cell>
          <cell r="T34">
            <v>40347716.399999999</v>
          </cell>
        </row>
        <row r="35">
          <cell r="B35" t="str">
            <v>Presupuesto de Inversiones - FBK</v>
          </cell>
          <cell r="C35">
            <v>15967300</v>
          </cell>
          <cell r="D35">
            <v>14280060</v>
          </cell>
          <cell r="E35">
            <v>38785728.139835387</v>
          </cell>
          <cell r="F35">
            <v>5439691.4399999985</v>
          </cell>
          <cell r="G35">
            <v>3356302.32</v>
          </cell>
          <cell r="H35">
            <v>3383612.7119999998</v>
          </cell>
          <cell r="I35">
            <v>5542379.5577142863</v>
          </cell>
          <cell r="J35">
            <v>4536084.1885714289</v>
          </cell>
          <cell r="K35">
            <v>4618108.8205714282</v>
          </cell>
          <cell r="L35">
            <v>10065952.77942857</v>
          </cell>
          <cell r="M35">
            <v>4803351.3565714285</v>
          </cell>
          <cell r="N35">
            <v>4076157.4765714291</v>
          </cell>
          <cell r="O35">
            <v>8872757.5474285707</v>
          </cell>
          <cell r="P35">
            <v>3622934.1085714288</v>
          </cell>
          <cell r="Q35">
            <v>10477065.11657143</v>
          </cell>
          <cell r="R35">
            <v>68794397.423999995</v>
          </cell>
          <cell r="S35">
            <v>45014228.18</v>
          </cell>
          <cell r="T35">
            <v>40347716.399999999</v>
          </cell>
        </row>
        <row r="36">
          <cell r="B36" t="str">
            <v>Proyectos de inversión</v>
          </cell>
          <cell r="C36">
            <v>15907000</v>
          </cell>
          <cell r="D36">
            <v>14280060</v>
          </cell>
          <cell r="E36">
            <v>38785728.139835387</v>
          </cell>
          <cell r="F36">
            <v>5439691.4399999985</v>
          </cell>
          <cell r="G36">
            <v>3356302.32</v>
          </cell>
          <cell r="H36">
            <v>3383612.7119999998</v>
          </cell>
          <cell r="I36">
            <v>5542379.5577142863</v>
          </cell>
          <cell r="J36">
            <v>4536084.1885714289</v>
          </cell>
          <cell r="K36">
            <v>4618108.8205714282</v>
          </cell>
          <cell r="L36">
            <v>10065952.77942857</v>
          </cell>
          <cell r="M36">
            <v>4803351.3565714285</v>
          </cell>
          <cell r="N36">
            <v>4076157.4765714291</v>
          </cell>
          <cell r="O36">
            <v>8872757.5474285707</v>
          </cell>
          <cell r="P36">
            <v>3622934.1085714288</v>
          </cell>
          <cell r="Q36">
            <v>10477065.11657143</v>
          </cell>
          <cell r="R36">
            <v>68794397.423999995</v>
          </cell>
          <cell r="S36">
            <v>45014228.18</v>
          </cell>
          <cell r="T36">
            <v>40347716.399999999</v>
          </cell>
        </row>
        <row r="37">
          <cell r="B37" t="str">
            <v>Gastos de capital no ligados a proyectos</v>
          </cell>
          <cell r="C37">
            <v>60300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B38" t="str">
            <v>Inversión Financiera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B39" t="str">
            <v>Otros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A40" t="str">
            <v>VI</v>
          </cell>
          <cell r="B40" t="str">
            <v>TRANSFERENCIAS NETAS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B41" t="str">
            <v xml:space="preserve">   Ingresos por Transferencias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</row>
        <row r="42">
          <cell r="B42" t="str">
            <v xml:space="preserve">   Egresos por Transferencias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A43" t="str">
            <v>VII</v>
          </cell>
          <cell r="B43" t="str">
            <v>SALDO ECONOMICO</v>
          </cell>
          <cell r="C43">
            <v>15595964.800000012</v>
          </cell>
          <cell r="D43">
            <v>16065314.800000012</v>
          </cell>
          <cell r="E43">
            <v>2849423.5659427345</v>
          </cell>
          <cell r="F43">
            <v>-2380812.7818280729</v>
          </cell>
          <cell r="G43">
            <v>-1937888.5181496101</v>
          </cell>
          <cell r="H43">
            <v>2592797.856928838</v>
          </cell>
          <cell r="I43">
            <v>-3045153.3531937329</v>
          </cell>
          <cell r="J43">
            <v>1225528.6435802151</v>
          </cell>
          <cell r="K43">
            <v>-918752.31812291406</v>
          </cell>
          <cell r="L43">
            <v>-5523237.3722546156</v>
          </cell>
          <cell r="M43">
            <v>-810010.34108217061</v>
          </cell>
          <cell r="N43">
            <v>591427.03021857562</v>
          </cell>
          <cell r="O43">
            <v>-3450020.8867453337</v>
          </cell>
          <cell r="P43">
            <v>2136428.9013302289</v>
          </cell>
          <cell r="Q43">
            <v>-6085558.6351106092</v>
          </cell>
          <cell r="R43">
            <v>-17605251.774429202</v>
          </cell>
          <cell r="S43">
            <v>-1098881.5499591753</v>
          </cell>
          <cell r="T43">
            <v>-3252032.3690630719</v>
          </cell>
        </row>
        <row r="44">
          <cell r="A44" t="str">
            <v>VIII</v>
          </cell>
          <cell r="B44" t="str">
            <v>FINANCIAMIENTO NETO</v>
          </cell>
          <cell r="C44">
            <v>-17119000</v>
          </cell>
          <cell r="D44">
            <v>-16438730</v>
          </cell>
          <cell r="E44">
            <v>-4197878.4860660397</v>
          </cell>
          <cell r="F44">
            <v>4144227.6900000004</v>
          </cell>
          <cell r="G44">
            <v>2638087.54</v>
          </cell>
          <cell r="H44">
            <v>-1386720.7</v>
          </cell>
          <cell r="I44">
            <v>3619076.8309999998</v>
          </cell>
          <cell r="J44">
            <v>-410402.30200000014</v>
          </cell>
          <cell r="K44">
            <v>-1284675.7400000002</v>
          </cell>
          <cell r="L44">
            <v>6451248.8819999993</v>
          </cell>
          <cell r="M44">
            <v>2824.4510000001173</v>
          </cell>
          <cell r="N44">
            <v>-1388365.92</v>
          </cell>
          <cell r="O44">
            <v>3595516.8899999997</v>
          </cell>
          <cell r="P44">
            <v>-1460748.915</v>
          </cell>
          <cell r="Q44">
            <v>5821466.1299999999</v>
          </cell>
          <cell r="R44">
            <v>20341534.837000005</v>
          </cell>
          <cell r="S44">
            <v>3113121.5930000022</v>
          </cell>
          <cell r="T44">
            <v>4411721.0359999985</v>
          </cell>
        </row>
        <row r="45">
          <cell r="B45" t="str">
            <v>Financiamiento externo neto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B46" t="str">
            <v>Financiamiento largo plazo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B47" t="str">
            <v xml:space="preserve">    Desembolsos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B48" t="str">
            <v xml:space="preserve">    Servicio de la deuda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B49" t="str">
            <v xml:space="preserve">       Amortización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</row>
        <row r="50">
          <cell r="B50" t="str">
            <v xml:space="preserve">       Intereses y comisiones de la deuda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1">
          <cell r="B51" t="str">
            <v>Financiamiento corto plazo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B52" t="str">
            <v xml:space="preserve">    Desembolsos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B53" t="str">
            <v xml:space="preserve">    Servicio de la deuda  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</row>
        <row r="54">
          <cell r="B54" t="str">
            <v xml:space="preserve">       Amortización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</row>
        <row r="55">
          <cell r="B55" t="str">
            <v xml:space="preserve">       Intereses y comisiones de la deuda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6">
          <cell r="B56" t="str">
            <v>Financiamiento interno neto</v>
          </cell>
          <cell r="C56">
            <v>-17119000</v>
          </cell>
          <cell r="D56">
            <v>-16438730</v>
          </cell>
          <cell r="E56">
            <v>-4197878.4860660397</v>
          </cell>
          <cell r="F56">
            <v>4144227.6900000004</v>
          </cell>
          <cell r="G56">
            <v>2638087.54</v>
          </cell>
          <cell r="H56">
            <v>-1386720.7</v>
          </cell>
          <cell r="I56">
            <v>3619076.8309999998</v>
          </cell>
          <cell r="J56">
            <v>-410402.30200000014</v>
          </cell>
          <cell r="K56">
            <v>-1284675.7400000002</v>
          </cell>
          <cell r="L56">
            <v>6451248.8819999993</v>
          </cell>
          <cell r="M56">
            <v>2824.4510000001173</v>
          </cell>
          <cell r="N56">
            <v>-1388365.92</v>
          </cell>
          <cell r="O56">
            <v>3595516.8899999997</v>
          </cell>
          <cell r="P56">
            <v>-1460748.915</v>
          </cell>
          <cell r="Q56">
            <v>5821466.1299999999</v>
          </cell>
          <cell r="R56">
            <v>20341534.837000005</v>
          </cell>
          <cell r="S56">
            <v>3113121.5930000022</v>
          </cell>
          <cell r="T56">
            <v>4411721.0359999985</v>
          </cell>
        </row>
        <row r="57">
          <cell r="B57" t="str">
            <v>Financiamiento largo plazo</v>
          </cell>
          <cell r="C57">
            <v>0</v>
          </cell>
          <cell r="D57">
            <v>0</v>
          </cell>
          <cell r="E57">
            <v>0</v>
          </cell>
          <cell r="F57">
            <v>5500000</v>
          </cell>
          <cell r="G57">
            <v>4000000</v>
          </cell>
          <cell r="H57">
            <v>0</v>
          </cell>
          <cell r="I57">
            <v>4959156.8509999998</v>
          </cell>
          <cell r="J57">
            <v>1106659.5279999999</v>
          </cell>
          <cell r="K57">
            <v>0</v>
          </cell>
          <cell r="L57">
            <v>7918313.7019999996</v>
          </cell>
          <cell r="M57">
            <v>1459156.851</v>
          </cell>
          <cell r="N57">
            <v>0</v>
          </cell>
          <cell r="O57">
            <v>5033297.6399999997</v>
          </cell>
          <cell r="P57">
            <v>-737513.38500000001</v>
          </cell>
          <cell r="Q57">
            <v>6500000</v>
          </cell>
          <cell r="R57">
            <v>35739071.186999999</v>
          </cell>
          <cell r="S57">
            <v>3113121.5930000022</v>
          </cell>
          <cell r="T57">
            <v>4411721.0359999985</v>
          </cell>
        </row>
        <row r="58">
          <cell r="B58" t="str">
            <v xml:space="preserve">    Desembolsos</v>
          </cell>
          <cell r="C58">
            <v>0</v>
          </cell>
          <cell r="D58">
            <v>0</v>
          </cell>
          <cell r="F58">
            <v>5500000</v>
          </cell>
          <cell r="G58">
            <v>4000000</v>
          </cell>
          <cell r="H58">
            <v>0</v>
          </cell>
          <cell r="I58">
            <v>5500000</v>
          </cell>
          <cell r="J58">
            <v>1500000</v>
          </cell>
          <cell r="K58">
            <v>0</v>
          </cell>
          <cell r="L58">
            <v>9000000</v>
          </cell>
          <cell r="M58">
            <v>2000000</v>
          </cell>
          <cell r="N58">
            <v>0</v>
          </cell>
          <cell r="O58">
            <v>7000000</v>
          </cell>
          <cell r="P58">
            <v>0</v>
          </cell>
          <cell r="Q58">
            <v>6500000</v>
          </cell>
          <cell r="R58">
            <v>41000000</v>
          </cell>
          <cell r="S58">
            <v>26000000</v>
          </cell>
          <cell r="T58">
            <v>45000000</v>
          </cell>
        </row>
        <row r="59">
          <cell r="B59" t="str">
            <v xml:space="preserve">    Servicio de la deuda  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540843.14899999998</v>
          </cell>
          <cell r="J59">
            <v>393340.47200000001</v>
          </cell>
          <cell r="K59">
            <v>0</v>
          </cell>
          <cell r="L59">
            <v>1081686.298</v>
          </cell>
          <cell r="M59">
            <v>540843.14899999998</v>
          </cell>
          <cell r="N59">
            <v>0</v>
          </cell>
          <cell r="O59">
            <v>1966702.36</v>
          </cell>
          <cell r="P59">
            <v>737513.38500000001</v>
          </cell>
          <cell r="Q59">
            <v>0</v>
          </cell>
          <cell r="R59">
            <v>5260928.8130000001</v>
          </cell>
          <cell r="S59">
            <v>22886878.406999998</v>
          </cell>
          <cell r="T59">
            <v>40588278.964000002</v>
          </cell>
        </row>
        <row r="60">
          <cell r="B60" t="str">
            <v xml:space="preserve">       Amortización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395459.84899999999</v>
          </cell>
          <cell r="J60">
            <v>287607.163</v>
          </cell>
          <cell r="K60">
            <v>0</v>
          </cell>
          <cell r="L60">
            <v>801373.01799999992</v>
          </cell>
          <cell r="M60">
            <v>403062.26299999998</v>
          </cell>
          <cell r="N60">
            <v>0</v>
          </cell>
          <cell r="O60">
            <v>1469672.091</v>
          </cell>
          <cell r="P60">
            <v>557520.12300000002</v>
          </cell>
          <cell r="Q60">
            <v>0</v>
          </cell>
          <cell r="R60">
            <v>3914694.5069999998</v>
          </cell>
          <cell r="S60">
            <v>18689146.285</v>
          </cell>
          <cell r="T60">
            <v>34215240.898000002</v>
          </cell>
        </row>
        <row r="61">
          <cell r="B61" t="str">
            <v xml:space="preserve">       Intereses y comisiones de la deuda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145383.29999999999</v>
          </cell>
          <cell r="J61">
            <v>105733.30899999999</v>
          </cell>
          <cell r="K61">
            <v>0</v>
          </cell>
          <cell r="L61">
            <v>280313.28000000003</v>
          </cell>
          <cell r="M61">
            <v>137780.886</v>
          </cell>
          <cell r="N61">
            <v>0</v>
          </cell>
          <cell r="O61">
            <v>497030.26900000003</v>
          </cell>
          <cell r="P61">
            <v>179993.26200000002</v>
          </cell>
          <cell r="Q61">
            <v>0</v>
          </cell>
          <cell r="R61">
            <v>1346234.3060000001</v>
          </cell>
          <cell r="S61">
            <v>4197732.1219999995</v>
          </cell>
          <cell r="T61">
            <v>6373038.0659999996</v>
          </cell>
        </row>
        <row r="62">
          <cell r="B62" t="str">
            <v>Financiamiento corto plazo</v>
          </cell>
          <cell r="C62">
            <v>-17119000</v>
          </cell>
          <cell r="D62">
            <v>-16438730</v>
          </cell>
          <cell r="E62">
            <v>-4197878.4860660397</v>
          </cell>
          <cell r="F62">
            <v>-1355772.3099999998</v>
          </cell>
          <cell r="G62">
            <v>-1361912.46</v>
          </cell>
          <cell r="H62">
            <v>-1386720.7</v>
          </cell>
          <cell r="I62">
            <v>-1340080.02</v>
          </cell>
          <cell r="J62">
            <v>-1517061.83</v>
          </cell>
          <cell r="K62">
            <v>-1284675.7400000002</v>
          </cell>
          <cell r="L62">
            <v>-1467064.82</v>
          </cell>
          <cell r="M62">
            <v>-1456332.4</v>
          </cell>
          <cell r="N62">
            <v>-1388365.92</v>
          </cell>
          <cell r="O62">
            <v>-1437780.75</v>
          </cell>
          <cell r="P62">
            <v>-723235.53</v>
          </cell>
          <cell r="Q62">
            <v>-678533.86999999988</v>
          </cell>
          <cell r="R62">
            <v>-15397536.349999996</v>
          </cell>
          <cell r="S62">
            <v>0</v>
          </cell>
          <cell r="T62">
            <v>0</v>
          </cell>
        </row>
        <row r="63">
          <cell r="B63" t="str">
            <v xml:space="preserve">    Desembolsos</v>
          </cell>
          <cell r="C63">
            <v>25410100</v>
          </cell>
          <cell r="D63">
            <v>12981250</v>
          </cell>
          <cell r="E63">
            <v>26700000</v>
          </cell>
          <cell r="F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</row>
        <row r="64">
          <cell r="B64" t="str">
            <v xml:space="preserve">    Servicio de la deuda  </v>
          </cell>
          <cell r="C64">
            <v>42529100</v>
          </cell>
          <cell r="D64">
            <v>29419980</v>
          </cell>
          <cell r="E64">
            <v>30897878.48606604</v>
          </cell>
          <cell r="F64">
            <v>1355772.3099999998</v>
          </cell>
          <cell r="G64">
            <v>1361912.46</v>
          </cell>
          <cell r="H64">
            <v>1386720.7</v>
          </cell>
          <cell r="I64">
            <v>1340080.02</v>
          </cell>
          <cell r="J64">
            <v>1517061.83</v>
          </cell>
          <cell r="K64">
            <v>1284675.7400000002</v>
          </cell>
          <cell r="L64">
            <v>1467064.82</v>
          </cell>
          <cell r="M64">
            <v>1456332.4</v>
          </cell>
          <cell r="N64">
            <v>1388365.92</v>
          </cell>
          <cell r="O64">
            <v>1437780.75</v>
          </cell>
          <cell r="P64">
            <v>723235.53</v>
          </cell>
          <cell r="Q64">
            <v>678533.86999999988</v>
          </cell>
          <cell r="R64">
            <v>15397536.349999996</v>
          </cell>
          <cell r="S64">
            <v>0</v>
          </cell>
          <cell r="T64">
            <v>0</v>
          </cell>
        </row>
        <row r="65">
          <cell r="B65" t="str">
            <v xml:space="preserve">       Amortización</v>
          </cell>
          <cell r="C65">
            <v>40720500</v>
          </cell>
          <cell r="D65">
            <v>28922760</v>
          </cell>
          <cell r="E65">
            <v>30455719.6900381</v>
          </cell>
          <cell r="F65">
            <v>1239120.6353471293</v>
          </cell>
          <cell r="G65">
            <v>1249140.6660614151</v>
          </cell>
          <cell r="H65">
            <v>1281017.9503471295</v>
          </cell>
          <cell r="I65">
            <v>1238806.0117757008</v>
          </cell>
          <cell r="J65">
            <v>1382406.8043591457</v>
          </cell>
          <cell r="K65">
            <v>1196012.2575734314</v>
          </cell>
          <cell r="L65">
            <v>1347092.303287717</v>
          </cell>
          <cell r="M65">
            <v>1344962.540430574</v>
          </cell>
          <cell r="N65">
            <v>1290375.2747162883</v>
          </cell>
          <cell r="O65">
            <v>1337894.3993591454</v>
          </cell>
          <cell r="P65">
            <v>633230.17364485981</v>
          </cell>
          <cell r="Q65">
            <v>594574.36364485975</v>
          </cell>
          <cell r="R65">
            <v>14134633.380547393</v>
          </cell>
          <cell r="S65">
            <v>0</v>
          </cell>
          <cell r="T65">
            <v>0</v>
          </cell>
        </row>
        <row r="66">
          <cell r="B66" t="str">
            <v xml:space="preserve">       Intereses y comisiones de la deuda</v>
          </cell>
          <cell r="C66">
            <v>1808600</v>
          </cell>
          <cell r="D66">
            <v>497220</v>
          </cell>
          <cell r="E66">
            <v>442158.79602794012</v>
          </cell>
          <cell r="F66">
            <v>116651.67465287051</v>
          </cell>
          <cell r="G66">
            <v>112771.7939385848</v>
          </cell>
          <cell r="H66">
            <v>105702.74965287052</v>
          </cell>
          <cell r="I66">
            <v>101274.00822429908</v>
          </cell>
          <cell r="J66">
            <v>134655.0256408545</v>
          </cell>
          <cell r="K66">
            <v>88663.482426568778</v>
          </cell>
          <cell r="L66">
            <v>119972.51671228305</v>
          </cell>
          <cell r="M66">
            <v>111369.8595694259</v>
          </cell>
          <cell r="N66">
            <v>97990.645283711608</v>
          </cell>
          <cell r="O66">
            <v>99886.350640854478</v>
          </cell>
          <cell r="P66">
            <v>90005.356355140189</v>
          </cell>
          <cell r="Q66">
            <v>83959.506355140184</v>
          </cell>
          <cell r="R66">
            <v>1262902.9694526035</v>
          </cell>
          <cell r="S66">
            <v>0</v>
          </cell>
          <cell r="T66">
            <v>0</v>
          </cell>
        </row>
        <row r="67">
          <cell r="B67" t="str">
            <v>PAGO UTILIDAD DE TRABAJADORES</v>
          </cell>
          <cell r="C67">
            <v>0</v>
          </cell>
          <cell r="D67">
            <v>0</v>
          </cell>
          <cell r="E67">
            <v>890449</v>
          </cell>
          <cell r="G67">
            <v>0</v>
          </cell>
          <cell r="H67">
            <v>1227022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1227022</v>
          </cell>
          <cell r="S67">
            <v>0</v>
          </cell>
          <cell r="T67">
            <v>0</v>
          </cell>
        </row>
        <row r="68">
          <cell r="B68" t="str">
            <v>DESAPORTES DE CAPITAL EN EFECTIVO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B69" t="str">
            <v>PAGO DE DIVIDENDOS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B70" t="str">
            <v>Pago de Dividendos de ejercicios anteriores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B71" t="str">
            <v>Adelanto de Dividendos ejercicio 2002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B72" t="str">
            <v>SALDO  NETO DE CAJA</v>
          </cell>
          <cell r="C72">
            <v>-1523035.1999999881</v>
          </cell>
          <cell r="D72">
            <v>-373415.19999998808</v>
          </cell>
          <cell r="E72">
            <v>-2238903.9201233052</v>
          </cell>
          <cell r="F72">
            <v>1763414.9081719276</v>
          </cell>
          <cell r="G72">
            <v>700199.02185038989</v>
          </cell>
          <cell r="H72">
            <v>-20944.843071162002</v>
          </cell>
          <cell r="I72">
            <v>573923.47780626686</v>
          </cell>
          <cell r="J72">
            <v>815126.34158021491</v>
          </cell>
          <cell r="K72">
            <v>-2203428.0581229143</v>
          </cell>
          <cell r="L72">
            <v>928011.50974538364</v>
          </cell>
          <cell r="M72">
            <v>-807185.89008217049</v>
          </cell>
          <cell r="N72">
            <v>-796938.88978142431</v>
          </cell>
          <cell r="O72">
            <v>145496.00325466599</v>
          </cell>
          <cell r="P72">
            <v>675679.98633022886</v>
          </cell>
          <cell r="Q72">
            <v>-264092.50511060935</v>
          </cell>
          <cell r="R72">
            <v>1509261.0625708029</v>
          </cell>
          <cell r="S72">
            <v>2014240.0430408269</v>
          </cell>
          <cell r="T72">
            <v>1159688.6669369265</v>
          </cell>
        </row>
        <row r="73">
          <cell r="B73" t="str">
            <v>SALDO  INICIAL DE CAJA</v>
          </cell>
          <cell r="C73">
            <v>5129000</v>
          </cell>
          <cell r="D73">
            <v>3605964.8000000119</v>
          </cell>
          <cell r="E73">
            <v>3282560</v>
          </cell>
          <cell r="F73">
            <v>1043656.0798766948</v>
          </cell>
          <cell r="G73">
            <v>2807070.9880486224</v>
          </cell>
          <cell r="H73">
            <v>3507270.0098990123</v>
          </cell>
          <cell r="I73">
            <v>3486325.16682785</v>
          </cell>
          <cell r="J73">
            <v>4060248.6446341169</v>
          </cell>
          <cell r="K73">
            <v>4875374.9862143323</v>
          </cell>
          <cell r="L73">
            <v>2671946.928091418</v>
          </cell>
          <cell r="M73">
            <v>3599958.4378368016</v>
          </cell>
          <cell r="N73">
            <v>2792772.5477546314</v>
          </cell>
          <cell r="O73">
            <v>1995833.6579732071</v>
          </cell>
          <cell r="P73">
            <v>2141329.6612278731</v>
          </cell>
          <cell r="Q73">
            <v>2817009.6475581019</v>
          </cell>
          <cell r="R73">
            <v>1043656.0798766948</v>
          </cell>
          <cell r="S73">
            <v>2552917.1424474977</v>
          </cell>
          <cell r="T73">
            <v>4567157.1854883246</v>
          </cell>
        </row>
        <row r="74">
          <cell r="B74" t="str">
            <v>SALDO  FINAL DE CAJA</v>
          </cell>
          <cell r="C74">
            <v>3605964.8000000119</v>
          </cell>
          <cell r="D74">
            <v>3232549.6000000238</v>
          </cell>
          <cell r="E74">
            <v>1043656.0798766948</v>
          </cell>
          <cell r="F74">
            <v>2807070.9880486224</v>
          </cell>
          <cell r="G74">
            <v>3507270.0098990123</v>
          </cell>
          <cell r="H74">
            <v>3486325.16682785</v>
          </cell>
          <cell r="I74">
            <v>4060248.6446341169</v>
          </cell>
          <cell r="J74">
            <v>4875374.9862143323</v>
          </cell>
          <cell r="K74">
            <v>2671946.928091418</v>
          </cell>
          <cell r="L74">
            <v>3599958.4378368016</v>
          </cell>
          <cell r="M74">
            <v>2792772.5477546314</v>
          </cell>
          <cell r="N74">
            <v>1995833.6579732071</v>
          </cell>
          <cell r="O74">
            <v>2141329.6612278731</v>
          </cell>
          <cell r="P74">
            <v>2817009.6475581019</v>
          </cell>
          <cell r="Q74">
            <v>2552917.1424474926</v>
          </cell>
          <cell r="R74">
            <v>2552917.1424474977</v>
          </cell>
          <cell r="S74">
            <v>4567157.1854883246</v>
          </cell>
          <cell r="T74">
            <v>5726845.8524252512</v>
          </cell>
        </row>
      </sheetData>
      <sheetData sheetId="4"/>
      <sheetData sheetId="5" refreshError="1"/>
      <sheetData sheetId="6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FORM1P"/>
      <sheetName val="FORM2aP"/>
      <sheetName val="FORM3aP"/>
      <sheetName val="FORM5P_ini"/>
      <sheetName val="FORM4P"/>
      <sheetName val="FORM5P"/>
      <sheetName val="FORM6P"/>
      <sheetName val="FORM7P_resumen"/>
      <sheetName val="FORM7P"/>
      <sheetName val="FORM7P_ini"/>
      <sheetName val="FORM7P_Resumen_ini"/>
      <sheetName val="Formato7P_priorizado_ini"/>
      <sheetName val="BalanceGeneral"/>
      <sheetName val="EGPnaturaleza"/>
      <sheetName val="EGPfuncion"/>
      <sheetName val="Flujo de efectivo"/>
    </sheetNames>
    <sheetDataSet>
      <sheetData sheetId="0" refreshError="1">
        <row r="1">
          <cell r="A1" t="str">
            <v>FONDO NACIONAL DE FINANCIAMIENTO DE LA</v>
          </cell>
          <cell r="T1" t="str">
            <v>FORMATO 1P</v>
          </cell>
        </row>
        <row r="2">
          <cell r="A2" t="str">
            <v>ACTIVIDAD EMPRESARIAL DEL ESTADO</v>
          </cell>
        </row>
        <row r="3">
          <cell r="A3" t="str">
            <v>FONAFE</v>
          </cell>
        </row>
        <row r="6">
          <cell r="C6" t="str">
            <v>RAZON SOCIAL DE LA ENTIDAD</v>
          </cell>
          <cell r="F6" t="str">
            <v>HIDRANDINA S.A.</v>
          </cell>
        </row>
        <row r="9">
          <cell r="C9" t="str">
            <v>SITUACION DEL  PLAN ESTRATEGICO</v>
          </cell>
          <cell r="G9" t="str">
            <v>HORIZONTE DEL PLAN ESTRATEGICO</v>
          </cell>
          <cell r="J9" t="str">
            <v>VISION DE LA ENTIDAD</v>
          </cell>
        </row>
        <row r="10">
          <cell r="D10" t="str">
            <v>EN PROCESO DE MODIFICACION</v>
          </cell>
          <cell r="E10" t="str">
            <v>X</v>
          </cell>
          <cell r="G10" t="str">
            <v>DE</v>
          </cell>
          <cell r="H10">
            <v>2003</v>
          </cell>
          <cell r="J10" t="str">
            <v>Ser una empresa de distribución eléctrica rentable que se afianza en una permanente innovación tecnológica y está encaminada a brindar multiservicios de calidad en el ámbito nacional e internacional, con clientes satisfechos, reconocida por preservar el m</v>
          </cell>
        </row>
        <row r="11">
          <cell r="C11" t="str">
            <v>CULMINADO</v>
          </cell>
          <cell r="G11" t="str">
            <v>A</v>
          </cell>
          <cell r="H11">
            <v>2005</v>
          </cell>
        </row>
        <row r="12">
          <cell r="C12" t="str">
            <v xml:space="preserve">     EN PROCESO DE ELABORACION</v>
          </cell>
        </row>
        <row r="13">
          <cell r="C13" t="str">
            <v xml:space="preserve">     NO CUENTA CON PLAN ESTRATEGICO</v>
          </cell>
        </row>
        <row r="15">
          <cell r="C15" t="str">
            <v>MISION DE LA ENTIDAD</v>
          </cell>
          <cell r="E15" t="str">
            <v xml:space="preserve"> Atender las necesidades de nuestros clientes con una oferta integral de la mejor calidad y precio.</v>
          </cell>
        </row>
        <row r="20">
          <cell r="C20" t="str">
            <v>OBJETIVOS ESTRATEGICOS</v>
          </cell>
          <cell r="F20" t="str">
            <v>OBJETIVO ESPECIFICO DEL</v>
          </cell>
          <cell r="J20" t="str">
            <v>INDICADOR</v>
          </cell>
          <cell r="N20" t="str">
            <v>UNIDAD DE</v>
          </cell>
          <cell r="O20" t="str">
            <v>VALORES</v>
          </cell>
          <cell r="R20" t="str">
            <v>METAS PARA EL AÑO 2003</v>
          </cell>
        </row>
        <row r="21">
          <cell r="G21" t="str">
            <v>PLAN OPERATIVO</v>
          </cell>
          <cell r="N21" t="str">
            <v>MEDIDA</v>
          </cell>
          <cell r="O21" t="str">
            <v>AÑO 2002</v>
          </cell>
          <cell r="P21" t="str">
            <v xml:space="preserve"> DEL I TRIM.</v>
          </cell>
          <cell r="Q21" t="str">
            <v>DEL II TRIM.</v>
          </cell>
          <cell r="R21" t="str">
            <v>DEL III TRIM.</v>
          </cell>
          <cell r="S21" t="str">
            <v>DEL IV TRIMESTE</v>
          </cell>
          <cell r="T21" t="str">
            <v>ANUAL</v>
          </cell>
        </row>
        <row r="22">
          <cell r="C22">
            <v>1</v>
          </cell>
          <cell r="D22" t="str">
            <v>MAXIMIZAR  LA  RENTABILIDAD</v>
          </cell>
          <cell r="E22">
            <v>1</v>
          </cell>
          <cell r="F22" t="str">
            <v>RENTABILIDAD COMPETITIVA</v>
          </cell>
          <cell r="J22" t="str">
            <v>RENTABILIDAD PATRIMONIAL</v>
          </cell>
          <cell r="N22" t="str">
            <v>%</v>
          </cell>
          <cell r="O22">
            <v>1.6E-2</v>
          </cell>
          <cell r="P22">
            <v>2.5758903553026375E-3</v>
          </cell>
          <cell r="Q22">
            <v>8.0000000000000002E-3</v>
          </cell>
          <cell r="R22">
            <v>1.4999999999999999E-2</v>
          </cell>
          <cell r="S22">
            <v>2.5999999999999999E-2</v>
          </cell>
          <cell r="T22">
            <v>2.6464050568551299E-2</v>
          </cell>
        </row>
        <row r="23">
          <cell r="F23" t="str">
            <v>AUMENTAR FLUJO DE CAJA</v>
          </cell>
          <cell r="J23" t="str">
            <v>COBRABILIDAD</v>
          </cell>
          <cell r="N23" t="str">
            <v>%</v>
          </cell>
          <cell r="O23">
            <v>1.0049999999999999</v>
          </cell>
          <cell r="P23">
            <v>1.0109011559794809</v>
          </cell>
          <cell r="Q23">
            <v>1.0124919157908783</v>
          </cell>
          <cell r="R23">
            <v>1.008022325748009</v>
          </cell>
          <cell r="S23">
            <v>1.009533865391008</v>
          </cell>
          <cell r="T23">
            <v>1.009533865391008</v>
          </cell>
        </row>
        <row r="24">
          <cell r="F24" t="str">
            <v>CRECIMIENTO DE LOS INGRESOS</v>
          </cell>
          <cell r="J24" t="str">
            <v>APORTE DEL EFECTIVO NETO DE OPERACION  A LOS INGRESOS DE EFECTIVO DE OPERACIÓN</v>
          </cell>
          <cell r="N24" t="str">
            <v>%</v>
          </cell>
          <cell r="O24">
            <v>0.10441834054936466</v>
          </cell>
          <cell r="P24">
            <v>8.0017439871372317E-2</v>
          </cell>
          <cell r="Q24">
            <v>9.672445353986063E-2</v>
          </cell>
          <cell r="R24">
            <v>0.10816614541954972</v>
          </cell>
          <cell r="S24">
            <v>0.12053599601719336</v>
          </cell>
          <cell r="T24">
            <v>0.12053599601719336</v>
          </cell>
        </row>
        <row r="25">
          <cell r="F25" t="str">
            <v>FINANCIAMIENTO DE CLIENTES Y PROVEEDORES</v>
          </cell>
          <cell r="J25" t="str">
            <v>INDICE DEL GASTO FINANCIERO</v>
          </cell>
          <cell r="N25" t="str">
            <v>%</v>
          </cell>
          <cell r="O25">
            <v>9.3071265325157006E-3</v>
          </cell>
          <cell r="P25">
            <v>1.104215791326902E-2</v>
          </cell>
          <cell r="Q25">
            <v>1.2234168669804202E-2</v>
          </cell>
          <cell r="R25">
            <v>1.4022263124506528E-2</v>
          </cell>
          <cell r="S25">
            <v>1.53173656730406E-2</v>
          </cell>
          <cell r="T25">
            <v>1.53173656730406E-2</v>
          </cell>
        </row>
        <row r="26">
          <cell r="J26" t="str">
            <v>ENDEUDAMIENTO  TOTAL</v>
          </cell>
          <cell r="N26" t="str">
            <v>%</v>
          </cell>
          <cell r="O26">
            <v>0.13700000000000001</v>
          </cell>
          <cell r="P26">
            <v>0.14332815882811692</v>
          </cell>
          <cell r="Q26">
            <v>0.14687979159659972</v>
          </cell>
          <cell r="R26">
            <v>0.155666116395802</v>
          </cell>
          <cell r="S26">
            <v>0.1677736711225265</v>
          </cell>
          <cell r="T26">
            <v>0.1677736711225265</v>
          </cell>
        </row>
        <row r="27">
          <cell r="E27">
            <v>2</v>
          </cell>
          <cell r="F27" t="str">
            <v>AUMENTO DE UTILIDAD (u.a.t.p.)</v>
          </cell>
          <cell r="J27" t="str">
            <v>MARGEN DE U.A.T.P. A VENTAS</v>
          </cell>
          <cell r="N27" t="str">
            <v>%</v>
          </cell>
          <cell r="O27">
            <v>6.4520298968014367E-2</v>
          </cell>
          <cell r="P27">
            <v>5.496306053582542E-2</v>
          </cell>
          <cell r="Q27">
            <v>6.8000000000000005E-2</v>
          </cell>
          <cell r="R27">
            <v>0.08</v>
          </cell>
          <cell r="S27">
            <v>9.6000000000000002E-2</v>
          </cell>
          <cell r="T27">
            <v>9.615496360152799E-2</v>
          </cell>
        </row>
        <row r="28">
          <cell r="E28">
            <v>3</v>
          </cell>
          <cell r="F28" t="str">
            <v>MEJORAR MARGEN OPERATIVO</v>
          </cell>
          <cell r="J28" t="str">
            <v>MARGEN  OPERATIVO</v>
          </cell>
          <cell r="N28" t="str">
            <v>%</v>
          </cell>
          <cell r="O28">
            <v>9.1363311433583991E-2</v>
          </cell>
          <cell r="P28">
            <v>6.3574544970174535E-2</v>
          </cell>
          <cell r="Q28">
            <v>7.4999999999999997E-2</v>
          </cell>
          <cell r="R28">
            <v>8.5999999999999993E-2</v>
          </cell>
          <cell r="S28">
            <v>0.10299999999999999</v>
          </cell>
          <cell r="T28">
            <v>0.10290209012283766</v>
          </cell>
        </row>
        <row r="29">
          <cell r="F29" t="str">
            <v>PRIORIZAR INVERSIONES</v>
          </cell>
          <cell r="J29" t="str">
            <v>PARTICIPACION DE LAS INVERSIONES EN FLUJO DE EFECTIVO</v>
          </cell>
          <cell r="N29" t="str">
            <v>%</v>
          </cell>
          <cell r="O29">
            <v>0.12910560970368734</v>
          </cell>
          <cell r="P29">
            <v>0.13831389601577598</v>
          </cell>
          <cell r="Q29">
            <v>0.15160330091736213</v>
          </cell>
          <cell r="R29">
            <v>0.16588248647731252</v>
          </cell>
          <cell r="S29">
            <v>0.18271003368998939</v>
          </cell>
          <cell r="T29">
            <v>0.18271003368998939</v>
          </cell>
        </row>
        <row r="30">
          <cell r="J30" t="str">
            <v>GASTOS DE VENTA Y ADMINISTRACION ENTRE COSTOS DE DISTRIBUCION</v>
          </cell>
          <cell r="N30" t="str">
            <v>%</v>
          </cell>
          <cell r="O30">
            <v>0.48507409470617591</v>
          </cell>
          <cell r="P30">
            <v>0.51597969127137877</v>
          </cell>
          <cell r="Q30">
            <v>0.51209721105456718</v>
          </cell>
          <cell r="R30">
            <v>0.50780333667490518</v>
          </cell>
          <cell r="S30">
            <v>0.50301159197309675</v>
          </cell>
          <cell r="T30">
            <v>0.50301159197309675</v>
          </cell>
        </row>
        <row r="31">
          <cell r="D31" t="str">
            <v>AUMENTAR SATISFACCIÓN DE CLIENTE</v>
          </cell>
          <cell r="E31">
            <v>1</v>
          </cell>
          <cell r="F31" t="str">
            <v>REDUCCIÓN DEL CICLO DE COBRANZAS</v>
          </cell>
          <cell r="J31" t="str">
            <v>ROTACION DE CUENTAS POR COBRAR COMERCIALES</v>
          </cell>
          <cell r="N31" t="str">
            <v>Días</v>
          </cell>
          <cell r="O31">
            <v>71</v>
          </cell>
          <cell r="P31">
            <v>71</v>
          </cell>
          <cell r="Q31">
            <v>71</v>
          </cell>
          <cell r="R31">
            <v>73</v>
          </cell>
          <cell r="S31">
            <v>74</v>
          </cell>
          <cell r="T31">
            <v>74</v>
          </cell>
        </row>
        <row r="32">
          <cell r="F32" t="str">
            <v>RELACION WIN/WIN CLIENTES LIBRES</v>
          </cell>
          <cell r="J32" t="str">
            <v>MARGEN BRUTO COMERCIAL DEL MERCADO LIBRE</v>
          </cell>
          <cell r="N32" t="str">
            <v>%</v>
          </cell>
          <cell r="O32">
            <v>0.25381596162232883</v>
          </cell>
          <cell r="P32">
            <v>0.25116353728140911</v>
          </cell>
          <cell r="Q32">
            <v>0.27833301462162197</v>
          </cell>
          <cell r="R32">
            <v>0.27700358466713171</v>
          </cell>
          <cell r="S32">
            <v>0.28708303134427698</v>
          </cell>
          <cell r="T32">
            <v>0.28708303134427698</v>
          </cell>
        </row>
        <row r="33">
          <cell r="F33" t="str">
            <v>MAXIMIZAR VENTAS</v>
          </cell>
          <cell r="J33" t="str">
            <v>MAXIMIZAR VENTAS EN HORAS FUERA DE PUNTA</v>
          </cell>
          <cell r="N33" t="str">
            <v>%</v>
          </cell>
          <cell r="O33">
            <v>0.74</v>
          </cell>
          <cell r="P33">
            <v>0.74299999999999988</v>
          </cell>
          <cell r="Q33">
            <v>0.74557330564653967</v>
          </cell>
          <cell r="R33">
            <v>0.74807728572809307</v>
          </cell>
          <cell r="S33">
            <v>0.75017002344387951</v>
          </cell>
          <cell r="T33">
            <v>0.75017002344387951</v>
          </cell>
        </row>
        <row r="34">
          <cell r="F34" t="str">
            <v>OPTIMIZAR CONTRATOS DE COMPRA PARA EL MERCADO REGULADO</v>
          </cell>
          <cell r="J34" t="str">
            <v>EFICIENCIA DE LA COMPRA</v>
          </cell>
          <cell r="N34" t="str">
            <v>%</v>
          </cell>
          <cell r="O34">
            <v>0.97971727105101403</v>
          </cell>
          <cell r="P34">
            <v>0.96977025392986693</v>
          </cell>
          <cell r="Q34">
            <v>0.96889157354273636</v>
          </cell>
          <cell r="R34">
            <v>0.96918429003021156</v>
          </cell>
          <cell r="S34">
            <v>0.96903790968131709</v>
          </cell>
          <cell r="T34">
            <v>0.96918429003021134</v>
          </cell>
        </row>
        <row r="35">
          <cell r="C35">
            <v>2</v>
          </cell>
          <cell r="E35">
            <v>2</v>
          </cell>
          <cell r="F35" t="str">
            <v>CAPTACIÓN DE CLIENTES</v>
          </cell>
          <cell r="J35" t="str">
            <v>COEFICIENTE DE ELETRIFICACIÓN</v>
          </cell>
          <cell r="N35" t="str">
            <v>%</v>
          </cell>
          <cell r="O35">
            <v>0.72068745047000471</v>
          </cell>
          <cell r="P35">
            <v>0.73016237040581256</v>
          </cell>
          <cell r="Q35">
            <v>0.73957345338308</v>
          </cell>
          <cell r="R35">
            <v>0.74892500988626187</v>
          </cell>
          <cell r="S35">
            <v>0.75821435063118192</v>
          </cell>
          <cell r="T35">
            <v>0.75821435063118192</v>
          </cell>
        </row>
        <row r="36">
          <cell r="E36">
            <v>3</v>
          </cell>
          <cell r="F36" t="str">
            <v>REFORZAR IMAGEN</v>
          </cell>
          <cell r="J36" t="str">
            <v xml:space="preserve">GRADO DE APROBACION DEL CLIENTE </v>
          </cell>
          <cell r="N36" t="str">
            <v>%</v>
          </cell>
          <cell r="O36">
            <v>0.56899999999999995</v>
          </cell>
          <cell r="P36">
            <v>0.57699999999999996</v>
          </cell>
          <cell r="Q36">
            <v>0.58399999999999996</v>
          </cell>
          <cell r="R36">
            <v>0.59199999999999997</v>
          </cell>
          <cell r="S36">
            <v>0.6</v>
          </cell>
          <cell r="T36">
            <v>0.6</v>
          </cell>
        </row>
        <row r="37">
          <cell r="F37" t="str">
            <v>LOGRAR TARIFAS ADECUADAS</v>
          </cell>
          <cell r="J37" t="str">
            <v>INGRESOS ACORDE A AL INVERSION OPTIMA REALIZADA</v>
          </cell>
          <cell r="N37" t="str">
            <v>%</v>
          </cell>
          <cell r="O37">
            <v>0.38909079971565558</v>
          </cell>
          <cell r="P37">
            <v>0.38017569907944188</v>
          </cell>
          <cell r="Q37">
            <v>0.39250126770932781</v>
          </cell>
          <cell r="R37">
            <v>0.39610863600534935</v>
          </cell>
          <cell r="S37">
            <v>0.40610394739523686</v>
          </cell>
          <cell r="T37">
            <v>0.40610394633548813</v>
          </cell>
        </row>
        <row r="38">
          <cell r="F38" t="str">
            <v>CALIDAD DE MEDICION</v>
          </cell>
          <cell r="J38" t="str">
            <v>GRADO DE PRECISION DE LA MEDIDA</v>
          </cell>
          <cell r="N38" t="str">
            <v>%</v>
          </cell>
          <cell r="O38">
            <v>3.3653846153846152E-2</v>
          </cell>
          <cell r="P38">
            <v>4.5454545454545456E-2</v>
          </cell>
          <cell r="Q38">
            <v>4.5454545454545456E-2</v>
          </cell>
          <cell r="R38">
            <v>4.5454545454545456E-2</v>
          </cell>
          <cell r="S38">
            <v>4.5454545454545456E-2</v>
          </cell>
          <cell r="T38">
            <v>4.5454545454545456E-2</v>
          </cell>
        </row>
        <row r="39">
          <cell r="C39">
            <v>3</v>
          </cell>
          <cell r="F39" t="str">
            <v>NIVELAR DIAGRAMA DE CARGA</v>
          </cell>
          <cell r="J39" t="str">
            <v>FACTOR DE CARGA</v>
          </cell>
          <cell r="N39" t="str">
            <v>p.u.</v>
          </cell>
          <cell r="O39">
            <v>0.61735159817351604</v>
          </cell>
          <cell r="P39">
            <v>0.61289454328644144</v>
          </cell>
          <cell r="Q39">
            <v>0.62830082092168527</v>
          </cell>
          <cell r="R39">
            <v>0.62426729918533197</v>
          </cell>
          <cell r="S39">
            <v>0.63190740425717218</v>
          </cell>
          <cell r="T39">
            <v>0.63190740425717218</v>
          </cell>
        </row>
        <row r="40">
          <cell r="F40" t="str">
            <v>OPTIMIZAR EL DESPACHO</v>
          </cell>
          <cell r="J40" t="str">
            <v>FACTOR DE PLANTA</v>
          </cell>
          <cell r="N40" t="str">
            <v>p.u.</v>
          </cell>
          <cell r="O40">
            <v>0.27291249734973649</v>
          </cell>
          <cell r="P40">
            <v>0.39782190654039395</v>
          </cell>
          <cell r="Q40">
            <v>0.38883481569423356</v>
          </cell>
          <cell r="R40">
            <v>0.37027998012391766</v>
          </cell>
          <cell r="S40">
            <v>0.36685484045899219</v>
          </cell>
          <cell r="T40">
            <v>0.36685484045899219</v>
          </cell>
        </row>
        <row r="41">
          <cell r="F41" t="str">
            <v>CUIDADO DEL MEDIO AMBIENTE</v>
          </cell>
          <cell r="J41" t="str">
            <v>REDUCCION DE PRODUCCION EN CENTRALES TERMICAS</v>
          </cell>
          <cell r="N41" t="str">
            <v>MWh</v>
          </cell>
          <cell r="O41">
            <v>434.601</v>
          </cell>
          <cell r="P41">
            <v>6.19</v>
          </cell>
          <cell r="Q41">
            <v>6.91</v>
          </cell>
          <cell r="R41">
            <v>30.508999999999986</v>
          </cell>
          <cell r="S41">
            <v>42.35899999999998</v>
          </cell>
          <cell r="T41">
            <v>42.35899999999998</v>
          </cell>
        </row>
        <row r="42">
          <cell r="J42" t="str">
            <v>DESACTIVACION DE POTENCIA INSTALADA EN CENTRALES TERMICAS</v>
          </cell>
          <cell r="N42" t="str">
            <v>MW</v>
          </cell>
          <cell r="O42">
            <v>0</v>
          </cell>
          <cell r="P42">
            <v>0</v>
          </cell>
          <cell r="Q42">
            <v>0</v>
          </cell>
          <cell r="R42">
            <v>-2.1020000000000003</v>
          </cell>
          <cell r="S42">
            <v>0</v>
          </cell>
          <cell r="T42">
            <v>2.1</v>
          </cell>
        </row>
        <row r="43">
          <cell r="C43">
            <v>3</v>
          </cell>
          <cell r="F43" t="str">
            <v>GARANTIZAR LA CALIDAD DEL SERVICIO</v>
          </cell>
          <cell r="J43" t="str">
            <v>DEK</v>
          </cell>
          <cell r="N43" t="str">
            <v>Horas</v>
          </cell>
          <cell r="O43">
            <v>59</v>
          </cell>
          <cell r="P43">
            <v>11</v>
          </cell>
          <cell r="Q43">
            <v>11</v>
          </cell>
          <cell r="R43">
            <v>10</v>
          </cell>
          <cell r="S43">
            <v>10</v>
          </cell>
          <cell r="T43">
            <v>42</v>
          </cell>
        </row>
        <row r="44">
          <cell r="J44" t="str">
            <v>FEK</v>
          </cell>
          <cell r="N44" t="str">
            <v>Veces</v>
          </cell>
          <cell r="O44">
            <v>24</v>
          </cell>
          <cell r="P44">
            <v>5</v>
          </cell>
          <cell r="Q44">
            <v>5</v>
          </cell>
          <cell r="R44">
            <v>5</v>
          </cell>
          <cell r="S44">
            <v>5</v>
          </cell>
          <cell r="T44">
            <v>20</v>
          </cell>
        </row>
        <row r="45">
          <cell r="J45" t="str">
            <v>CALIDAD DEL PRODUCTO</v>
          </cell>
          <cell r="N45" t="str">
            <v>%</v>
          </cell>
          <cell r="O45">
            <v>0.73166096541239067</v>
          </cell>
          <cell r="P45">
            <v>0.73333333333333328</v>
          </cell>
          <cell r="Q45">
            <v>0.74064837905236913</v>
          </cell>
          <cell r="R45">
            <v>0.74502212389380529</v>
          </cell>
          <cell r="S45">
            <v>0.75095057034220536</v>
          </cell>
          <cell r="T45">
            <v>0.75095057034220536</v>
          </cell>
        </row>
        <row r="46">
          <cell r="J46" t="str">
            <v>CALIDAD DEL ALUMBRADO PUBLICO</v>
          </cell>
          <cell r="N46" t="str">
            <v>%</v>
          </cell>
          <cell r="O46">
            <v>0.81012972229853397</v>
          </cell>
          <cell r="P46">
            <v>0.81491228070175425</v>
          </cell>
          <cell r="Q46">
            <v>0.81666666666666654</v>
          </cell>
          <cell r="R46">
            <v>0.81842105263157872</v>
          </cell>
          <cell r="S46">
            <v>0.82056892778993418</v>
          </cell>
          <cell r="T46">
            <v>0.82056892778993418</v>
          </cell>
        </row>
        <row r="47">
          <cell r="C47">
            <v>3</v>
          </cell>
          <cell r="D47" t="str">
            <v>REDUCCIÓN DE PÉRDIDAS</v>
          </cell>
          <cell r="E47">
            <v>1</v>
          </cell>
          <cell r="F47" t="str">
            <v>REDUCCIÓN DE PÉRDIDAS EN DISTRIBUCIÓN</v>
          </cell>
          <cell r="J47" t="str">
            <v>PERDIDAS DE ENERGÍA EN DISTRIBUCIÓN</v>
          </cell>
          <cell r="N47" t="str">
            <v>%</v>
          </cell>
          <cell r="O47">
            <v>0.1076</v>
          </cell>
          <cell r="P47">
            <v>9.8299999999999998E-2</v>
          </cell>
          <cell r="Q47">
            <v>9.5799999999999996E-2</v>
          </cell>
          <cell r="R47">
            <v>9.2799999999999994E-2</v>
          </cell>
          <cell r="S47">
            <v>9.0399999999999994E-2</v>
          </cell>
          <cell r="T47">
            <v>9.4200000000000006E-2</v>
          </cell>
        </row>
        <row r="48">
          <cell r="F48" t="str">
            <v>ELIMINAR ROBO DE ELECTRICIDAD</v>
          </cell>
          <cell r="J48" t="str">
            <v>PERDIDAS COMERCIALES DE DISTRIBUCION (1)</v>
          </cell>
          <cell r="N48" t="str">
            <v>%</v>
          </cell>
          <cell r="O48">
            <v>2.6599999999999999E-2</v>
          </cell>
          <cell r="P48">
            <v>1.7799999999999996E-2</v>
          </cell>
          <cell r="Q48">
            <v>1.5799999999999995E-2</v>
          </cell>
          <cell r="R48">
            <v>1.3299999999999992E-2</v>
          </cell>
          <cell r="S48">
            <v>1.1399999999999993E-2</v>
          </cell>
          <cell r="T48">
            <v>1.5200000000000005E-2</v>
          </cell>
        </row>
        <row r="49">
          <cell r="F49" t="str">
            <v>REDUCCION DE PERDIDAS TECNICAS</v>
          </cell>
          <cell r="J49" t="str">
            <v>PERDIDAS DE TRANSMISION</v>
          </cell>
          <cell r="N49" t="str">
            <v>%</v>
          </cell>
          <cell r="O49">
            <v>4.7883496184989098E-2</v>
          </cell>
          <cell r="P49">
            <v>4.7480896187251154E-2</v>
          </cell>
          <cell r="Q49">
            <v>4.7379321810978078E-2</v>
          </cell>
          <cell r="R49">
            <v>4.6781975755239957E-2</v>
          </cell>
          <cell r="S49">
            <v>4.6344112431376774E-2</v>
          </cell>
          <cell r="T49">
            <v>4.6344112431376774E-2</v>
          </cell>
        </row>
        <row r="50">
          <cell r="J50" t="str">
            <v>PERDIDAS TECNICAS DE DISTRIBUCION (1)</v>
          </cell>
          <cell r="N50" t="str">
            <v>%</v>
          </cell>
          <cell r="O50">
            <v>8.1000000000000003E-2</v>
          </cell>
          <cell r="P50">
            <v>8.0500000000000002E-2</v>
          </cell>
          <cell r="Q50">
            <v>0.08</v>
          </cell>
          <cell r="R50">
            <v>7.9500000000000001E-2</v>
          </cell>
          <cell r="S50">
            <v>7.9000000000000001E-2</v>
          </cell>
          <cell r="T50">
            <v>7.9000000000000001E-2</v>
          </cell>
        </row>
        <row r="51">
          <cell r="C51">
            <v>4</v>
          </cell>
          <cell r="D51" t="str">
            <v>INCREMENTAR LA PRODUCTIVIDAD:</v>
          </cell>
          <cell r="E51">
            <v>1</v>
          </cell>
          <cell r="F51" t="str">
            <v>REDUCCIÓN DE COSTOS OPERATIVOS</v>
          </cell>
          <cell r="J51" t="str">
            <v>REDUCCION DE COSTOS DE OPERATIVOS</v>
          </cell>
          <cell r="N51" t="str">
            <v>%</v>
          </cell>
          <cell r="O51">
            <v>-1.8815235304889155E-2</v>
          </cell>
          <cell r="P51">
            <v>-0.12395318042800918</v>
          </cell>
          <cell r="Q51">
            <v>-7.986262203743788E-2</v>
          </cell>
          <cell r="R51">
            <v>-5.0446787383557679E-2</v>
          </cell>
          <cell r="S51">
            <v>-1.7010697641874239E-2</v>
          </cell>
          <cell r="T51">
            <v>-1.7013148542999179E-2</v>
          </cell>
        </row>
        <row r="52">
          <cell r="D52" t="str">
            <v>REDUCCIÓN DE COSTOS</v>
          </cell>
          <cell r="E52">
            <v>2</v>
          </cell>
          <cell r="F52" t="str">
            <v>REDUCCIÓN DE GASTOS DE ADM.Y VENTAS</v>
          </cell>
          <cell r="J52" t="str">
            <v>GASTOS DE VENTA Y ADMINISTRACION ENTRE COSTOS DE DISTRIBUCION</v>
          </cell>
          <cell r="N52" t="str">
            <v>%</v>
          </cell>
          <cell r="O52">
            <v>0.51787679200000003</v>
          </cell>
          <cell r="P52">
            <v>0.51597969127137877</v>
          </cell>
          <cell r="Q52">
            <v>0.51209721105456718</v>
          </cell>
          <cell r="R52">
            <v>0.50780333667490518</v>
          </cell>
          <cell r="S52">
            <v>0.50301159197309675</v>
          </cell>
          <cell r="T52">
            <v>0.50301159197309675</v>
          </cell>
        </row>
        <row r="53">
          <cell r="F53" t="str">
            <v>INCREMETAR GENERACION HIDRAULICA</v>
          </cell>
          <cell r="J53" t="str">
            <v>INCREMENTO DE CAPACIDAD EFECTIVA DE CENTRALES HIDRAULICAS</v>
          </cell>
          <cell r="N53" t="str">
            <v>MW</v>
          </cell>
          <cell r="O53">
            <v>1.98</v>
          </cell>
          <cell r="P53">
            <v>0</v>
          </cell>
          <cell r="Q53">
            <v>0</v>
          </cell>
          <cell r="R53">
            <v>0</v>
          </cell>
          <cell r="S53">
            <v>0.56000000000000005</v>
          </cell>
          <cell r="T53">
            <v>0.56000000000000005</v>
          </cell>
        </row>
        <row r="54">
          <cell r="F54" t="str">
            <v>DISPONER DE CARTERA DE PROYECTOS</v>
          </cell>
          <cell r="J54" t="str">
            <v>PROYECTOS CON ESTUDIOS DEFINITIVOS</v>
          </cell>
          <cell r="N54" t="str">
            <v>%</v>
          </cell>
          <cell r="O54">
            <v>0.79731212287438291</v>
          </cell>
          <cell r="P54">
            <v>0.53318879252835216</v>
          </cell>
          <cell r="Q54">
            <v>0.61240827218145433</v>
          </cell>
          <cell r="R54">
            <v>0.68495663775850568</v>
          </cell>
          <cell r="S54">
            <v>0.74833222148098744</v>
          </cell>
          <cell r="T54">
            <v>0.74833222148098733</v>
          </cell>
        </row>
        <row r="55">
          <cell r="D55" t="str">
            <v>INVERTIR APLICANDO NUEVA TECNOLOGÍA</v>
          </cell>
          <cell r="E55">
            <v>3</v>
          </cell>
          <cell r="F55" t="str">
            <v>INCORPORACION DE NUEVAS TECNOLOGIAS</v>
          </cell>
          <cell r="J55" t="str">
            <v>INVERSION EN NUEVAS TECNOLOGIAS</v>
          </cell>
          <cell r="N55" t="str">
            <v>%</v>
          </cell>
          <cell r="O55">
            <v>0.03</v>
          </cell>
          <cell r="P55">
            <v>2.3739619159466492E-2</v>
          </cell>
          <cell r="Q55">
            <v>2.6568140230183893E-2</v>
          </cell>
          <cell r="R55">
            <v>2.7730832911544444E-2</v>
          </cell>
          <cell r="S55">
            <v>2.4555499635686238E-2</v>
          </cell>
          <cell r="T55">
            <v>2.4555499635686238E-2</v>
          </cell>
        </row>
        <row r="58">
          <cell r="C58" t="str">
            <v xml:space="preserve">PROGRAMA DE VENTAS </v>
          </cell>
          <cell r="G58" t="str">
            <v>EN VOLUMEN Y/O UNIDADES FISICAS</v>
          </cell>
          <cell r="O58" t="str">
            <v>EN  MILES  DE   SOLES</v>
          </cell>
        </row>
        <row r="59">
          <cell r="D59" t="str">
            <v>BIENES Y/O SERVICIOS</v>
          </cell>
          <cell r="G59" t="str">
            <v>UNIDAD DE</v>
          </cell>
          <cell r="H59">
            <v>2001</v>
          </cell>
          <cell r="I59">
            <v>2002</v>
          </cell>
          <cell r="K59" t="str">
            <v>PROGRAMACION 2003</v>
          </cell>
          <cell r="O59" t="str">
            <v xml:space="preserve"> </v>
          </cell>
          <cell r="P59" t="str">
            <v>PROGRAMACIÓN 2003</v>
          </cell>
        </row>
        <row r="60">
          <cell r="G60" t="str">
            <v>MEDIDA</v>
          </cell>
          <cell r="H60" t="str">
            <v>(REAL)</v>
          </cell>
          <cell r="I60" t="str">
            <v>(ESTIMADO)</v>
          </cell>
          <cell r="J60" t="str">
            <v>I TRIM.</v>
          </cell>
          <cell r="K60" t="str">
            <v>II TRIM.</v>
          </cell>
          <cell r="L60" t="str">
            <v>III TRIM.</v>
          </cell>
          <cell r="M60" t="str">
            <v>IV TRIM.</v>
          </cell>
          <cell r="N60" t="str">
            <v>ANUAL</v>
          </cell>
          <cell r="O60" t="str">
            <v>I TRIM.</v>
          </cell>
          <cell r="P60" t="str">
            <v>II TRIM.</v>
          </cell>
          <cell r="Q60" t="str">
            <v>III TRIM.</v>
          </cell>
          <cell r="R60" t="str">
            <v>IV TRIM.</v>
          </cell>
          <cell r="S60" t="str">
            <v xml:space="preserve">       ANUAL</v>
          </cell>
        </row>
        <row r="62">
          <cell r="C62">
            <v>1</v>
          </cell>
          <cell r="D62" t="str">
            <v>Produccion de Energia</v>
          </cell>
          <cell r="G62" t="str">
            <v>MWh</v>
          </cell>
          <cell r="H62">
            <v>14732.54</v>
          </cell>
          <cell r="I62">
            <v>21365.18</v>
          </cell>
          <cell r="J62">
            <v>7227.12</v>
          </cell>
          <cell r="K62">
            <v>6959.5</v>
          </cell>
          <cell r="L62">
            <v>6186.96</v>
          </cell>
          <cell r="M62">
            <v>8252.25</v>
          </cell>
          <cell r="N62">
            <v>28625.83</v>
          </cell>
          <cell r="O62">
            <v>1159.2300479999999</v>
          </cell>
          <cell r="P62">
            <v>1116.3037999999999</v>
          </cell>
          <cell r="Q62">
            <v>992.38838399999997</v>
          </cell>
          <cell r="R62">
            <v>1323.6608999999999</v>
          </cell>
          <cell r="S62">
            <v>4591.5831319999998</v>
          </cell>
        </row>
        <row r="63">
          <cell r="C63">
            <v>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 t="str">
            <v>.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 t="str">
            <v>.</v>
          </cell>
        </row>
        <row r="67">
          <cell r="C67" t="str">
            <v xml:space="preserve">PROGRAMA DE VENTAS </v>
          </cell>
          <cell r="G67" t="str">
            <v>EN VOLUMEN Y/O UNIDADES FISICAS</v>
          </cell>
          <cell r="O67" t="str">
            <v>EN  MILES  DE   SOLES</v>
          </cell>
        </row>
        <row r="68">
          <cell r="D68" t="str">
            <v>BIENES Y/O SERVICIOS</v>
          </cell>
          <cell r="G68" t="str">
            <v>UNIDAD DE</v>
          </cell>
          <cell r="H68">
            <v>2001</v>
          </cell>
          <cell r="I68">
            <v>2002</v>
          </cell>
          <cell r="K68" t="str">
            <v>PROGRAMACION 2003</v>
          </cell>
          <cell r="O68" t="str">
            <v xml:space="preserve"> </v>
          </cell>
          <cell r="P68" t="str">
            <v>PROGRAMACIÓN 2003</v>
          </cell>
        </row>
        <row r="69">
          <cell r="G69" t="str">
            <v>MEDIDA</v>
          </cell>
          <cell r="H69" t="str">
            <v>(REAL)</v>
          </cell>
          <cell r="I69" t="str">
            <v>(ESTIMADO)</v>
          </cell>
          <cell r="J69" t="str">
            <v>I TRIM.</v>
          </cell>
          <cell r="K69" t="str">
            <v>II TRIM.</v>
          </cell>
          <cell r="L69" t="str">
            <v>III TRIM.</v>
          </cell>
          <cell r="M69" t="str">
            <v>IV TRIM.</v>
          </cell>
          <cell r="N69" t="str">
            <v>ANUAL</v>
          </cell>
          <cell r="O69" t="str">
            <v>I TRIM.</v>
          </cell>
          <cell r="P69" t="str">
            <v>II TRIM.</v>
          </cell>
          <cell r="Q69" t="str">
            <v>III TRIM.</v>
          </cell>
          <cell r="R69" t="str">
            <v>IV TRIM.</v>
          </cell>
          <cell r="S69" t="str">
            <v xml:space="preserve">    ANUAL</v>
          </cell>
        </row>
        <row r="71">
          <cell r="C71">
            <v>1</v>
          </cell>
          <cell r="D71" t="str">
            <v>Venta de Energia</v>
          </cell>
          <cell r="G71" t="str">
            <v>MWh</v>
          </cell>
          <cell r="H71">
            <v>742938.4</v>
          </cell>
          <cell r="I71">
            <v>721507</v>
          </cell>
          <cell r="J71">
            <v>179737.25</v>
          </cell>
          <cell r="K71">
            <v>190595.34</v>
          </cell>
          <cell r="L71">
            <v>188372.61</v>
          </cell>
          <cell r="M71">
            <v>200554.48</v>
          </cell>
          <cell r="N71">
            <v>759259.68</v>
          </cell>
          <cell r="O71">
            <v>52967.065368371419</v>
          </cell>
          <cell r="P71">
            <v>56472.702558371413</v>
          </cell>
          <cell r="Q71">
            <v>56251.691388371415</v>
          </cell>
          <cell r="R71">
            <v>60913.388678371419</v>
          </cell>
          <cell r="S71">
            <v>226604.84799348566</v>
          </cell>
        </row>
        <row r="72">
          <cell r="C72">
            <v>2</v>
          </cell>
          <cell r="D72" t="str">
            <v>Otros Servicios Complementarios</v>
          </cell>
          <cell r="G72" t="str">
            <v>Miles S/.</v>
          </cell>
          <cell r="H72">
            <v>19421.58569</v>
          </cell>
          <cell r="I72">
            <v>17269.359464137298</v>
          </cell>
          <cell r="O72">
            <v>4487.6647860163439</v>
          </cell>
          <cell r="P72">
            <v>4139.6903770059598</v>
          </cell>
          <cell r="Q72">
            <v>6398.8632522913476</v>
          </cell>
          <cell r="R72">
            <v>4681.3788751343991</v>
          </cell>
          <cell r="S72">
            <v>19707.597290448051</v>
          </cell>
        </row>
        <row r="73">
          <cell r="C73" t="str">
            <v>.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 t="str">
            <v>.</v>
          </cell>
        </row>
        <row r="76">
          <cell r="C76" t="str">
            <v xml:space="preserve">PROGRAMA DE COMPRA DE INSUMOS </v>
          </cell>
          <cell r="G76" t="str">
            <v>EN VOLUMEN Y/O UNIDADES FISICAS</v>
          </cell>
          <cell r="O76" t="str">
            <v>EN  MILES  DE   SOLES</v>
          </cell>
        </row>
        <row r="77">
          <cell r="D77" t="str">
            <v>BIENES Y/O SERVICIOS</v>
          </cell>
          <cell r="G77" t="str">
            <v>UNIDAD DE</v>
          </cell>
          <cell r="H77">
            <v>2001</v>
          </cell>
          <cell r="I77">
            <v>2002</v>
          </cell>
          <cell r="K77" t="str">
            <v>PROGRAMACION 2003</v>
          </cell>
          <cell r="O77" t="str">
            <v xml:space="preserve"> </v>
          </cell>
          <cell r="P77" t="str">
            <v>PROGRAMACIÓN 2003</v>
          </cell>
        </row>
        <row r="78">
          <cell r="G78" t="str">
            <v>MEDIDA</v>
          </cell>
          <cell r="H78" t="str">
            <v>(REAL)</v>
          </cell>
          <cell r="I78" t="str">
            <v>(ESTIMADO)</v>
          </cell>
          <cell r="J78" t="str">
            <v>I TRIM.</v>
          </cell>
          <cell r="K78" t="str">
            <v>II TRIM.</v>
          </cell>
          <cell r="L78" t="str">
            <v>III TRIM.</v>
          </cell>
          <cell r="M78" t="str">
            <v>IV TRIM.</v>
          </cell>
          <cell r="N78" t="str">
            <v>ANUAL</v>
          </cell>
          <cell r="O78" t="str">
            <v>I TRIM.</v>
          </cell>
          <cell r="P78" t="str">
            <v>II TRIM.</v>
          </cell>
          <cell r="Q78" t="str">
            <v>III TRIM.</v>
          </cell>
          <cell r="R78" t="str">
            <v>IV TRIM.</v>
          </cell>
          <cell r="S78" t="str">
            <v xml:space="preserve">    ANUAL</v>
          </cell>
        </row>
        <row r="80">
          <cell r="C80">
            <v>1</v>
          </cell>
          <cell r="D80" t="str">
            <v>Compra de Energia</v>
          </cell>
          <cell r="G80" t="str">
            <v>MWh</v>
          </cell>
          <cell r="H80">
            <v>854995.63</v>
          </cell>
          <cell r="I80">
            <v>822015.97</v>
          </cell>
          <cell r="J80">
            <v>200656.28</v>
          </cell>
          <cell r="K80">
            <v>212975.01</v>
          </cell>
          <cell r="L80">
            <v>210124.11</v>
          </cell>
          <cell r="M80">
            <v>221399.42</v>
          </cell>
          <cell r="N80">
            <v>845154.82000000007</v>
          </cell>
          <cell r="O80">
            <v>32191.754680000005</v>
          </cell>
          <cell r="P80">
            <v>34155.62473000001</v>
          </cell>
          <cell r="Q80">
            <v>33707.980989999996</v>
          </cell>
          <cell r="R80">
            <v>35510.403059999997</v>
          </cell>
          <cell r="S80">
            <v>135565.76346000002</v>
          </cell>
        </row>
        <row r="81">
          <cell r="C81">
            <v>2</v>
          </cell>
          <cell r="D81" t="str">
            <v>Suministros Diversos</v>
          </cell>
          <cell r="G81" t="str">
            <v>Miles S/.</v>
          </cell>
          <cell r="H81">
            <v>12238.946520000001</v>
          </cell>
          <cell r="I81">
            <v>11483.888762946741</v>
          </cell>
          <cell r="N81">
            <v>0</v>
          </cell>
          <cell r="O81">
            <v>3604.3404753237501</v>
          </cell>
          <cell r="P81">
            <v>2652.0756218631823</v>
          </cell>
          <cell r="Q81">
            <v>3891.3440767897</v>
          </cell>
          <cell r="R81">
            <v>2102.9740003179668</v>
          </cell>
          <cell r="S81">
            <v>12250.734174294599</v>
          </cell>
        </row>
        <row r="82">
          <cell r="C82">
            <v>3</v>
          </cell>
          <cell r="D82" t="str">
            <v>Combustibles y Lubricantes</v>
          </cell>
          <cell r="G82" t="str">
            <v>Miles S/.</v>
          </cell>
          <cell r="H82">
            <v>183.57048</v>
          </cell>
          <cell r="I82">
            <v>84.42367999999999</v>
          </cell>
          <cell r="N82">
            <v>0</v>
          </cell>
          <cell r="O82">
            <v>27.075699999999998</v>
          </cell>
          <cell r="P82">
            <v>9.3072499999999998</v>
          </cell>
          <cell r="Q82">
            <v>8.0776000000000003</v>
          </cell>
          <cell r="R82">
            <v>16.69125</v>
          </cell>
          <cell r="S82">
            <v>61.151799999999994</v>
          </cell>
        </row>
      </sheetData>
      <sheetData sheetId="1"/>
      <sheetData sheetId="2"/>
      <sheetData sheetId="3" refreshError="1">
        <row r="1">
          <cell r="A1" t="str">
            <v>FONDO NACIONAL DE FIANCIAMIENTO DE LA</v>
          </cell>
          <cell r="D1">
            <v>246763360</v>
          </cell>
          <cell r="E1">
            <v>230447894.48000002</v>
          </cell>
          <cell r="F1">
            <v>19751900.288135588</v>
          </cell>
          <cell r="G1">
            <v>17514461.39279047</v>
          </cell>
          <cell r="H1">
            <v>19768608.087875217</v>
          </cell>
          <cell r="I1">
            <v>19879692.28363793</v>
          </cell>
          <cell r="J1">
            <v>20786767.203637931</v>
          </cell>
          <cell r="K1">
            <v>20201089.477875218</v>
          </cell>
          <cell r="L1">
            <v>20805425.806858268</v>
          </cell>
          <cell r="M1">
            <v>20052123.971095558</v>
          </cell>
          <cell r="N1">
            <v>19956173.907027762</v>
          </cell>
          <cell r="O1">
            <v>21212303.083442353</v>
          </cell>
          <cell r="P1">
            <v>21017403.535071164</v>
          </cell>
          <cell r="Q1">
            <v>21709619.018150829</v>
          </cell>
          <cell r="R1">
            <v>242655568.05559826</v>
          </cell>
          <cell r="S1">
            <v>250049394.86000001</v>
          </cell>
          <cell r="T1" t="str">
            <v>FORMATO N° 5P</v>
          </cell>
        </row>
        <row r="2">
          <cell r="A2" t="str">
            <v>ACTIVIDAD EMPRESARIAL DEL ESTADO</v>
          </cell>
          <cell r="F2" t="str">
            <v>HIDRANDINA S.A.</v>
          </cell>
        </row>
        <row r="3">
          <cell r="A3" t="str">
            <v>FONAFE</v>
          </cell>
          <cell r="F3" t="str">
            <v>PRESUPUESTO EJERCICIO 2003</v>
          </cell>
        </row>
        <row r="4">
          <cell r="F4" t="str">
            <v>FLUJO DE CAJA APROBADO</v>
          </cell>
        </row>
        <row r="5">
          <cell r="F5" t="str">
            <v>EN NUEVOS SOLES</v>
          </cell>
        </row>
        <row r="7">
          <cell r="B7" t="str">
            <v>RUBROS</v>
          </cell>
          <cell r="C7">
            <v>2000</v>
          </cell>
          <cell r="D7">
            <v>2001</v>
          </cell>
          <cell r="E7">
            <v>2002</v>
          </cell>
          <cell r="F7" t="str">
            <v>FLUJO AÑO 2003</v>
          </cell>
          <cell r="S7">
            <v>2004</v>
          </cell>
          <cell r="T7">
            <v>2005</v>
          </cell>
        </row>
        <row r="8">
          <cell r="C8" t="str">
            <v>REAL</v>
          </cell>
          <cell r="D8" t="str">
            <v>REAL</v>
          </cell>
          <cell r="E8" t="str">
            <v>(ESTIMADO)</v>
          </cell>
          <cell r="F8" t="str">
            <v>ENERO</v>
          </cell>
          <cell r="G8" t="str">
            <v>FEBRERO</v>
          </cell>
          <cell r="H8" t="str">
            <v>MARZO</v>
          </cell>
          <cell r="I8" t="str">
            <v>ABRIL</v>
          </cell>
          <cell r="J8" t="str">
            <v>MAYO</v>
          </cell>
          <cell r="K8" t="str">
            <v>JUNIO</v>
          </cell>
          <cell r="L8" t="str">
            <v>JULIO</v>
          </cell>
          <cell r="M8" t="str">
            <v>AGOSTO</v>
          </cell>
          <cell r="N8" t="str">
            <v>SETIEMBRE</v>
          </cell>
          <cell r="O8" t="str">
            <v>OCTUBRE</v>
          </cell>
          <cell r="P8" t="str">
            <v>NOVIEMBRE</v>
          </cell>
          <cell r="Q8" t="str">
            <v>DICIEMBRE</v>
          </cell>
          <cell r="R8" t="str">
            <v>TOTAL</v>
          </cell>
          <cell r="S8" t="str">
            <v>(PROYECTADO)</v>
          </cell>
          <cell r="T8" t="str">
            <v>(PROYECTADO)</v>
          </cell>
        </row>
        <row r="10">
          <cell r="A10" t="str">
            <v>I</v>
          </cell>
          <cell r="B10" t="str">
            <v>INGRESOS DE OPERACIÓN</v>
          </cell>
          <cell r="C10">
            <v>281161384.80000001</v>
          </cell>
          <cell r="D10">
            <v>291180764.80000001</v>
          </cell>
          <cell r="E10">
            <v>271928515.48640001</v>
          </cell>
          <cell r="F10">
            <v>23307242.339999996</v>
          </cell>
          <cell r="G10">
            <v>20667064.443492755</v>
          </cell>
          <cell r="H10">
            <v>23326957.543692756</v>
          </cell>
          <cell r="I10">
            <v>23458036.894692756</v>
          </cell>
          <cell r="J10">
            <v>24528385.30029276</v>
          </cell>
          <cell r="K10">
            <v>23837285.583892755</v>
          </cell>
          <cell r="L10">
            <v>24550402.452092756</v>
          </cell>
          <cell r="M10">
            <v>23661506.285892759</v>
          </cell>
          <cell r="N10">
            <v>23548285.21029276</v>
          </cell>
          <cell r="O10">
            <v>25030517.638461974</v>
          </cell>
          <cell r="P10">
            <v>24800536.171383973</v>
          </cell>
          <cell r="Q10">
            <v>25617350.441417977</v>
          </cell>
          <cell r="R10">
            <v>286333570.30560595</v>
          </cell>
          <cell r="S10">
            <v>294428285.93480003</v>
          </cell>
          <cell r="T10">
            <v>304633145.59500003</v>
          </cell>
        </row>
        <row r="11">
          <cell r="B11" t="str">
            <v>Venta de bienes y servicios</v>
          </cell>
          <cell r="C11">
            <v>227533050</v>
          </cell>
          <cell r="D11">
            <v>242014410</v>
          </cell>
          <cell r="E11">
            <v>222978860.30000001</v>
          </cell>
          <cell r="F11">
            <v>18381206.194915254</v>
          </cell>
          <cell r="G11">
            <v>16159053.39279047</v>
          </cell>
          <cell r="H11">
            <v>18426805.782790471</v>
          </cell>
          <cell r="I11">
            <v>18414268.232790474</v>
          </cell>
          <cell r="J11">
            <v>19359808.652790476</v>
          </cell>
          <cell r="K11">
            <v>18698625.672790471</v>
          </cell>
          <cell r="L11">
            <v>19184229.16279047</v>
          </cell>
          <cell r="M11">
            <v>18561915.072790474</v>
          </cell>
          <cell r="N11">
            <v>18505547.152790476</v>
          </cell>
          <cell r="O11">
            <v>19546139.795306757</v>
          </cell>
          <cell r="P11">
            <v>19374564.323206756</v>
          </cell>
          <cell r="Q11">
            <v>20165282.899506759</v>
          </cell>
          <cell r="R11">
            <v>224777446.33525929</v>
          </cell>
          <cell r="S11">
            <v>233020803</v>
          </cell>
          <cell r="T11">
            <v>241516600</v>
          </cell>
        </row>
        <row r="12">
          <cell r="B12" t="str">
            <v>Ingresos financieros</v>
          </cell>
          <cell r="C12">
            <v>0</v>
          </cell>
          <cell r="D12">
            <v>0</v>
          </cell>
          <cell r="E12">
            <v>0</v>
          </cell>
          <cell r="F12">
            <v>308000</v>
          </cell>
          <cell r="G12">
            <v>291200</v>
          </cell>
          <cell r="H12">
            <v>289600</v>
          </cell>
          <cell r="I12">
            <v>280800</v>
          </cell>
          <cell r="J12">
            <v>269600</v>
          </cell>
          <cell r="K12">
            <v>291200</v>
          </cell>
          <cell r="L12">
            <v>299200</v>
          </cell>
          <cell r="M12">
            <v>288000</v>
          </cell>
          <cell r="N12">
            <v>288000</v>
          </cell>
          <cell r="O12">
            <v>288000</v>
          </cell>
          <cell r="P12">
            <v>288000</v>
          </cell>
          <cell r="Q12">
            <v>288000</v>
          </cell>
          <cell r="R12">
            <v>3469600</v>
          </cell>
          <cell r="S12">
            <v>3500000</v>
          </cell>
          <cell r="T12">
            <v>3600000</v>
          </cell>
        </row>
        <row r="13">
          <cell r="B13" t="str">
            <v>Ingresos por participaciones o dividendos</v>
          </cell>
          <cell r="C13">
            <v>0</v>
          </cell>
          <cell r="D13">
            <v>0</v>
          </cell>
          <cell r="E13">
            <v>0</v>
          </cell>
          <cell r="R13">
            <v>0</v>
          </cell>
          <cell r="T13">
            <v>0</v>
          </cell>
        </row>
        <row r="14">
          <cell r="B14" t="str">
            <v>Donaciones</v>
          </cell>
          <cell r="R14">
            <v>0</v>
          </cell>
          <cell r="T14">
            <v>0</v>
          </cell>
        </row>
        <row r="15">
          <cell r="B15" t="str">
            <v xml:space="preserve">Ingresos extraordinarios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B16" t="str">
            <v>Retención de tributos</v>
          </cell>
          <cell r="C16">
            <v>42889024.799999997</v>
          </cell>
          <cell r="D16">
            <v>44417404.799999997</v>
          </cell>
          <cell r="E16">
            <v>41480621.006400004</v>
          </cell>
          <cell r="F16">
            <v>3555342.0518644061</v>
          </cell>
          <cell r="G16">
            <v>3152603.0507022846</v>
          </cell>
          <cell r="H16">
            <v>3558349.4558175383</v>
          </cell>
          <cell r="I16">
            <v>3578344.6110548275</v>
          </cell>
          <cell r="J16">
            <v>3741618.0966548277</v>
          </cell>
          <cell r="K16">
            <v>3636196.1060175388</v>
          </cell>
          <cell r="L16">
            <v>3744976.645234488</v>
          </cell>
          <cell r="M16">
            <v>3609382.3147972003</v>
          </cell>
          <cell r="N16">
            <v>3592111.303264997</v>
          </cell>
          <cell r="O16">
            <v>3818214.5550196227</v>
          </cell>
          <cell r="P16">
            <v>3783132.6363128088</v>
          </cell>
          <cell r="Q16">
            <v>3907731.4232671484</v>
          </cell>
          <cell r="R16">
            <v>43678002.250007682</v>
          </cell>
          <cell r="S16">
            <v>44378891.0748</v>
          </cell>
          <cell r="T16">
            <v>45920310.344999999</v>
          </cell>
        </row>
        <row r="17">
          <cell r="B17" t="str">
            <v>Otros</v>
          </cell>
          <cell r="C17">
            <v>10739310</v>
          </cell>
          <cell r="D17">
            <v>4748950</v>
          </cell>
          <cell r="E17">
            <v>7469034.1799999997</v>
          </cell>
          <cell r="F17">
            <v>1062694.0932203392</v>
          </cell>
          <cell r="G17">
            <v>1064208</v>
          </cell>
          <cell r="H17">
            <v>1052202.3050847459</v>
          </cell>
          <cell r="I17">
            <v>1184624.0508474575</v>
          </cell>
          <cell r="J17">
            <v>1157358.5508474577</v>
          </cell>
          <cell r="K17">
            <v>1211263.8050847459</v>
          </cell>
          <cell r="L17">
            <v>1321996.6440677966</v>
          </cell>
          <cell r="M17">
            <v>1202208.8983050848</v>
          </cell>
          <cell r="N17">
            <v>1162626.7542372881</v>
          </cell>
          <cell r="O17">
            <v>1378163.2881355933</v>
          </cell>
          <cell r="P17">
            <v>1354839.2118644069</v>
          </cell>
          <cell r="Q17">
            <v>1256336.118644068</v>
          </cell>
          <cell r="R17">
            <v>14408521.720338985</v>
          </cell>
          <cell r="S17">
            <v>13528591.859999999</v>
          </cell>
          <cell r="T17">
            <v>13596235.25</v>
          </cell>
        </row>
        <row r="18">
          <cell r="A18" t="str">
            <v>II</v>
          </cell>
          <cell r="B18" t="str">
            <v>EGRESOS DE OPERACIÓN</v>
          </cell>
          <cell r="C18">
            <v>249598120</v>
          </cell>
          <cell r="D18">
            <v>260835390</v>
          </cell>
          <cell r="E18">
            <v>230293363.78062189</v>
          </cell>
          <cell r="F18">
            <v>20248363.68182807</v>
          </cell>
          <cell r="G18">
            <v>19248650.641642366</v>
          </cell>
          <cell r="H18">
            <v>17350546.974763919</v>
          </cell>
          <cell r="I18">
            <v>20960810.690172203</v>
          </cell>
          <cell r="J18">
            <v>18766772.468141116</v>
          </cell>
          <cell r="K18">
            <v>20137929.081444241</v>
          </cell>
          <cell r="L18">
            <v>20007687.044918802</v>
          </cell>
          <cell r="M18">
            <v>19668165.270403501</v>
          </cell>
          <cell r="N18">
            <v>18880700.703502756</v>
          </cell>
          <cell r="O18">
            <v>19607780.977778737</v>
          </cell>
          <cell r="P18">
            <v>19041173.161482316</v>
          </cell>
          <cell r="Q18">
            <v>21225843.959957156</v>
          </cell>
          <cell r="R18">
            <v>235144424.65603516</v>
          </cell>
          <cell r="S18">
            <v>250512939.3047592</v>
          </cell>
          <cell r="T18">
            <v>267537461.5640631</v>
          </cell>
        </row>
        <row r="19">
          <cell r="B19" t="str">
            <v>Compra de bienes</v>
          </cell>
          <cell r="C19">
            <v>183054700</v>
          </cell>
          <cell r="D19">
            <v>192168880</v>
          </cell>
          <cell r="E19">
            <v>160697970.33927533</v>
          </cell>
          <cell r="F19">
            <v>14769946.081828071</v>
          </cell>
          <cell r="G19">
            <v>14772900.661960462</v>
          </cell>
          <cell r="H19">
            <v>12698773.011594217</v>
          </cell>
          <cell r="I19">
            <v>15089794.687327348</v>
          </cell>
          <cell r="J19">
            <v>13973803.895882068</v>
          </cell>
          <cell r="K19">
            <v>15028223.439878983</v>
          </cell>
          <cell r="L19">
            <v>14145365.468037503</v>
          </cell>
          <cell r="M19">
            <v>15630062.957242755</v>
          </cell>
          <cell r="N19">
            <v>14068194.829119641</v>
          </cell>
          <cell r="O19">
            <v>14677023.404249446</v>
          </cell>
          <cell r="P19">
            <v>14723437.520909017</v>
          </cell>
          <cell r="Q19">
            <v>14690410.854540145</v>
          </cell>
          <cell r="R19">
            <v>174267936.81256965</v>
          </cell>
          <cell r="S19">
            <v>185577925.9117054</v>
          </cell>
          <cell r="T19">
            <v>198364245.0070219</v>
          </cell>
        </row>
        <row r="20">
          <cell r="B20" t="str">
            <v>Gastos de personal</v>
          </cell>
          <cell r="C20">
            <v>12464800</v>
          </cell>
          <cell r="D20">
            <v>11351920</v>
          </cell>
          <cell r="E20">
            <v>14216567</v>
          </cell>
          <cell r="F20">
            <v>960417.6</v>
          </cell>
          <cell r="G20">
            <v>1009103.3142857142</v>
          </cell>
          <cell r="H20">
            <v>987160.46</v>
          </cell>
          <cell r="I20">
            <v>960417.6</v>
          </cell>
          <cell r="J20">
            <v>960417.6</v>
          </cell>
          <cell r="K20">
            <v>960417.6</v>
          </cell>
          <cell r="L20">
            <v>1933406.6285714288</v>
          </cell>
          <cell r="M20">
            <v>896389.76</v>
          </cell>
          <cell r="N20">
            <v>896389.76</v>
          </cell>
          <cell r="O20">
            <v>896389.76</v>
          </cell>
          <cell r="P20">
            <v>896389.76</v>
          </cell>
          <cell r="Q20">
            <v>2229546.56</v>
          </cell>
          <cell r="R20">
            <v>13586446.402857142</v>
          </cell>
          <cell r="S20">
            <v>14386688.095985426</v>
          </cell>
          <cell r="T20">
            <v>15337930.905798821</v>
          </cell>
        </row>
        <row r="21">
          <cell r="B21" t="str">
            <v>Servicios prestados por terceros</v>
          </cell>
          <cell r="C21">
            <v>35603520</v>
          </cell>
          <cell r="D21">
            <v>35739540</v>
          </cell>
          <cell r="E21">
            <v>31412060.950184386</v>
          </cell>
          <cell r="F21">
            <v>2850000</v>
          </cell>
          <cell r="G21">
            <v>2018097.0972533319</v>
          </cell>
          <cell r="H21">
            <v>2104665.0350268409</v>
          </cell>
          <cell r="I21">
            <v>2167636.3747019963</v>
          </cell>
          <cell r="J21">
            <v>2209007.714116191</v>
          </cell>
          <cell r="K21">
            <v>2324157.9334224002</v>
          </cell>
          <cell r="L21">
            <v>2077668.4901670122</v>
          </cell>
          <cell r="M21">
            <v>2170408.3250178895</v>
          </cell>
          <cell r="N21">
            <v>2070215.9362402568</v>
          </cell>
          <cell r="O21">
            <v>2219397.3853864344</v>
          </cell>
          <cell r="P21">
            <v>1992276.2224304429</v>
          </cell>
          <cell r="Q21">
            <v>2145198.8072741511</v>
          </cell>
          <cell r="R21">
            <v>26348729.321036946</v>
          </cell>
          <cell r="S21">
            <v>28164156.771256391</v>
          </cell>
          <cell r="T21">
            <v>30104667.172795955</v>
          </cell>
        </row>
        <row r="22">
          <cell r="B22" t="str">
            <v>Tributos</v>
          </cell>
          <cell r="C22">
            <v>10587600</v>
          </cell>
          <cell r="D22">
            <v>11897090</v>
          </cell>
          <cell r="E22">
            <v>17663954.207199331</v>
          </cell>
          <cell r="F22">
            <v>1088000</v>
          </cell>
          <cell r="G22">
            <v>1179685.1100000001</v>
          </cell>
          <cell r="H22">
            <v>1290140.01</v>
          </cell>
          <cell r="I22">
            <v>2474097.5699999998</v>
          </cell>
          <cell r="J22">
            <v>1354678.8</v>
          </cell>
          <cell r="K22">
            <v>1555321.65</v>
          </cell>
          <cell r="L22">
            <v>1582382</v>
          </cell>
          <cell r="M22">
            <v>702439.77</v>
          </cell>
          <cell r="N22">
            <v>1576091.72</v>
          </cell>
          <cell r="O22">
            <v>1546105.97</v>
          </cell>
          <cell r="P22">
            <v>1160205.2</v>
          </cell>
          <cell r="Q22">
            <v>1890879.28</v>
          </cell>
          <cell r="R22">
            <v>17400027.079999998</v>
          </cell>
          <cell r="S22">
            <v>18598888.945811998</v>
          </cell>
          <cell r="T22">
            <v>19822695.838446431</v>
          </cell>
        </row>
        <row r="23">
          <cell r="B23" t="str">
            <v xml:space="preserve">        Por cuenta propia</v>
          </cell>
          <cell r="C23">
            <v>10587600</v>
          </cell>
          <cell r="D23">
            <v>11897090</v>
          </cell>
          <cell r="E23">
            <v>17663954.207199331</v>
          </cell>
          <cell r="F23">
            <v>1088000</v>
          </cell>
          <cell r="G23">
            <v>1179685.1100000001</v>
          </cell>
          <cell r="H23">
            <v>1290140.01</v>
          </cell>
          <cell r="I23">
            <v>2474097.5699999998</v>
          </cell>
          <cell r="J23">
            <v>1354678.8</v>
          </cell>
          <cell r="K23">
            <v>1555321.65</v>
          </cell>
          <cell r="L23">
            <v>1582382</v>
          </cell>
          <cell r="M23">
            <v>702439.77</v>
          </cell>
          <cell r="N23">
            <v>1576091.72</v>
          </cell>
          <cell r="O23">
            <v>1546105.97</v>
          </cell>
          <cell r="P23">
            <v>1160205.2</v>
          </cell>
          <cell r="Q23">
            <v>1890879.28</v>
          </cell>
          <cell r="R23">
            <v>17400027.079999998</v>
          </cell>
          <cell r="S23">
            <v>18598888.945811998</v>
          </cell>
          <cell r="T23">
            <v>19822695.838446431</v>
          </cell>
        </row>
        <row r="24">
          <cell r="B24" t="str">
            <v xml:space="preserve">        Por cuenta de terceros</v>
          </cell>
          <cell r="C24">
            <v>0</v>
          </cell>
          <cell r="D24">
            <v>0</v>
          </cell>
          <cell r="E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B25" t="str">
            <v>Gastos diversos de gestión</v>
          </cell>
          <cell r="C25">
            <v>7326300</v>
          </cell>
          <cell r="D25">
            <v>9677960</v>
          </cell>
          <cell r="E25">
            <v>6302811.2839628477</v>
          </cell>
          <cell r="F25">
            <v>580000</v>
          </cell>
          <cell r="G25">
            <v>268864.45814285718</v>
          </cell>
          <cell r="H25">
            <v>269808.45814285718</v>
          </cell>
          <cell r="I25">
            <v>268864.45814285718</v>
          </cell>
          <cell r="J25">
            <v>268864.45814285718</v>
          </cell>
          <cell r="K25">
            <v>269808.45814285718</v>
          </cell>
          <cell r="L25">
            <v>268864.45814285718</v>
          </cell>
          <cell r="M25">
            <v>268864.45814285718</v>
          </cell>
          <cell r="N25">
            <v>269808.45814285718</v>
          </cell>
          <cell r="O25">
            <v>268864.45814285718</v>
          </cell>
          <cell r="P25">
            <v>268864.45814285718</v>
          </cell>
          <cell r="Q25">
            <v>269808.45814285718</v>
          </cell>
          <cell r="R25">
            <v>3541285.0395714282</v>
          </cell>
          <cell r="S25">
            <v>3785279.58</v>
          </cell>
          <cell r="T25">
            <v>3907922.64</v>
          </cell>
        </row>
        <row r="26">
          <cell r="B26" t="str">
            <v xml:space="preserve">Gastos financieros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B27" t="str">
            <v xml:space="preserve">Egresos extraordinarios 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B28" t="str">
            <v>Otros</v>
          </cell>
          <cell r="C28">
            <v>561200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 t="str">
            <v>III</v>
          </cell>
          <cell r="B29" t="str">
            <v>SALDO OPERATIVO</v>
          </cell>
          <cell r="C29">
            <v>31563264.800000012</v>
          </cell>
          <cell r="D29">
            <v>30345374.800000012</v>
          </cell>
          <cell r="E29">
            <v>41635151.705778122</v>
          </cell>
          <cell r="F29">
            <v>3058878.6581719257</v>
          </cell>
          <cell r="G29">
            <v>1418413.8018503897</v>
          </cell>
          <cell r="H29">
            <v>5976410.5689288378</v>
          </cell>
          <cell r="I29">
            <v>2497226.2045205534</v>
          </cell>
          <cell r="J29">
            <v>5761612.8321516439</v>
          </cell>
          <cell r="K29">
            <v>3699356.5024485141</v>
          </cell>
          <cell r="L29">
            <v>4542715.407173954</v>
          </cell>
          <cell r="M29">
            <v>3993341.0154892579</v>
          </cell>
          <cell r="N29">
            <v>4667584.5067900047</v>
          </cell>
          <cell r="O29">
            <v>5422736.660683237</v>
          </cell>
          <cell r="P29">
            <v>5759363.0099016577</v>
          </cell>
          <cell r="Q29">
            <v>4391506.4814608209</v>
          </cell>
          <cell r="R29">
            <v>51189145.649570793</v>
          </cell>
          <cell r="S29">
            <v>43915346.630040824</v>
          </cell>
          <cell r="T29">
            <v>37095684.030936927</v>
          </cell>
        </row>
        <row r="30">
          <cell r="A30" t="str">
            <v>IV</v>
          </cell>
          <cell r="B30" t="str">
            <v>INGRESOS DE CAPITAL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B31" t="str">
            <v>Aportes de capital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B32" t="str">
            <v>Ventas de activo fijo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B33" t="str">
            <v>Otros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A34" t="str">
            <v>V</v>
          </cell>
          <cell r="B34" t="str">
            <v>GASTOS DE CAPITAL</v>
          </cell>
          <cell r="C34">
            <v>15967300</v>
          </cell>
          <cell r="D34">
            <v>14280060</v>
          </cell>
          <cell r="E34">
            <v>38785728.139835387</v>
          </cell>
          <cell r="F34">
            <v>5439691.4399999985</v>
          </cell>
          <cell r="G34">
            <v>3356302.32</v>
          </cell>
          <cell r="H34">
            <v>3383612.7119999998</v>
          </cell>
          <cell r="I34">
            <v>5542379.5577142863</v>
          </cell>
          <cell r="J34">
            <v>4536084.1885714289</v>
          </cell>
          <cell r="K34">
            <v>4618108.8205714282</v>
          </cell>
          <cell r="L34">
            <v>10065952.77942857</v>
          </cell>
          <cell r="M34">
            <v>4803351.3565714285</v>
          </cell>
          <cell r="N34">
            <v>4076157.4765714291</v>
          </cell>
          <cell r="O34">
            <v>8872757.5474285707</v>
          </cell>
          <cell r="P34">
            <v>3622934.1085714288</v>
          </cell>
          <cell r="Q34">
            <v>10477065.11657143</v>
          </cell>
          <cell r="R34">
            <v>68794397.423999995</v>
          </cell>
          <cell r="S34">
            <v>45014228.18</v>
          </cell>
          <cell r="T34">
            <v>40347716.399999999</v>
          </cell>
        </row>
        <row r="35">
          <cell r="B35" t="str">
            <v>Presupuesto de Inversiones - FBK</v>
          </cell>
          <cell r="C35">
            <v>15967300</v>
          </cell>
          <cell r="D35">
            <v>14280060</v>
          </cell>
          <cell r="E35">
            <v>38785728.139835387</v>
          </cell>
          <cell r="F35">
            <v>5439691.4399999985</v>
          </cell>
          <cell r="G35">
            <v>3356302.32</v>
          </cell>
          <cell r="H35">
            <v>3383612.7119999998</v>
          </cell>
          <cell r="I35">
            <v>5542379.5577142863</v>
          </cell>
          <cell r="J35">
            <v>4536084.1885714289</v>
          </cell>
          <cell r="K35">
            <v>4618108.8205714282</v>
          </cell>
          <cell r="L35">
            <v>10065952.77942857</v>
          </cell>
          <cell r="M35">
            <v>4803351.3565714285</v>
          </cell>
          <cell r="N35">
            <v>4076157.4765714291</v>
          </cell>
          <cell r="O35">
            <v>8872757.5474285707</v>
          </cell>
          <cell r="P35">
            <v>3622934.1085714288</v>
          </cell>
          <cell r="Q35">
            <v>10477065.11657143</v>
          </cell>
          <cell r="R35">
            <v>68794397.423999995</v>
          </cell>
          <cell r="S35">
            <v>45014228.18</v>
          </cell>
          <cell r="T35">
            <v>40347716.399999999</v>
          </cell>
        </row>
        <row r="36">
          <cell r="B36" t="str">
            <v>Proyectos de inversión</v>
          </cell>
          <cell r="C36">
            <v>15907000</v>
          </cell>
          <cell r="D36">
            <v>14280060</v>
          </cell>
          <cell r="E36">
            <v>38785728.139835387</v>
          </cell>
          <cell r="F36">
            <v>5439691.4399999985</v>
          </cell>
          <cell r="G36">
            <v>3356302.32</v>
          </cell>
          <cell r="H36">
            <v>3383612.7119999998</v>
          </cell>
          <cell r="I36">
            <v>5542379.5577142863</v>
          </cell>
          <cell r="J36">
            <v>4536084.1885714289</v>
          </cell>
          <cell r="K36">
            <v>4618108.8205714282</v>
          </cell>
          <cell r="L36">
            <v>10065952.77942857</v>
          </cell>
          <cell r="M36">
            <v>4803351.3565714285</v>
          </cell>
          <cell r="N36">
            <v>4076157.4765714291</v>
          </cell>
          <cell r="O36">
            <v>8872757.5474285707</v>
          </cell>
          <cell r="P36">
            <v>3622934.1085714288</v>
          </cell>
          <cell r="Q36">
            <v>10477065.11657143</v>
          </cell>
          <cell r="R36">
            <v>68794397.423999995</v>
          </cell>
          <cell r="S36">
            <v>45014228.18</v>
          </cell>
          <cell r="T36">
            <v>40347716.399999999</v>
          </cell>
        </row>
        <row r="37">
          <cell r="B37" t="str">
            <v>Gastos de capital no ligados a proyectos</v>
          </cell>
          <cell r="C37">
            <v>60300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B38" t="str">
            <v>Inversión Financiera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B39" t="str">
            <v>Otros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A40" t="str">
            <v>VI</v>
          </cell>
          <cell r="B40" t="str">
            <v>TRANSFERENCIAS NETAS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B41" t="str">
            <v xml:space="preserve">   Ingresos por Transferencias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</row>
        <row r="42">
          <cell r="B42" t="str">
            <v xml:space="preserve">   Egresos por Transferencias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A43" t="str">
            <v>VII</v>
          </cell>
          <cell r="B43" t="str">
            <v>SALDO ECONOMICO</v>
          </cell>
          <cell r="C43">
            <v>15595964.800000012</v>
          </cell>
          <cell r="D43">
            <v>16065314.800000012</v>
          </cell>
          <cell r="E43">
            <v>2849423.5659427345</v>
          </cell>
          <cell r="F43">
            <v>-2380812.7818280729</v>
          </cell>
          <cell r="G43">
            <v>-1937888.5181496101</v>
          </cell>
          <cell r="H43">
            <v>2592797.856928838</v>
          </cell>
          <cell r="I43">
            <v>-3045153.3531937329</v>
          </cell>
          <cell r="J43">
            <v>1225528.6435802151</v>
          </cell>
          <cell r="K43">
            <v>-918752.31812291406</v>
          </cell>
          <cell r="L43">
            <v>-5523237.3722546156</v>
          </cell>
          <cell r="M43">
            <v>-810010.34108217061</v>
          </cell>
          <cell r="N43">
            <v>591427.03021857562</v>
          </cell>
          <cell r="O43">
            <v>-3450020.8867453337</v>
          </cell>
          <cell r="P43">
            <v>2136428.9013302289</v>
          </cell>
          <cell r="Q43">
            <v>-6085558.6351106092</v>
          </cell>
          <cell r="R43">
            <v>-17605251.774429202</v>
          </cell>
          <cell r="S43">
            <v>-1098881.5499591753</v>
          </cell>
          <cell r="T43">
            <v>-3252032.3690630719</v>
          </cell>
        </row>
        <row r="44">
          <cell r="A44" t="str">
            <v>VIII</v>
          </cell>
          <cell r="B44" t="str">
            <v>FINANCIAMIENTO NETO</v>
          </cell>
          <cell r="C44">
            <v>-17119000</v>
          </cell>
          <cell r="D44">
            <v>-16438730</v>
          </cell>
          <cell r="E44">
            <v>-4197878.4860660397</v>
          </cell>
          <cell r="F44">
            <v>4144227.6900000004</v>
          </cell>
          <cell r="G44">
            <v>2638087.54</v>
          </cell>
          <cell r="H44">
            <v>-1386720.7</v>
          </cell>
          <cell r="I44">
            <v>3619076.8309999998</v>
          </cell>
          <cell r="J44">
            <v>-410402.30200000014</v>
          </cell>
          <cell r="K44">
            <v>-1284675.7400000002</v>
          </cell>
          <cell r="L44">
            <v>6451248.8819999993</v>
          </cell>
          <cell r="M44">
            <v>2824.4510000001173</v>
          </cell>
          <cell r="N44">
            <v>-1388365.92</v>
          </cell>
          <cell r="O44">
            <v>3595516.8899999997</v>
          </cell>
          <cell r="P44">
            <v>-1460748.915</v>
          </cell>
          <cell r="Q44">
            <v>5821466.1299999999</v>
          </cell>
          <cell r="R44">
            <v>20341534.837000005</v>
          </cell>
          <cell r="S44">
            <v>3113121.5930000022</v>
          </cell>
          <cell r="T44">
            <v>4411721.0359999985</v>
          </cell>
        </row>
        <row r="45">
          <cell r="B45" t="str">
            <v>Financiamiento externo neto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B46" t="str">
            <v>Financiamiento largo plazo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B47" t="str">
            <v xml:space="preserve">    Desembolsos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B48" t="str">
            <v xml:space="preserve">    Servicio de la deuda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B49" t="str">
            <v xml:space="preserve">       Amortización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</row>
        <row r="50">
          <cell r="B50" t="str">
            <v xml:space="preserve">       Intereses y comisiones de la deuda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1">
          <cell r="B51" t="str">
            <v>Financiamiento corto plazo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B52" t="str">
            <v xml:space="preserve">    Desembolsos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B53" t="str">
            <v xml:space="preserve">    Servicio de la deuda  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</row>
        <row r="54">
          <cell r="B54" t="str">
            <v xml:space="preserve">       Amortización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</row>
        <row r="55">
          <cell r="B55" t="str">
            <v xml:space="preserve">       Intereses y comisiones de la deuda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6">
          <cell r="B56" t="str">
            <v>Financiamiento interno neto</v>
          </cell>
          <cell r="C56">
            <v>-17119000</v>
          </cell>
          <cell r="D56">
            <v>-16438730</v>
          </cell>
          <cell r="E56">
            <v>-4197878.4860660397</v>
          </cell>
          <cell r="F56">
            <v>4144227.6900000004</v>
          </cell>
          <cell r="G56">
            <v>2638087.54</v>
          </cell>
          <cell r="H56">
            <v>-1386720.7</v>
          </cell>
          <cell r="I56">
            <v>3619076.8309999998</v>
          </cell>
          <cell r="J56">
            <v>-410402.30200000014</v>
          </cell>
          <cell r="K56">
            <v>-1284675.7400000002</v>
          </cell>
          <cell r="L56">
            <v>6451248.8819999993</v>
          </cell>
          <cell r="M56">
            <v>2824.4510000001173</v>
          </cell>
          <cell r="N56">
            <v>-1388365.92</v>
          </cell>
          <cell r="O56">
            <v>3595516.8899999997</v>
          </cell>
          <cell r="P56">
            <v>-1460748.915</v>
          </cell>
          <cell r="Q56">
            <v>5821466.1299999999</v>
          </cell>
          <cell r="R56">
            <v>20341534.837000005</v>
          </cell>
          <cell r="S56">
            <v>3113121.5930000022</v>
          </cell>
          <cell r="T56">
            <v>4411721.0359999985</v>
          </cell>
        </row>
        <row r="57">
          <cell r="B57" t="str">
            <v>Financiamiento largo plazo</v>
          </cell>
          <cell r="C57">
            <v>0</v>
          </cell>
          <cell r="D57">
            <v>0</v>
          </cell>
          <cell r="E57">
            <v>0</v>
          </cell>
          <cell r="F57">
            <v>5500000</v>
          </cell>
          <cell r="G57">
            <v>4000000</v>
          </cell>
          <cell r="H57">
            <v>0</v>
          </cell>
          <cell r="I57">
            <v>4959156.8509999998</v>
          </cell>
          <cell r="J57">
            <v>1106659.5279999999</v>
          </cell>
          <cell r="K57">
            <v>0</v>
          </cell>
          <cell r="L57">
            <v>7918313.7019999996</v>
          </cell>
          <cell r="M57">
            <v>1459156.851</v>
          </cell>
          <cell r="N57">
            <v>0</v>
          </cell>
          <cell r="O57">
            <v>5033297.6399999997</v>
          </cell>
          <cell r="P57">
            <v>-737513.38500000001</v>
          </cell>
          <cell r="Q57">
            <v>6500000</v>
          </cell>
          <cell r="R57">
            <v>35739071.186999999</v>
          </cell>
          <cell r="S57">
            <v>3113121.5930000022</v>
          </cell>
          <cell r="T57">
            <v>4411721.0359999985</v>
          </cell>
        </row>
        <row r="58">
          <cell r="B58" t="str">
            <v xml:space="preserve">    Desembolsos</v>
          </cell>
          <cell r="C58">
            <v>0</v>
          </cell>
          <cell r="D58">
            <v>0</v>
          </cell>
          <cell r="F58">
            <v>5500000</v>
          </cell>
          <cell r="G58">
            <v>4000000</v>
          </cell>
          <cell r="H58">
            <v>0</v>
          </cell>
          <cell r="I58">
            <v>5500000</v>
          </cell>
          <cell r="J58">
            <v>1500000</v>
          </cell>
          <cell r="K58">
            <v>0</v>
          </cell>
          <cell r="L58">
            <v>9000000</v>
          </cell>
          <cell r="M58">
            <v>2000000</v>
          </cell>
          <cell r="N58">
            <v>0</v>
          </cell>
          <cell r="O58">
            <v>7000000</v>
          </cell>
          <cell r="P58">
            <v>0</v>
          </cell>
          <cell r="Q58">
            <v>6500000</v>
          </cell>
          <cell r="R58">
            <v>41000000</v>
          </cell>
          <cell r="S58">
            <v>26000000</v>
          </cell>
          <cell r="T58">
            <v>45000000</v>
          </cell>
        </row>
        <row r="59">
          <cell r="B59" t="str">
            <v xml:space="preserve">    Servicio de la deuda  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540843.14899999998</v>
          </cell>
          <cell r="J59">
            <v>393340.47200000001</v>
          </cell>
          <cell r="K59">
            <v>0</v>
          </cell>
          <cell r="L59">
            <v>1081686.298</v>
          </cell>
          <cell r="M59">
            <v>540843.14899999998</v>
          </cell>
          <cell r="N59">
            <v>0</v>
          </cell>
          <cell r="O59">
            <v>1966702.36</v>
          </cell>
          <cell r="P59">
            <v>737513.38500000001</v>
          </cell>
          <cell r="Q59">
            <v>0</v>
          </cell>
          <cell r="R59">
            <v>5260928.8130000001</v>
          </cell>
          <cell r="S59">
            <v>22886878.406999998</v>
          </cell>
          <cell r="T59">
            <v>40588278.964000002</v>
          </cell>
        </row>
        <row r="60">
          <cell r="B60" t="str">
            <v xml:space="preserve">       Amortización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395459.84899999999</v>
          </cell>
          <cell r="J60">
            <v>287607.163</v>
          </cell>
          <cell r="K60">
            <v>0</v>
          </cell>
          <cell r="L60">
            <v>801373.01799999992</v>
          </cell>
          <cell r="M60">
            <v>403062.26299999998</v>
          </cell>
          <cell r="N60">
            <v>0</v>
          </cell>
          <cell r="O60">
            <v>1469672.091</v>
          </cell>
          <cell r="P60">
            <v>557520.12300000002</v>
          </cell>
          <cell r="Q60">
            <v>0</v>
          </cell>
          <cell r="R60">
            <v>3914694.5069999998</v>
          </cell>
          <cell r="S60">
            <v>18689146.285</v>
          </cell>
          <cell r="T60">
            <v>34215240.898000002</v>
          </cell>
        </row>
        <row r="61">
          <cell r="B61" t="str">
            <v xml:space="preserve">       Intereses y comisiones de la deuda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145383.29999999999</v>
          </cell>
          <cell r="J61">
            <v>105733.30899999999</v>
          </cell>
          <cell r="K61">
            <v>0</v>
          </cell>
          <cell r="L61">
            <v>280313.28000000003</v>
          </cell>
          <cell r="M61">
            <v>137780.886</v>
          </cell>
          <cell r="N61">
            <v>0</v>
          </cell>
          <cell r="O61">
            <v>497030.26900000003</v>
          </cell>
          <cell r="P61">
            <v>179993.26200000002</v>
          </cell>
          <cell r="Q61">
            <v>0</v>
          </cell>
          <cell r="R61">
            <v>1346234.3060000001</v>
          </cell>
          <cell r="S61">
            <v>4197732.1219999995</v>
          </cell>
          <cell r="T61">
            <v>6373038.0659999996</v>
          </cell>
        </row>
        <row r="62">
          <cell r="B62" t="str">
            <v>Financiamiento corto plazo</v>
          </cell>
          <cell r="C62">
            <v>-17119000</v>
          </cell>
          <cell r="D62">
            <v>-16438730</v>
          </cell>
          <cell r="E62">
            <v>-4197878.4860660397</v>
          </cell>
          <cell r="F62">
            <v>-1355772.3099999998</v>
          </cell>
          <cell r="G62">
            <v>-1361912.46</v>
          </cell>
          <cell r="H62">
            <v>-1386720.7</v>
          </cell>
          <cell r="I62">
            <v>-1340080.02</v>
          </cell>
          <cell r="J62">
            <v>-1517061.83</v>
          </cell>
          <cell r="K62">
            <v>-1284675.7400000002</v>
          </cell>
          <cell r="L62">
            <v>-1467064.82</v>
          </cell>
          <cell r="M62">
            <v>-1456332.4</v>
          </cell>
          <cell r="N62">
            <v>-1388365.92</v>
          </cell>
          <cell r="O62">
            <v>-1437780.75</v>
          </cell>
          <cell r="P62">
            <v>-723235.53</v>
          </cell>
          <cell r="Q62">
            <v>-678533.86999999988</v>
          </cell>
          <cell r="R62">
            <v>-15397536.349999996</v>
          </cell>
          <cell r="S62">
            <v>0</v>
          </cell>
          <cell r="T62">
            <v>0</v>
          </cell>
        </row>
        <row r="63">
          <cell r="B63" t="str">
            <v xml:space="preserve">    Desembolsos</v>
          </cell>
          <cell r="C63">
            <v>25410100</v>
          </cell>
          <cell r="D63">
            <v>12981250</v>
          </cell>
          <cell r="E63">
            <v>26700000</v>
          </cell>
          <cell r="F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</row>
        <row r="64">
          <cell r="B64" t="str">
            <v xml:space="preserve">    Servicio de la deuda  </v>
          </cell>
          <cell r="C64">
            <v>42529100</v>
          </cell>
          <cell r="D64">
            <v>29419980</v>
          </cell>
          <cell r="E64">
            <v>30897878.48606604</v>
          </cell>
          <cell r="F64">
            <v>1355772.3099999998</v>
          </cell>
          <cell r="G64">
            <v>1361912.46</v>
          </cell>
          <cell r="H64">
            <v>1386720.7</v>
          </cell>
          <cell r="I64">
            <v>1340080.02</v>
          </cell>
          <cell r="J64">
            <v>1517061.83</v>
          </cell>
          <cell r="K64">
            <v>1284675.7400000002</v>
          </cell>
          <cell r="L64">
            <v>1467064.82</v>
          </cell>
          <cell r="M64">
            <v>1456332.4</v>
          </cell>
          <cell r="N64">
            <v>1388365.92</v>
          </cell>
          <cell r="O64">
            <v>1437780.75</v>
          </cell>
          <cell r="P64">
            <v>723235.53</v>
          </cell>
          <cell r="Q64">
            <v>678533.86999999988</v>
          </cell>
          <cell r="R64">
            <v>15397536.349999996</v>
          </cell>
          <cell r="S64">
            <v>0</v>
          </cell>
          <cell r="T64">
            <v>0</v>
          </cell>
        </row>
        <row r="65">
          <cell r="B65" t="str">
            <v xml:space="preserve">       Amortización</v>
          </cell>
          <cell r="C65">
            <v>40720500</v>
          </cell>
          <cell r="D65">
            <v>28922760</v>
          </cell>
          <cell r="E65">
            <v>30455719.6900381</v>
          </cell>
          <cell r="F65">
            <v>1239120.6353471293</v>
          </cell>
          <cell r="G65">
            <v>1249140.6660614151</v>
          </cell>
          <cell r="H65">
            <v>1281017.9503471295</v>
          </cell>
          <cell r="I65">
            <v>1238806.0117757008</v>
          </cell>
          <cell r="J65">
            <v>1382406.8043591457</v>
          </cell>
          <cell r="K65">
            <v>1196012.2575734314</v>
          </cell>
          <cell r="L65">
            <v>1347092.303287717</v>
          </cell>
          <cell r="M65">
            <v>1344962.540430574</v>
          </cell>
          <cell r="N65">
            <v>1290375.2747162883</v>
          </cell>
          <cell r="O65">
            <v>1337894.3993591454</v>
          </cell>
          <cell r="P65">
            <v>633230.17364485981</v>
          </cell>
          <cell r="Q65">
            <v>594574.36364485975</v>
          </cell>
          <cell r="R65">
            <v>14134633.380547393</v>
          </cell>
          <cell r="S65">
            <v>0</v>
          </cell>
          <cell r="T65">
            <v>0</v>
          </cell>
        </row>
        <row r="66">
          <cell r="B66" t="str">
            <v xml:space="preserve">       Intereses y comisiones de la deuda</v>
          </cell>
          <cell r="C66">
            <v>1808600</v>
          </cell>
          <cell r="D66">
            <v>497220</v>
          </cell>
          <cell r="E66">
            <v>442158.79602794012</v>
          </cell>
          <cell r="F66">
            <v>116651.67465287051</v>
          </cell>
          <cell r="G66">
            <v>112771.7939385848</v>
          </cell>
          <cell r="H66">
            <v>105702.74965287052</v>
          </cell>
          <cell r="I66">
            <v>101274.00822429908</v>
          </cell>
          <cell r="J66">
            <v>134655.0256408545</v>
          </cell>
          <cell r="K66">
            <v>88663.482426568778</v>
          </cell>
          <cell r="L66">
            <v>119972.51671228305</v>
          </cell>
          <cell r="M66">
            <v>111369.8595694259</v>
          </cell>
          <cell r="N66">
            <v>97990.645283711608</v>
          </cell>
          <cell r="O66">
            <v>99886.350640854478</v>
          </cell>
          <cell r="P66">
            <v>90005.356355140189</v>
          </cell>
          <cell r="Q66">
            <v>83959.506355140184</v>
          </cell>
          <cell r="R66">
            <v>1262902.9694526035</v>
          </cell>
          <cell r="S66">
            <v>0</v>
          </cell>
          <cell r="T66">
            <v>0</v>
          </cell>
        </row>
        <row r="67">
          <cell r="B67" t="str">
            <v>PAGO UTILIDAD DE TRABAJADORES</v>
          </cell>
          <cell r="C67">
            <v>0</v>
          </cell>
          <cell r="D67">
            <v>0</v>
          </cell>
          <cell r="E67">
            <v>890449</v>
          </cell>
          <cell r="G67">
            <v>0</v>
          </cell>
          <cell r="H67">
            <v>1227022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1227022</v>
          </cell>
          <cell r="S67">
            <v>0</v>
          </cell>
          <cell r="T67">
            <v>0</v>
          </cell>
        </row>
        <row r="68">
          <cell r="B68" t="str">
            <v>DESAPORTES DE CAPITAL EN EFECTIVO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B69" t="str">
            <v>PAGO DE DIVIDENDOS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B70" t="str">
            <v>Pago de Dividendos de ejercicios anteriores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B71" t="str">
            <v>Adelanto de Dividendos ejercicio 2002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B72" t="str">
            <v>SALDO  NETO DE CAJA</v>
          </cell>
          <cell r="C72">
            <v>-1523035.1999999881</v>
          </cell>
          <cell r="D72">
            <v>-373415.19999998808</v>
          </cell>
          <cell r="E72">
            <v>-2238903.9201233052</v>
          </cell>
          <cell r="F72">
            <v>1763414.9081719276</v>
          </cell>
          <cell r="G72">
            <v>700199.02185038989</v>
          </cell>
          <cell r="H72">
            <v>-20944.843071162002</v>
          </cell>
          <cell r="I72">
            <v>573923.47780626686</v>
          </cell>
          <cell r="J72">
            <v>815126.34158021491</v>
          </cell>
          <cell r="K72">
            <v>-2203428.0581229143</v>
          </cell>
          <cell r="L72">
            <v>928011.50974538364</v>
          </cell>
          <cell r="M72">
            <v>-807185.89008217049</v>
          </cell>
          <cell r="N72">
            <v>-796938.88978142431</v>
          </cell>
          <cell r="O72">
            <v>145496.00325466599</v>
          </cell>
          <cell r="P72">
            <v>675679.98633022886</v>
          </cell>
          <cell r="Q72">
            <v>-264092.50511060935</v>
          </cell>
          <cell r="R72">
            <v>1509261.0625708029</v>
          </cell>
          <cell r="S72">
            <v>2014240.0430408269</v>
          </cell>
          <cell r="T72">
            <v>1159688.6669369265</v>
          </cell>
        </row>
        <row r="73">
          <cell r="B73" t="str">
            <v>SALDO  INICIAL DE CAJA</v>
          </cell>
          <cell r="C73">
            <v>5129000</v>
          </cell>
          <cell r="D73">
            <v>3605964.8000000119</v>
          </cell>
          <cell r="E73">
            <v>3282560</v>
          </cell>
          <cell r="F73">
            <v>1043656.0798766948</v>
          </cell>
          <cell r="G73">
            <v>2807070.9880486224</v>
          </cell>
          <cell r="H73">
            <v>3507270.0098990123</v>
          </cell>
          <cell r="I73">
            <v>3486325.16682785</v>
          </cell>
          <cell r="J73">
            <v>4060248.6446341169</v>
          </cell>
          <cell r="K73">
            <v>4875374.9862143323</v>
          </cell>
          <cell r="L73">
            <v>2671946.928091418</v>
          </cell>
          <cell r="M73">
            <v>3599958.4378368016</v>
          </cell>
          <cell r="N73">
            <v>2792772.5477546314</v>
          </cell>
          <cell r="O73">
            <v>1995833.6579732071</v>
          </cell>
          <cell r="P73">
            <v>2141329.6612278731</v>
          </cell>
          <cell r="Q73">
            <v>2817009.6475581019</v>
          </cell>
          <cell r="R73">
            <v>1043656.0798766948</v>
          </cell>
          <cell r="S73">
            <v>2552917.1424474977</v>
          </cell>
          <cell r="T73">
            <v>4567157.1854883246</v>
          </cell>
        </row>
        <row r="74">
          <cell r="B74" t="str">
            <v>SALDO  FINAL DE CAJA</v>
          </cell>
          <cell r="C74">
            <v>3605964.8000000119</v>
          </cell>
          <cell r="D74">
            <v>3232549.6000000238</v>
          </cell>
          <cell r="E74">
            <v>1043656.0798766948</v>
          </cell>
          <cell r="F74">
            <v>2807070.9880486224</v>
          </cell>
          <cell r="G74">
            <v>3507270.0098990123</v>
          </cell>
          <cell r="H74">
            <v>3486325.16682785</v>
          </cell>
          <cell r="I74">
            <v>4060248.6446341169</v>
          </cell>
          <cell r="J74">
            <v>4875374.9862143323</v>
          </cell>
          <cell r="K74">
            <v>2671946.928091418</v>
          </cell>
          <cell r="L74">
            <v>3599958.4378368016</v>
          </cell>
          <cell r="M74">
            <v>2792772.5477546314</v>
          </cell>
          <cell r="N74">
            <v>1995833.6579732071</v>
          </cell>
          <cell r="O74">
            <v>2141329.6612278731</v>
          </cell>
          <cell r="P74">
            <v>2817009.6475581019</v>
          </cell>
          <cell r="Q74">
            <v>2552917.1424474926</v>
          </cell>
          <cell r="R74">
            <v>2552917.1424474977</v>
          </cell>
          <cell r="S74">
            <v>4567157.1854883246</v>
          </cell>
          <cell r="T74">
            <v>5726845.8524252512</v>
          </cell>
        </row>
      </sheetData>
      <sheetData sheetId="4"/>
      <sheetData sheetId="5" refreshError="1"/>
      <sheetData sheetId="6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Grado_Elect_Infl"/>
      <sheetName val="Nº_Clientes"/>
      <sheetName val="Grado_mes_Conc"/>
      <sheetName val="Grado_Elect_Conces"/>
    </sheetNames>
    <sheetDataSet>
      <sheetData sheetId="0" refreshError="1">
        <row r="1">
          <cell r="B1" t="str">
            <v>GRADO DE ELECTRIFICACION / POBLACION AREA DE INFLUENCIA /  NUMERO DE CLIENTES</v>
          </cell>
        </row>
        <row r="3">
          <cell r="B3" t="str">
            <v xml:space="preserve">HABITANTES POR AREA DE INFLUENCIA </v>
          </cell>
        </row>
        <row r="4">
          <cell r="B4" t="str">
            <v>DPTO.</v>
          </cell>
          <cell r="C4" t="str">
            <v>PROVINCIA</v>
          </cell>
          <cell r="D4" t="str">
            <v xml:space="preserve">Sistema </v>
          </cell>
          <cell r="H4" t="str">
            <v>NUMERO DE HABITANTES</v>
          </cell>
        </row>
        <row r="5">
          <cell r="D5" t="str">
            <v>Eléctrico</v>
          </cell>
          <cell r="E5">
            <v>1993</v>
          </cell>
          <cell r="H5">
            <v>1996</v>
          </cell>
          <cell r="I5">
            <v>1997</v>
          </cell>
          <cell r="J5">
            <v>1998</v>
          </cell>
          <cell r="K5">
            <v>1999</v>
          </cell>
          <cell r="L5">
            <v>2000</v>
          </cell>
        </row>
        <row r="6">
          <cell r="D6" t="str">
            <v xml:space="preserve"> </v>
          </cell>
        </row>
        <row r="7">
          <cell r="B7" t="str">
            <v>ANCASH</v>
          </cell>
          <cell r="E7">
            <v>983546</v>
          </cell>
          <cell r="H7">
            <v>934166</v>
          </cell>
          <cell r="I7">
            <v>945376</v>
          </cell>
          <cell r="J7">
            <v>956721</v>
          </cell>
          <cell r="K7">
            <v>968201</v>
          </cell>
          <cell r="L7">
            <v>979820</v>
          </cell>
        </row>
        <row r="8">
          <cell r="C8" t="str">
            <v>Casma</v>
          </cell>
          <cell r="D8">
            <v>3</v>
          </cell>
          <cell r="E8">
            <v>36400</v>
          </cell>
        </row>
        <row r="9">
          <cell r="C9" t="str">
            <v>Santa</v>
          </cell>
          <cell r="D9">
            <v>3</v>
          </cell>
          <cell r="E9">
            <v>349201</v>
          </cell>
        </row>
        <row r="10">
          <cell r="C10" t="str">
            <v>Huarmey</v>
          </cell>
          <cell r="D10">
            <v>8</v>
          </cell>
          <cell r="E10">
            <v>24519</v>
          </cell>
        </row>
        <row r="11">
          <cell r="C11" t="str">
            <v>Pallasca</v>
          </cell>
          <cell r="D11">
            <v>6</v>
          </cell>
          <cell r="E11">
            <v>29272</v>
          </cell>
        </row>
        <row r="12">
          <cell r="C12" t="str">
            <v>Sub Total Ancash Costa</v>
          </cell>
          <cell r="E12">
            <v>439392</v>
          </cell>
        </row>
        <row r="13">
          <cell r="B13">
            <v>1</v>
          </cell>
          <cell r="C13" t="str">
            <v>Huaraz</v>
          </cell>
          <cell r="D13">
            <v>4</v>
          </cell>
          <cell r="E13">
            <v>124960</v>
          </cell>
        </row>
        <row r="14">
          <cell r="B14">
            <v>2</v>
          </cell>
          <cell r="C14" t="str">
            <v>Aija</v>
          </cell>
          <cell r="D14">
            <v>4</v>
          </cell>
          <cell r="E14">
            <v>8936</v>
          </cell>
        </row>
        <row r="15">
          <cell r="B15">
            <v>3</v>
          </cell>
          <cell r="C15" t="str">
            <v>Carhuaz</v>
          </cell>
          <cell r="D15">
            <v>4</v>
          </cell>
          <cell r="E15">
            <v>40796</v>
          </cell>
        </row>
        <row r="16">
          <cell r="B16">
            <v>4</v>
          </cell>
          <cell r="C16" t="str">
            <v>Corongo</v>
          </cell>
          <cell r="D16">
            <v>4</v>
          </cell>
          <cell r="E16">
            <v>9104</v>
          </cell>
        </row>
        <row r="17">
          <cell r="B17">
            <v>5</v>
          </cell>
          <cell r="C17" t="str">
            <v>Huaylas</v>
          </cell>
          <cell r="D17">
            <v>4</v>
          </cell>
          <cell r="E17">
            <v>52158</v>
          </cell>
        </row>
        <row r="18">
          <cell r="B18">
            <v>6</v>
          </cell>
          <cell r="C18" t="str">
            <v>Recuay</v>
          </cell>
          <cell r="D18">
            <v>4</v>
          </cell>
          <cell r="E18">
            <v>19824</v>
          </cell>
        </row>
        <row r="19">
          <cell r="B19">
            <v>7</v>
          </cell>
          <cell r="C19" t="str">
            <v>Sihuas</v>
          </cell>
          <cell r="D19">
            <v>4</v>
          </cell>
          <cell r="E19">
            <v>32780</v>
          </cell>
        </row>
        <row r="20">
          <cell r="B20">
            <v>8</v>
          </cell>
          <cell r="C20" t="str">
            <v>Yungay</v>
          </cell>
          <cell r="D20">
            <v>4</v>
          </cell>
          <cell r="E20">
            <v>51663</v>
          </cell>
        </row>
        <row r="21">
          <cell r="B21">
            <v>9</v>
          </cell>
          <cell r="C21" t="str">
            <v>Bolognesi</v>
          </cell>
          <cell r="D21">
            <v>12</v>
          </cell>
          <cell r="E21">
            <v>28814</v>
          </cell>
        </row>
        <row r="22">
          <cell r="B22">
            <v>10</v>
          </cell>
          <cell r="C22" t="str">
            <v>Huari</v>
          </cell>
          <cell r="D22">
            <v>12</v>
          </cell>
          <cell r="E22">
            <v>65870</v>
          </cell>
        </row>
        <row r="23">
          <cell r="B23">
            <v>11</v>
          </cell>
          <cell r="C23" t="str">
            <v>Mariscal Luzuriaga</v>
          </cell>
          <cell r="D23">
            <v>12</v>
          </cell>
          <cell r="E23">
            <v>23943</v>
          </cell>
        </row>
        <row r="24">
          <cell r="B24">
            <v>12</v>
          </cell>
          <cell r="C24" t="str">
            <v>Pomabamba</v>
          </cell>
          <cell r="D24">
            <v>12</v>
          </cell>
          <cell r="E24">
            <v>26990</v>
          </cell>
        </row>
        <row r="25">
          <cell r="C25" t="str">
            <v>Sub total Ancash Sierra</v>
          </cell>
          <cell r="E25">
            <v>485838</v>
          </cell>
        </row>
        <row r="26">
          <cell r="B26">
            <v>13</v>
          </cell>
          <cell r="C26" t="str">
            <v>Carlos Fitzcarrald</v>
          </cell>
          <cell r="D26">
            <v>0</v>
          </cell>
          <cell r="E26">
            <v>21592</v>
          </cell>
        </row>
        <row r="27">
          <cell r="B27">
            <v>14</v>
          </cell>
          <cell r="C27" t="str">
            <v>Ocros</v>
          </cell>
          <cell r="D27">
            <v>0</v>
          </cell>
          <cell r="E27">
            <v>7178</v>
          </cell>
        </row>
        <row r="28">
          <cell r="B28">
            <v>15</v>
          </cell>
          <cell r="C28" t="str">
            <v>Asunción</v>
          </cell>
          <cell r="D28">
            <v>0</v>
          </cell>
          <cell r="E28">
            <v>10106</v>
          </cell>
        </row>
        <row r="29">
          <cell r="B29">
            <v>16</v>
          </cell>
          <cell r="C29" t="str">
            <v>Antonio Raymondi</v>
          </cell>
          <cell r="D29">
            <v>0</v>
          </cell>
          <cell r="E29">
            <v>19440</v>
          </cell>
        </row>
        <row r="30">
          <cell r="C30" t="str">
            <v>Sub total Ancash Sierra</v>
          </cell>
          <cell r="E30">
            <v>544154</v>
          </cell>
        </row>
        <row r="32">
          <cell r="B32" t="str">
            <v>CAJAMARCA</v>
          </cell>
          <cell r="E32">
            <v>565924</v>
          </cell>
          <cell r="H32">
            <v>576691</v>
          </cell>
          <cell r="I32">
            <v>621679</v>
          </cell>
          <cell r="J32">
            <v>632546</v>
          </cell>
          <cell r="K32">
            <v>643639</v>
          </cell>
          <cell r="L32">
            <v>654962</v>
          </cell>
        </row>
        <row r="33">
          <cell r="C33" t="str">
            <v>Cajamarca</v>
          </cell>
          <cell r="D33">
            <v>2</v>
          </cell>
          <cell r="E33">
            <v>236510</v>
          </cell>
        </row>
        <row r="34">
          <cell r="C34" t="str">
            <v>Cajabamba</v>
          </cell>
          <cell r="D34">
            <v>7</v>
          </cell>
          <cell r="E34">
            <v>71627</v>
          </cell>
        </row>
        <row r="35">
          <cell r="C35" t="str">
            <v>Celendín</v>
          </cell>
          <cell r="D35">
            <v>12</v>
          </cell>
          <cell r="E35">
            <v>85170</v>
          </cell>
        </row>
        <row r="36">
          <cell r="C36" t="str">
            <v>San Marcos</v>
          </cell>
          <cell r="D36">
            <v>12</v>
          </cell>
          <cell r="E36">
            <v>50275</v>
          </cell>
        </row>
        <row r="37">
          <cell r="C37" t="str">
            <v>San Miguel</v>
          </cell>
          <cell r="D37">
            <v>11</v>
          </cell>
          <cell r="E37">
            <v>63344</v>
          </cell>
        </row>
        <row r="38">
          <cell r="C38" t="str">
            <v>San Pablo</v>
          </cell>
          <cell r="D38">
            <v>11</v>
          </cell>
          <cell r="E38">
            <v>25392</v>
          </cell>
        </row>
        <row r="39">
          <cell r="C39" t="str">
            <v>Contumazá</v>
          </cell>
          <cell r="D39">
            <v>11</v>
          </cell>
          <cell r="E39">
            <v>33606</v>
          </cell>
        </row>
        <row r="41">
          <cell r="B41" t="str">
            <v>LA LIBERTAD</v>
          </cell>
          <cell r="E41">
            <v>1276383</v>
          </cell>
          <cell r="H41">
            <v>1279486</v>
          </cell>
          <cell r="I41">
            <v>1307635</v>
          </cell>
          <cell r="J41">
            <v>1336403</v>
          </cell>
          <cell r="K41">
            <v>1365804</v>
          </cell>
          <cell r="L41">
            <v>1395852</v>
          </cell>
        </row>
        <row r="42">
          <cell r="B42">
            <v>1</v>
          </cell>
          <cell r="C42" t="str">
            <v>Trujillo</v>
          </cell>
          <cell r="D42">
            <v>1</v>
          </cell>
          <cell r="E42">
            <v>628554</v>
          </cell>
        </row>
        <row r="43">
          <cell r="B43">
            <v>2</v>
          </cell>
          <cell r="C43" t="str">
            <v>Ascope</v>
          </cell>
          <cell r="D43">
            <v>1</v>
          </cell>
          <cell r="E43">
            <v>111270</v>
          </cell>
        </row>
        <row r="44">
          <cell r="B44">
            <v>3</v>
          </cell>
          <cell r="C44" t="str">
            <v>Otuzco</v>
          </cell>
          <cell r="D44">
            <v>1</v>
          </cell>
          <cell r="E44">
            <v>114989</v>
          </cell>
        </row>
        <row r="45">
          <cell r="B45">
            <v>4</v>
          </cell>
          <cell r="C45" t="str">
            <v>Julcán</v>
          </cell>
          <cell r="D45">
            <v>1</v>
          </cell>
          <cell r="E45">
            <v>37067</v>
          </cell>
        </row>
        <row r="46">
          <cell r="B46">
            <v>5</v>
          </cell>
          <cell r="C46" t="str">
            <v>Chepén</v>
          </cell>
          <cell r="D46">
            <v>5</v>
          </cell>
          <cell r="E46">
            <v>60189</v>
          </cell>
        </row>
        <row r="47">
          <cell r="B47">
            <v>6</v>
          </cell>
          <cell r="C47" t="str">
            <v>Pacasmayo</v>
          </cell>
          <cell r="D47">
            <v>5</v>
          </cell>
          <cell r="E47">
            <v>80282</v>
          </cell>
        </row>
        <row r="48">
          <cell r="B48">
            <v>7</v>
          </cell>
          <cell r="C48" t="str">
            <v>Sanchéz Carrión</v>
          </cell>
          <cell r="D48">
            <v>7</v>
          </cell>
          <cell r="E48">
            <v>108618</v>
          </cell>
        </row>
        <row r="49">
          <cell r="B49">
            <v>8</v>
          </cell>
          <cell r="C49" t="str">
            <v>Santiago de Chuco</v>
          </cell>
          <cell r="D49">
            <v>10</v>
          </cell>
          <cell r="E49">
            <v>53342</v>
          </cell>
        </row>
        <row r="50">
          <cell r="B50">
            <v>9</v>
          </cell>
          <cell r="C50" t="str">
            <v>Pataz</v>
          </cell>
          <cell r="D50">
            <v>12</v>
          </cell>
          <cell r="E50">
            <v>64983</v>
          </cell>
        </row>
        <row r="51">
          <cell r="B51">
            <v>10</v>
          </cell>
          <cell r="C51" t="str">
            <v>Bolivar</v>
          </cell>
          <cell r="D51">
            <v>0</v>
          </cell>
          <cell r="E51">
            <v>17089</v>
          </cell>
        </row>
        <row r="52">
          <cell r="C52" t="str">
            <v>LLNO</v>
          </cell>
          <cell r="D52">
            <v>0</v>
          </cell>
          <cell r="E52">
            <v>251741</v>
          </cell>
        </row>
        <row r="53">
          <cell r="B53" t="str">
            <v xml:space="preserve">TOTAL </v>
          </cell>
          <cell r="E53">
            <v>2825853</v>
          </cell>
          <cell r="H53">
            <v>2790343</v>
          </cell>
          <cell r="I53">
            <v>2874690</v>
          </cell>
          <cell r="J53">
            <v>2925670</v>
          </cell>
          <cell r="K53">
            <v>2977644</v>
          </cell>
          <cell r="L53">
            <v>3030634</v>
          </cell>
        </row>
        <row r="54">
          <cell r="D54">
            <v>795895</v>
          </cell>
          <cell r="H54">
            <v>-35510</v>
          </cell>
          <cell r="I54">
            <v>84347</v>
          </cell>
          <cell r="J54">
            <v>50980</v>
          </cell>
          <cell r="K54">
            <v>51974</v>
          </cell>
          <cell r="L54">
            <v>52990</v>
          </cell>
        </row>
        <row r="55">
          <cell r="B55" t="str">
            <v>Nº de Clientes Potenciales</v>
          </cell>
          <cell r="E55">
            <v>565170.6</v>
          </cell>
          <cell r="H55">
            <v>558068.6</v>
          </cell>
          <cell r="I55">
            <v>574938</v>
          </cell>
          <cell r="J55">
            <v>585134</v>
          </cell>
          <cell r="K55">
            <v>595528.80000000005</v>
          </cell>
          <cell r="L55">
            <v>606126.80000000005</v>
          </cell>
        </row>
        <row r="57">
          <cell r="J57" t="str">
            <v>(*)</v>
          </cell>
        </row>
        <row r="58">
          <cell r="B58" t="str">
            <v>Nº de Clientes Real /Estimados</v>
          </cell>
          <cell r="E58">
            <v>200031</v>
          </cell>
          <cell r="H58">
            <v>269895</v>
          </cell>
          <cell r="I58">
            <v>290300</v>
          </cell>
          <cell r="J58">
            <v>304269.68</v>
          </cell>
          <cell r="K58">
            <v>321585.55200000003</v>
          </cell>
          <cell r="L58">
            <v>339431.00800000003</v>
          </cell>
        </row>
        <row r="59">
          <cell r="B59" t="str">
            <v>AÑOS</v>
          </cell>
          <cell r="E59">
            <v>1993</v>
          </cell>
          <cell r="H59">
            <v>1996</v>
          </cell>
          <cell r="I59">
            <v>1997</v>
          </cell>
          <cell r="J59">
            <v>1998</v>
          </cell>
          <cell r="K59">
            <v>1999</v>
          </cell>
          <cell r="L59">
            <v>2000</v>
          </cell>
        </row>
        <row r="61">
          <cell r="B61" t="str">
            <v>GRADO DE ELECTRIFICACION</v>
          </cell>
          <cell r="E61">
            <v>0.35393029998375714</v>
          </cell>
          <cell r="H61">
            <v>0.48362333949625552</v>
          </cell>
          <cell r="I61">
            <v>0.5</v>
          </cell>
          <cell r="J61">
            <v>0.52</v>
          </cell>
          <cell r="K61">
            <v>0.54</v>
          </cell>
          <cell r="L61">
            <v>0.56000000000000005</v>
          </cell>
        </row>
        <row r="62">
          <cell r="B62" t="str">
            <v xml:space="preserve">INCREMENTO DE CLIENTES </v>
          </cell>
          <cell r="H62">
            <v>69864</v>
          </cell>
          <cell r="I62">
            <v>20405</v>
          </cell>
          <cell r="J62">
            <v>13969.679999999993</v>
          </cell>
          <cell r="K62">
            <v>17315.872000000032</v>
          </cell>
          <cell r="L62">
            <v>17845.456000000006</v>
          </cell>
        </row>
        <row r="65">
          <cell r="B65" t="str">
            <v>(*) Se incluye 37,000 exclientes</v>
          </cell>
        </row>
        <row r="70">
          <cell r="E70" t="str">
            <v>NUMERO DE HABITANTES</v>
          </cell>
        </row>
        <row r="71">
          <cell r="B71" t="str">
            <v>DEPARTAMENTO</v>
          </cell>
          <cell r="C71" t="str">
            <v>U.N.</v>
          </cell>
          <cell r="E71">
            <v>1993</v>
          </cell>
          <cell r="F71">
            <v>1994</v>
          </cell>
          <cell r="G71">
            <v>1995</v>
          </cell>
          <cell r="H71">
            <v>1996</v>
          </cell>
          <cell r="I71">
            <v>1997</v>
          </cell>
          <cell r="J71">
            <v>1998</v>
          </cell>
          <cell r="K71">
            <v>1999</v>
          </cell>
          <cell r="L71">
            <v>2000</v>
          </cell>
          <cell r="M71">
            <v>2001</v>
          </cell>
        </row>
        <row r="72">
          <cell r="D72" t="str">
            <v xml:space="preserve"> </v>
          </cell>
        </row>
        <row r="73">
          <cell r="B73" t="str">
            <v>ANCASH</v>
          </cell>
          <cell r="D73">
            <v>67420</v>
          </cell>
          <cell r="E73">
            <v>925230</v>
          </cell>
          <cell r="F73">
            <v>935407.52999999991</v>
          </cell>
          <cell r="G73">
            <v>945697.01282999979</v>
          </cell>
          <cell r="H73">
            <v>956099.67997112963</v>
          </cell>
          <cell r="I73">
            <v>966616.776450812</v>
          </cell>
          <cell r="J73">
            <v>977249.56099177082</v>
          </cell>
          <cell r="K73">
            <v>987999.30616268015</v>
          </cell>
          <cell r="L73">
            <v>998867.29853046953</v>
          </cell>
          <cell r="M73">
            <v>1010853.7061128352</v>
          </cell>
        </row>
        <row r="74">
          <cell r="C74" t="str">
            <v>ANCASH COSTA</v>
          </cell>
          <cell r="E74">
            <v>439392</v>
          </cell>
          <cell r="F74">
            <v>448995.61439999996</v>
          </cell>
          <cell r="G74">
            <v>453934.56615839986</v>
          </cell>
          <cell r="H74">
            <v>458927.84638614219</v>
          </cell>
          <cell r="I74">
            <v>463976.05269638973</v>
          </cell>
          <cell r="J74">
            <v>469079.78927605</v>
          </cell>
          <cell r="K74">
            <v>474239.66695808643</v>
          </cell>
          <cell r="L74">
            <v>479456.30329462537</v>
          </cell>
          <cell r="M74">
            <v>485209.77893416089</v>
          </cell>
        </row>
        <row r="75">
          <cell r="C75" t="str">
            <v>ANCASH SIERRA</v>
          </cell>
          <cell r="E75">
            <v>485838</v>
          </cell>
          <cell r="F75">
            <v>486411.91559999995</v>
          </cell>
          <cell r="G75">
            <v>491762.44667159993</v>
          </cell>
          <cell r="H75">
            <v>497171.83358498744</v>
          </cell>
          <cell r="I75">
            <v>502640.72375442227</v>
          </cell>
          <cell r="J75">
            <v>508169.77171572082</v>
          </cell>
          <cell r="K75">
            <v>513759.63920459372</v>
          </cell>
          <cell r="L75">
            <v>519410.99523584417</v>
          </cell>
          <cell r="M75">
            <v>525643.92717867438</v>
          </cell>
        </row>
        <row r="76">
          <cell r="B76" t="str">
            <v>CAJAMARCA</v>
          </cell>
          <cell r="D76">
            <v>63344</v>
          </cell>
          <cell r="E76">
            <v>565924</v>
          </cell>
          <cell r="F76">
            <v>575544.70799999998</v>
          </cell>
          <cell r="G76">
            <v>585328.96803599992</v>
          </cell>
          <cell r="H76">
            <v>595279.56049261184</v>
          </cell>
          <cell r="I76">
            <v>605399.31302098616</v>
          </cell>
          <cell r="J76">
            <v>615691.10134234291</v>
          </cell>
          <cell r="K76">
            <v>626157.85006516264</v>
          </cell>
          <cell r="L76">
            <v>636802.53351627034</v>
          </cell>
          <cell r="M76">
            <v>648264.97911956324</v>
          </cell>
        </row>
        <row r="77">
          <cell r="B77" t="str">
            <v>LA LIBERTAD</v>
          </cell>
          <cell r="D77">
            <v>54156</v>
          </cell>
          <cell r="E77">
            <v>1276383</v>
          </cell>
          <cell r="F77">
            <v>1304463.426</v>
          </cell>
          <cell r="G77">
            <v>1333161.6213720001</v>
          </cell>
          <cell r="H77">
            <v>1362491.1770421842</v>
          </cell>
          <cell r="I77">
            <v>1392465.9829371122</v>
          </cell>
          <cell r="J77">
            <v>1423100.2345617288</v>
          </cell>
          <cell r="K77">
            <v>1454408.4397220868</v>
          </cell>
          <cell r="L77">
            <v>1486405.4253959728</v>
          </cell>
          <cell r="M77">
            <v>1520592.7501800801</v>
          </cell>
        </row>
        <row r="78">
          <cell r="C78" t="str">
            <v>NOR OESTE</v>
          </cell>
          <cell r="E78">
            <v>251741</v>
          </cell>
          <cell r="F78">
            <v>260892.68520000001</v>
          </cell>
          <cell r="G78">
            <v>266632.32427440002</v>
          </cell>
          <cell r="H78">
            <v>272498.23540843686</v>
          </cell>
          <cell r="I78">
            <v>278493.19658742246</v>
          </cell>
          <cell r="J78">
            <v>284620.04691234574</v>
          </cell>
          <cell r="K78">
            <v>290881.68794441735</v>
          </cell>
          <cell r="L78">
            <v>297281.08507919457</v>
          </cell>
          <cell r="M78">
            <v>304118.55003601604</v>
          </cell>
        </row>
        <row r="79">
          <cell r="C79" t="str">
            <v>TRUJILLO</v>
          </cell>
          <cell r="E79">
            <v>1024642</v>
          </cell>
          <cell r="F79">
            <v>1043570.7408</v>
          </cell>
          <cell r="G79">
            <v>1066529.2970976001</v>
          </cell>
          <cell r="H79">
            <v>1089992.9416337474</v>
          </cell>
          <cell r="I79">
            <v>1113972.7863496898</v>
          </cell>
          <cell r="J79">
            <v>1138480.187649383</v>
          </cell>
          <cell r="K79">
            <v>1163526.7517776694</v>
          </cell>
          <cell r="L79">
            <v>1189124.3403167783</v>
          </cell>
          <cell r="M79">
            <v>1216474.2001440641</v>
          </cell>
        </row>
        <row r="80">
          <cell r="C80" t="str">
            <v>TOTAL</v>
          </cell>
          <cell r="E80">
            <v>2767537</v>
          </cell>
          <cell r="F80">
            <v>2815415.6639999999</v>
          </cell>
          <cell r="G80">
            <v>2864187.6022379994</v>
          </cell>
          <cell r="H80">
            <v>2913870.4175059255</v>
          </cell>
          <cell r="I80">
            <v>2964482.0724089104</v>
          </cell>
          <cell r="J80">
            <v>3016040.8968958426</v>
          </cell>
          <cell r="K80">
            <v>3068565.5959499297</v>
          </cell>
          <cell r="L80">
            <v>3122075.2574427128</v>
          </cell>
          <cell r="M80">
            <v>3179711.4354124786</v>
          </cell>
        </row>
        <row r="83">
          <cell r="B83" t="str">
            <v>NUMERO DE CLIENTES REALES/ESTIMADOS</v>
          </cell>
        </row>
        <row r="84">
          <cell r="B84" t="str">
            <v>ANCASH</v>
          </cell>
          <cell r="D84" t="str">
            <v>Total</v>
          </cell>
          <cell r="E84">
            <v>76130</v>
          </cell>
          <cell r="F84">
            <v>79596</v>
          </cell>
          <cell r="G84">
            <v>85385</v>
          </cell>
          <cell r="H84">
            <v>93211</v>
          </cell>
          <cell r="I84">
            <v>100352</v>
          </cell>
          <cell r="J84">
            <v>109612</v>
          </cell>
          <cell r="K84">
            <v>108007</v>
          </cell>
          <cell r="L84">
            <v>112838</v>
          </cell>
          <cell r="M84">
            <v>119002</v>
          </cell>
        </row>
        <row r="85">
          <cell r="D85" t="str">
            <v>Domiciliario</v>
          </cell>
          <cell r="E85">
            <v>71760</v>
          </cell>
          <cell r="F85">
            <v>75035</v>
          </cell>
          <cell r="G85">
            <v>79895</v>
          </cell>
          <cell r="H85">
            <v>86990</v>
          </cell>
          <cell r="I85">
            <v>93505</v>
          </cell>
          <cell r="J85">
            <v>102803</v>
          </cell>
          <cell r="K85">
            <v>100684</v>
          </cell>
          <cell r="L85">
            <v>105416</v>
          </cell>
          <cell r="M85">
            <v>110505</v>
          </cell>
        </row>
        <row r="86">
          <cell r="D86" t="str">
            <v>No Domicil.</v>
          </cell>
          <cell r="E86">
            <v>4370</v>
          </cell>
          <cell r="F86">
            <v>4561</v>
          </cell>
          <cell r="G86">
            <v>5490</v>
          </cell>
          <cell r="H86">
            <v>6221</v>
          </cell>
          <cell r="I86">
            <v>6847</v>
          </cell>
          <cell r="J86">
            <v>6809</v>
          </cell>
          <cell r="K86">
            <v>7323</v>
          </cell>
          <cell r="L86">
            <v>7422</v>
          </cell>
          <cell r="M86">
            <v>8497</v>
          </cell>
        </row>
        <row r="87">
          <cell r="C87" t="str">
            <v>ANCASH COSTA</v>
          </cell>
          <cell r="D87" t="str">
            <v>Total</v>
          </cell>
          <cell r="E87">
            <v>51740</v>
          </cell>
          <cell r="F87">
            <v>52876</v>
          </cell>
          <cell r="G87">
            <v>56721</v>
          </cell>
          <cell r="H87">
            <v>61893</v>
          </cell>
          <cell r="I87">
            <v>66993</v>
          </cell>
          <cell r="J87">
            <v>74426</v>
          </cell>
          <cell r="K87">
            <v>71174</v>
          </cell>
          <cell r="L87">
            <v>73874</v>
          </cell>
          <cell r="M87">
            <v>78081</v>
          </cell>
        </row>
        <row r="88">
          <cell r="D88" t="str">
            <v>Domiciliario</v>
          </cell>
          <cell r="E88">
            <v>49813</v>
          </cell>
          <cell r="F88">
            <v>50892</v>
          </cell>
          <cell r="G88">
            <v>53972</v>
          </cell>
          <cell r="H88">
            <v>58638</v>
          </cell>
          <cell r="I88">
            <v>63566</v>
          </cell>
          <cell r="J88">
            <v>70941</v>
          </cell>
          <cell r="K88">
            <v>67317</v>
          </cell>
          <cell r="L88">
            <v>70059</v>
          </cell>
          <cell r="M88">
            <v>73184</v>
          </cell>
        </row>
        <row r="89">
          <cell r="D89" t="str">
            <v>No Domicil.</v>
          </cell>
          <cell r="E89">
            <v>1927</v>
          </cell>
          <cell r="F89">
            <v>1984</v>
          </cell>
          <cell r="G89">
            <v>2749</v>
          </cell>
          <cell r="H89">
            <v>3255</v>
          </cell>
          <cell r="I89">
            <v>3427</v>
          </cell>
          <cell r="J89">
            <v>3485</v>
          </cell>
          <cell r="K89">
            <v>3857</v>
          </cell>
          <cell r="L89">
            <v>3815</v>
          </cell>
          <cell r="M89">
            <v>4897</v>
          </cell>
        </row>
        <row r="90">
          <cell r="C90" t="str">
            <v>ANCASH SIERRA</v>
          </cell>
          <cell r="D90" t="str">
            <v>Total</v>
          </cell>
          <cell r="E90">
            <v>24390</v>
          </cell>
          <cell r="F90">
            <v>26720</v>
          </cell>
          <cell r="G90">
            <v>28664</v>
          </cell>
          <cell r="H90">
            <v>31318</v>
          </cell>
          <cell r="I90">
            <v>33359</v>
          </cell>
          <cell r="J90">
            <v>35186</v>
          </cell>
          <cell r="K90">
            <v>36833</v>
          </cell>
          <cell r="L90">
            <v>38964</v>
          </cell>
          <cell r="M90">
            <v>40921</v>
          </cell>
        </row>
        <row r="91">
          <cell r="D91" t="str">
            <v>Domiciliario</v>
          </cell>
          <cell r="E91">
            <v>21947</v>
          </cell>
          <cell r="F91">
            <v>24143</v>
          </cell>
          <cell r="G91">
            <v>25923</v>
          </cell>
          <cell r="H91">
            <v>28352</v>
          </cell>
          <cell r="I91">
            <v>29939</v>
          </cell>
          <cell r="J91">
            <v>31862</v>
          </cell>
          <cell r="K91">
            <v>33367</v>
          </cell>
          <cell r="L91">
            <v>35357</v>
          </cell>
          <cell r="M91">
            <v>37321</v>
          </cell>
        </row>
        <row r="92">
          <cell r="D92" t="str">
            <v>No Domicil.</v>
          </cell>
          <cell r="E92">
            <v>2443</v>
          </cell>
          <cell r="F92">
            <v>2577</v>
          </cell>
          <cell r="G92">
            <v>2741</v>
          </cell>
          <cell r="H92">
            <v>2966</v>
          </cell>
          <cell r="I92">
            <v>3420</v>
          </cell>
          <cell r="J92">
            <v>3324</v>
          </cell>
          <cell r="K92">
            <v>3466</v>
          </cell>
          <cell r="L92">
            <v>3607</v>
          </cell>
          <cell r="M92">
            <v>3600</v>
          </cell>
        </row>
        <row r="93">
          <cell r="B93" t="str">
            <v>CAJAMARCA</v>
          </cell>
          <cell r="D93" t="str">
            <v>Total</v>
          </cell>
          <cell r="E93">
            <v>17231</v>
          </cell>
          <cell r="F93">
            <v>18126</v>
          </cell>
          <cell r="G93">
            <v>22563</v>
          </cell>
          <cell r="H93">
            <v>26776</v>
          </cell>
          <cell r="I93">
            <v>27104</v>
          </cell>
          <cell r="J93">
            <v>31894</v>
          </cell>
          <cell r="K93">
            <v>31090</v>
          </cell>
          <cell r="L93">
            <v>32715</v>
          </cell>
          <cell r="M93">
            <v>36950</v>
          </cell>
        </row>
        <row r="94">
          <cell r="D94" t="str">
            <v>Domiciliario</v>
          </cell>
          <cell r="E94">
            <v>15375</v>
          </cell>
          <cell r="F94">
            <v>16057</v>
          </cell>
          <cell r="G94">
            <v>20354</v>
          </cell>
          <cell r="H94">
            <v>24119</v>
          </cell>
          <cell r="I94">
            <v>24501</v>
          </cell>
          <cell r="J94">
            <v>29011</v>
          </cell>
          <cell r="K94">
            <v>28317</v>
          </cell>
          <cell r="L94">
            <v>29895</v>
          </cell>
          <cell r="M94">
            <v>34015</v>
          </cell>
        </row>
        <row r="95">
          <cell r="D95" t="str">
            <v>No Domicil.</v>
          </cell>
          <cell r="E95">
            <v>1856</v>
          </cell>
          <cell r="F95">
            <v>2069</v>
          </cell>
          <cell r="G95">
            <v>2209</v>
          </cell>
          <cell r="H95">
            <v>2657</v>
          </cell>
          <cell r="I95">
            <v>2603</v>
          </cell>
          <cell r="J95">
            <v>2883</v>
          </cell>
          <cell r="K95">
            <v>2773</v>
          </cell>
          <cell r="L95">
            <v>2820</v>
          </cell>
          <cell r="M95">
            <v>2935</v>
          </cell>
        </row>
        <row r="96">
          <cell r="B96" t="str">
            <v>LA LIBERTAD</v>
          </cell>
          <cell r="D96" t="str">
            <v>Total</v>
          </cell>
          <cell r="E96">
            <v>106670</v>
          </cell>
          <cell r="F96">
            <v>116630</v>
          </cell>
          <cell r="G96">
            <v>128567</v>
          </cell>
          <cell r="H96">
            <v>149818</v>
          </cell>
          <cell r="I96">
            <v>162844</v>
          </cell>
          <cell r="J96">
            <v>144607</v>
          </cell>
          <cell r="K96">
            <v>164810</v>
          </cell>
          <cell r="L96">
            <v>180066</v>
          </cell>
          <cell r="M96">
            <v>190717</v>
          </cell>
        </row>
        <row r="97">
          <cell r="D97" t="str">
            <v>Domiciliario</v>
          </cell>
          <cell r="E97">
            <v>95815</v>
          </cell>
          <cell r="F97">
            <v>105242</v>
          </cell>
          <cell r="G97">
            <v>116761</v>
          </cell>
          <cell r="H97">
            <v>137627</v>
          </cell>
          <cell r="I97">
            <v>150007</v>
          </cell>
          <cell r="J97">
            <v>131096</v>
          </cell>
          <cell r="K97">
            <v>151722</v>
          </cell>
          <cell r="L97">
            <v>166697</v>
          </cell>
          <cell r="M97">
            <v>175346</v>
          </cell>
        </row>
        <row r="98">
          <cell r="D98" t="str">
            <v>No Domicil.</v>
          </cell>
          <cell r="E98">
            <v>10855</v>
          </cell>
          <cell r="F98">
            <v>11388</v>
          </cell>
          <cell r="G98">
            <v>11806</v>
          </cell>
          <cell r="H98">
            <v>12191</v>
          </cell>
          <cell r="I98">
            <v>12837</v>
          </cell>
          <cell r="J98">
            <v>13511</v>
          </cell>
          <cell r="K98">
            <v>13088</v>
          </cell>
          <cell r="L98">
            <v>13369</v>
          </cell>
          <cell r="M98">
            <v>15371</v>
          </cell>
        </row>
        <row r="99">
          <cell r="C99" t="str">
            <v>NOR OESTE</v>
          </cell>
          <cell r="D99" t="str">
            <v>Total</v>
          </cell>
          <cell r="E99">
            <v>24727</v>
          </cell>
          <cell r="F99">
            <v>27035</v>
          </cell>
          <cell r="G99">
            <v>29802</v>
          </cell>
          <cell r="H99">
            <v>34728</v>
          </cell>
          <cell r="I99">
            <v>37747</v>
          </cell>
          <cell r="J99">
            <v>29563</v>
          </cell>
          <cell r="K99">
            <v>34894</v>
          </cell>
          <cell r="L99">
            <v>41755</v>
          </cell>
          <cell r="M99">
            <v>43491</v>
          </cell>
        </row>
        <row r="100">
          <cell r="D100" t="str">
            <v>Domiciliario</v>
          </cell>
          <cell r="E100">
            <v>24119</v>
          </cell>
          <cell r="F100">
            <v>26388</v>
          </cell>
          <cell r="G100">
            <v>29120</v>
          </cell>
          <cell r="H100">
            <v>34016</v>
          </cell>
          <cell r="I100">
            <v>36991</v>
          </cell>
          <cell r="J100">
            <v>28759</v>
          </cell>
          <cell r="K100">
            <v>34035</v>
          </cell>
          <cell r="L100">
            <v>40859</v>
          </cell>
          <cell r="M100">
            <v>42467</v>
          </cell>
        </row>
        <row r="101">
          <cell r="D101" t="str">
            <v>No Domicil.</v>
          </cell>
          <cell r="E101">
            <v>608</v>
          </cell>
          <cell r="F101">
            <v>647</v>
          </cell>
          <cell r="G101">
            <v>682</v>
          </cell>
          <cell r="H101">
            <v>712</v>
          </cell>
          <cell r="I101">
            <v>756</v>
          </cell>
          <cell r="J101">
            <v>804</v>
          </cell>
          <cell r="K101">
            <v>859</v>
          </cell>
          <cell r="L101">
            <v>896</v>
          </cell>
          <cell r="M101">
            <v>1024</v>
          </cell>
        </row>
        <row r="102">
          <cell r="C102" t="str">
            <v>TRUJILLO</v>
          </cell>
          <cell r="D102" t="str">
            <v>Total</v>
          </cell>
          <cell r="E102">
            <v>81943</v>
          </cell>
          <cell r="F102">
            <v>89595</v>
          </cell>
          <cell r="G102">
            <v>98765</v>
          </cell>
          <cell r="H102">
            <v>115090</v>
          </cell>
          <cell r="I102">
            <v>125097</v>
          </cell>
          <cell r="J102">
            <v>115044</v>
          </cell>
          <cell r="K102">
            <v>129916</v>
          </cell>
          <cell r="L102">
            <v>138311</v>
          </cell>
          <cell r="M102">
            <v>147226</v>
          </cell>
        </row>
        <row r="103">
          <cell r="D103" t="str">
            <v>Domiciliario</v>
          </cell>
          <cell r="E103">
            <v>71696</v>
          </cell>
          <cell r="F103">
            <v>78854</v>
          </cell>
          <cell r="G103">
            <v>87641</v>
          </cell>
          <cell r="H103">
            <v>103611</v>
          </cell>
          <cell r="I103">
            <v>113016</v>
          </cell>
          <cell r="J103">
            <v>102337</v>
          </cell>
          <cell r="K103">
            <v>117687</v>
          </cell>
          <cell r="L103">
            <v>125838</v>
          </cell>
          <cell r="M103">
            <v>132879</v>
          </cell>
        </row>
        <row r="104">
          <cell r="D104" t="str">
            <v>No Domicil.</v>
          </cell>
          <cell r="E104">
            <v>10247</v>
          </cell>
          <cell r="F104">
            <v>10741</v>
          </cell>
          <cell r="G104">
            <v>11124</v>
          </cell>
          <cell r="H104">
            <v>11479</v>
          </cell>
          <cell r="I104">
            <v>12081</v>
          </cell>
          <cell r="J104">
            <v>12707</v>
          </cell>
          <cell r="K104">
            <v>12229</v>
          </cell>
          <cell r="L104">
            <v>12473</v>
          </cell>
          <cell r="M104">
            <v>14347</v>
          </cell>
        </row>
        <row r="106">
          <cell r="B106" t="str">
            <v>HIDRANDINA S.A.</v>
          </cell>
          <cell r="D106" t="str">
            <v>Total</v>
          </cell>
          <cell r="E106">
            <v>200031</v>
          </cell>
          <cell r="F106">
            <v>214352</v>
          </cell>
          <cell r="G106">
            <v>236515</v>
          </cell>
          <cell r="H106">
            <v>269805</v>
          </cell>
          <cell r="I106">
            <v>290300</v>
          </cell>
          <cell r="J106">
            <v>286113</v>
          </cell>
          <cell r="K106">
            <v>303907</v>
          </cell>
          <cell r="L106">
            <v>325619</v>
          </cell>
          <cell r="M106">
            <v>346669</v>
          </cell>
        </row>
        <row r="107">
          <cell r="D107" t="str">
            <v>Domiciliario</v>
          </cell>
          <cell r="E107">
            <v>182950</v>
          </cell>
          <cell r="F107">
            <v>196334</v>
          </cell>
          <cell r="G107">
            <v>217010</v>
          </cell>
          <cell r="H107">
            <v>248736</v>
          </cell>
          <cell r="I107">
            <v>268013</v>
          </cell>
          <cell r="J107">
            <v>262910</v>
          </cell>
          <cell r="K107">
            <v>280723</v>
          </cell>
          <cell r="L107">
            <v>302008</v>
          </cell>
          <cell r="M107">
            <v>319866</v>
          </cell>
        </row>
        <row r="108">
          <cell r="D108" t="str">
            <v>No Domicil.</v>
          </cell>
          <cell r="E108">
            <v>17081</v>
          </cell>
          <cell r="F108">
            <v>18018</v>
          </cell>
          <cell r="G108">
            <v>19505</v>
          </cell>
          <cell r="H108">
            <v>21069</v>
          </cell>
          <cell r="I108">
            <v>22287</v>
          </cell>
          <cell r="J108">
            <v>23203</v>
          </cell>
          <cell r="K108">
            <v>23184</v>
          </cell>
          <cell r="L108">
            <v>23611</v>
          </cell>
          <cell r="M108">
            <v>26803</v>
          </cell>
        </row>
        <row r="111">
          <cell r="B111" t="str">
            <v>GRADO DE ELECTRIFICACION  ( % )</v>
          </cell>
        </row>
        <row r="112">
          <cell r="B112" t="str">
            <v>DEPARTAMENTO</v>
          </cell>
          <cell r="C112" t="str">
            <v>U.N.</v>
          </cell>
          <cell r="D112" t="str">
            <v>Eléctrico</v>
          </cell>
          <cell r="E112">
            <v>1993</v>
          </cell>
          <cell r="F112">
            <v>1994</v>
          </cell>
          <cell r="G112">
            <v>1995</v>
          </cell>
          <cell r="H112">
            <v>1996</v>
          </cell>
          <cell r="I112">
            <v>1997</v>
          </cell>
          <cell r="J112">
            <v>1998</v>
          </cell>
          <cell r="K112">
            <v>1999</v>
          </cell>
          <cell r="L112">
            <v>2000</v>
          </cell>
          <cell r="M112">
            <v>2001</v>
          </cell>
        </row>
        <row r="114">
          <cell r="B114" t="str">
            <v>ANCASH</v>
          </cell>
          <cell r="E114">
            <v>0.3925186169925316</v>
          </cell>
          <cell r="F114">
            <v>0.40595781819288973</v>
          </cell>
          <cell r="G114">
            <v>0.42821854622141781</v>
          </cell>
          <cell r="H114">
            <v>0.46142782938000942</v>
          </cell>
          <cell r="I114">
            <v>0.49075498331591316</v>
          </cell>
          <cell r="J114">
            <v>0.53294881961516249</v>
          </cell>
          <cell r="K114">
            <v>0.51694671930862979</v>
          </cell>
          <cell r="L114">
            <v>0.5351081177513346</v>
          </cell>
          <cell r="M114">
            <v>0.55499821250828618</v>
          </cell>
        </row>
        <row r="115">
          <cell r="C115" t="str">
            <v>ANCASH COSTA</v>
          </cell>
          <cell r="E115">
            <v>0.57122569368582043</v>
          </cell>
          <cell r="F115">
            <v>0.57115034484844629</v>
          </cell>
          <cell r="G115">
            <v>0.60054690768993668</v>
          </cell>
          <cell r="H115">
            <v>0.64595121506436326</v>
          </cell>
          <cell r="I115">
            <v>0.69239995929320031</v>
          </cell>
          <cell r="J115">
            <v>0.763601434529527</v>
          </cell>
          <cell r="K115">
            <v>0.71786909387756559</v>
          </cell>
          <cell r="L115">
            <v>0.73856574116703144</v>
          </cell>
          <cell r="M115">
            <v>0.76424057407613977</v>
          </cell>
        </row>
        <row r="116">
          <cell r="C116" t="str">
            <v>ANCASH SIERRA</v>
          </cell>
          <cell r="E116">
            <v>0.23089589533959878</v>
          </cell>
          <cell r="F116">
            <v>0.25347240897237594</v>
          </cell>
          <cell r="G116">
            <v>0.26914621255816967</v>
          </cell>
          <cell r="H116">
            <v>0.29109855028675974</v>
          </cell>
          <cell r="I116">
            <v>0.30462115933687889</v>
          </cell>
          <cell r="J116">
            <v>0.32003871354036451</v>
          </cell>
          <cell r="K116">
            <v>0.3314799120142275</v>
          </cell>
          <cell r="L116">
            <v>0.34730108075222987</v>
          </cell>
          <cell r="M116">
            <v>0.36185141721488284</v>
          </cell>
        </row>
        <row r="117">
          <cell r="B117" t="str">
            <v>CAJAMARCA</v>
          </cell>
          <cell r="E117">
            <v>0.13911938705550569</v>
          </cell>
          <cell r="F117">
            <v>0.14308879719557774</v>
          </cell>
          <cell r="G117">
            <v>0.17764198541016837</v>
          </cell>
          <cell r="H117">
            <v>0.20704893663408372</v>
          </cell>
          <cell r="I117">
            <v>0.20665368676370324</v>
          </cell>
          <cell r="J117">
            <v>0.24027958123393761</v>
          </cell>
          <cell r="K117">
            <v>0.2305457002335386</v>
          </cell>
          <cell r="L117">
            <v>0.23915576962149265</v>
          </cell>
          <cell r="M117">
            <v>0.26688160794212945</v>
          </cell>
        </row>
        <row r="118">
          <cell r="B118" t="str">
            <v>LA LIBERTAD</v>
          </cell>
          <cell r="E118">
            <v>0.38384246734718341</v>
          </cell>
          <cell r="F118">
            <v>0.4121219417001884</v>
          </cell>
          <cell r="G118">
            <v>0.44676578627206304</v>
          </cell>
          <cell r="H118">
            <v>0.51400406241186047</v>
          </cell>
          <cell r="I118">
            <v>0.54785683050646816</v>
          </cell>
          <cell r="J118">
            <v>0.4700940831522164</v>
          </cell>
          <cell r="K118">
            <v>0.53059235557479212</v>
          </cell>
          <cell r="L118">
            <v>0.56973285049360023</v>
          </cell>
          <cell r="M118">
            <v>0.58667976675171618</v>
          </cell>
        </row>
        <row r="119">
          <cell r="C119" t="str">
            <v>NOR OESTE</v>
          </cell>
          <cell r="E119">
            <v>0.48145911869739139</v>
          </cell>
          <cell r="F119">
            <v>0.5082051261742313</v>
          </cell>
          <cell r="G119">
            <v>0.54862815451234048</v>
          </cell>
          <cell r="H119">
            <v>0.62676369167677948</v>
          </cell>
          <cell r="I119">
            <v>0.66684214291641775</v>
          </cell>
          <cell r="J119">
            <v>0.50804221827892559</v>
          </cell>
          <cell r="K119">
            <v>0.58798476180694381</v>
          </cell>
          <cell r="L119">
            <v>0.69022554847489836</v>
          </cell>
          <cell r="M119">
            <v>0.7015652283451056</v>
          </cell>
        </row>
        <row r="120">
          <cell r="C120" t="str">
            <v>TRUJILLO</v>
          </cell>
          <cell r="E120">
            <v>0.35985934599596736</v>
          </cell>
          <cell r="F120">
            <v>0.38810114558167763</v>
          </cell>
          <cell r="G120">
            <v>0.42130019421199366</v>
          </cell>
          <cell r="H120">
            <v>0.48581415509563058</v>
          </cell>
          <cell r="I120">
            <v>0.51811050240398071</v>
          </cell>
          <cell r="J120">
            <v>0.46060704937053915</v>
          </cell>
          <cell r="K120">
            <v>0.51624425401675411</v>
          </cell>
          <cell r="L120">
            <v>0.5396096759982757</v>
          </cell>
          <cell r="M120">
            <v>0.55795840135336883</v>
          </cell>
        </row>
        <row r="121">
          <cell r="B121" t="str">
            <v>TOTAL</v>
          </cell>
          <cell r="E121">
            <v>0.33670046687722693</v>
          </cell>
          <cell r="F121">
            <v>0.35507652130474188</v>
          </cell>
          <cell r="G121">
            <v>0.38564338423116218</v>
          </cell>
          <cell r="H121">
            <v>0.43404435296835847</v>
          </cell>
          <cell r="I121">
            <v>0.45955818477693322</v>
          </cell>
          <cell r="J121">
            <v>0.44354604122803398</v>
          </cell>
          <cell r="K121">
            <v>0.46497262495648517</v>
          </cell>
          <cell r="L121">
            <v>0.49122806900440036</v>
          </cell>
          <cell r="M121">
            <v>0.51140898569906068</v>
          </cell>
        </row>
        <row r="122">
          <cell r="E122">
            <v>0.33670046687722693</v>
          </cell>
          <cell r="F122">
            <v>0.35507652130474188</v>
          </cell>
          <cell r="G122">
            <v>0.38564338423116218</v>
          </cell>
          <cell r="H122">
            <v>0.43404435296835847</v>
          </cell>
          <cell r="I122">
            <v>0.45955818477693322</v>
          </cell>
          <cell r="J122">
            <v>0.44354604122803398</v>
          </cell>
          <cell r="K122">
            <v>0.46497262495648517</v>
          </cell>
          <cell r="L122">
            <v>0.49122806900440036</v>
          </cell>
          <cell r="M122">
            <v>0.51140898569906068</v>
          </cell>
        </row>
        <row r="125">
          <cell r="B125" t="str">
            <v>GRADO DE ELECTRIFICACION =  (# CLIENTES RESID. * &amp;) + (# CLIENTES NO RESID.)</v>
          </cell>
        </row>
        <row r="126">
          <cell r="C126" t="str">
            <v xml:space="preserve">                        POBLACION TOTAL AREA DE INFLUENCIA</v>
          </cell>
        </row>
        <row r="128">
          <cell r="B128" t="str">
            <v xml:space="preserve"> &amp; = Coeficiente de habitabilidad  HIDRANDINA = 5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FORM 1P"/>
      <sheetName val="FORM2aP"/>
      <sheetName val="FORM3P"/>
      <sheetName val="FORM4P"/>
      <sheetName val="FORM5P"/>
      <sheetName val="FORM6P"/>
      <sheetName val="FORM7P"/>
      <sheetName val="Blg"/>
      <sheetName val="Gpd-ok"/>
      <sheetName val="Gpn-ok"/>
      <sheetName val="Ind_Pablo"/>
      <sheetName val="Fjo_Caja_2003"/>
      <sheetName val="PPO2003"/>
      <sheetName val="MDO"/>
      <sheetName val="Pme"/>
      <sheetName val="Balance"/>
      <sheetName val="CMI_2003"/>
      <sheetName val="BD-2003"/>
      <sheetName val="GG"/>
      <sheetName val="REAL_2002"/>
      <sheetName val="Hoja1"/>
      <sheetName val="FORM4P_Copia"/>
      <sheetName val="PTO-2002_Copia"/>
      <sheetName val="Ivn"/>
      <sheetName val="FORM5P_COpia"/>
      <sheetName val="FORM6P_cOPIA"/>
      <sheetName val="FORM7P_COPIA"/>
      <sheetName val="FORM8P"/>
      <sheetName val="Ivn_2003_2004"/>
      <sheetName val="FORM10P"/>
      <sheetName val="Gpn-ok_Copia"/>
    </sheetNames>
    <sheetDataSet>
      <sheetData sheetId="0"/>
      <sheetData sheetId="1" refreshError="1">
        <row r="1">
          <cell r="B1" t="str">
            <v>FONDO NACIONAL DE FINANCIAMIENTO DE LA</v>
          </cell>
          <cell r="T1" t="str">
            <v>FORMATO N° 2P</v>
          </cell>
        </row>
        <row r="2">
          <cell r="B2" t="str">
            <v>ACTIVIDAD EMPRESARIAL DEL ESTADO</v>
          </cell>
        </row>
        <row r="3">
          <cell r="B3" t="str">
            <v>FONAFE</v>
          </cell>
        </row>
        <row r="4">
          <cell r="A4" t="str">
            <v>ELECTRONORTE S.A.</v>
          </cell>
        </row>
        <row r="5">
          <cell r="A5" t="str">
            <v>PRESUPUESTO EJERCICIO 2003</v>
          </cell>
        </row>
        <row r="6">
          <cell r="A6" t="str">
            <v>BALANCE GENERAL</v>
          </cell>
        </row>
        <row r="7">
          <cell r="A7" t="str">
            <v>Ajustado - En Nuevos Soles</v>
          </cell>
        </row>
        <row r="10">
          <cell r="B10" t="str">
            <v>RUBROS</v>
          </cell>
          <cell r="C10">
            <v>2000</v>
          </cell>
          <cell r="D10">
            <v>2001</v>
          </cell>
          <cell r="E10">
            <v>2002</v>
          </cell>
          <cell r="F10">
            <v>2003</v>
          </cell>
          <cell r="G10" t="str">
            <v>PRESUPUESTO AÑO 2003</v>
          </cell>
          <cell r="S10">
            <v>2004</v>
          </cell>
          <cell r="T10">
            <v>2005</v>
          </cell>
        </row>
        <row r="11">
          <cell r="C11" t="str">
            <v>(REAL)</v>
          </cell>
          <cell r="D11" t="str">
            <v xml:space="preserve"> (REAL)</v>
          </cell>
          <cell r="E11" t="str">
            <v>(PROYECTADO)</v>
          </cell>
          <cell r="F11" t="str">
            <v>(PROYECTADO)</v>
          </cell>
          <cell r="G11" t="str">
            <v>ENERO</v>
          </cell>
          <cell r="H11" t="str">
            <v>FEBRERO</v>
          </cell>
          <cell r="I11" t="str">
            <v>MARZO</v>
          </cell>
          <cell r="J11" t="str">
            <v>ABRIL</v>
          </cell>
          <cell r="K11" t="str">
            <v>MAYO</v>
          </cell>
          <cell r="L11" t="str">
            <v>JUNIO</v>
          </cell>
          <cell r="M11" t="str">
            <v>JULIO</v>
          </cell>
          <cell r="N11" t="str">
            <v>AGOSTO</v>
          </cell>
          <cell r="O11" t="str">
            <v>SETIEMBRE</v>
          </cell>
          <cell r="P11" t="str">
            <v>OCTUBRE</v>
          </cell>
          <cell r="Q11" t="str">
            <v>NOVIEMBRE</v>
          </cell>
          <cell r="R11" t="str">
            <v>DICIEMBRE</v>
          </cell>
          <cell r="S11" t="str">
            <v>(PROYECTAD0)</v>
          </cell>
          <cell r="T11" t="str">
            <v>(PROYECTAD0)</v>
          </cell>
        </row>
        <row r="12">
          <cell r="B12" t="str">
            <v>ACTIVO</v>
          </cell>
        </row>
        <row r="13">
          <cell r="B13" t="str">
            <v>ACTIVO CORRIENTE</v>
          </cell>
        </row>
        <row r="14">
          <cell r="B14" t="str">
            <v>Caja y Bancos</v>
          </cell>
          <cell r="C14">
            <v>263000</v>
          </cell>
          <cell r="D14">
            <v>7127168.068019988</v>
          </cell>
          <cell r="E14">
            <v>1491713.0680199862</v>
          </cell>
          <cell r="F14">
            <v>2023958.5192067809</v>
          </cell>
          <cell r="G14">
            <v>2014395.7240199826</v>
          </cell>
          <cell r="H14">
            <v>1688918.3140199811</v>
          </cell>
          <cell r="I14">
            <v>1927919.9540199807</v>
          </cell>
          <cell r="J14">
            <v>1824053.5880199827</v>
          </cell>
          <cell r="K14">
            <v>2192760.9260199834</v>
          </cell>
          <cell r="L14">
            <v>1667821.5400199825</v>
          </cell>
          <cell r="M14">
            <v>2031933.3635967814</v>
          </cell>
          <cell r="N14">
            <v>2186326.0484023816</v>
          </cell>
          <cell r="O14">
            <v>1295483.9149559806</v>
          </cell>
          <cell r="P14">
            <v>2059264.3715095802</v>
          </cell>
          <cell r="Q14">
            <v>3118478.3940631822</v>
          </cell>
          <cell r="R14">
            <v>2023958.5192067809</v>
          </cell>
          <cell r="S14">
            <v>1898193.1620172597</v>
          </cell>
          <cell r="T14">
            <v>1992280.3558162525</v>
          </cell>
        </row>
        <row r="15">
          <cell r="B15" t="str">
            <v>Valores Negociables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B16" t="str">
            <v>Cuentas por Cobrar Comerciales, neto</v>
          </cell>
          <cell r="C16">
            <v>16789000</v>
          </cell>
          <cell r="D16">
            <v>15682000</v>
          </cell>
          <cell r="E16">
            <v>15760000</v>
          </cell>
          <cell r="F16">
            <v>16561000</v>
          </cell>
          <cell r="G16">
            <v>16693000</v>
          </cell>
          <cell r="H16">
            <v>16548000</v>
          </cell>
          <cell r="I16">
            <v>16751000</v>
          </cell>
          <cell r="J16">
            <v>17504000</v>
          </cell>
          <cell r="K16">
            <v>17407000</v>
          </cell>
          <cell r="L16">
            <v>17568000</v>
          </cell>
          <cell r="M16">
            <v>17731000</v>
          </cell>
          <cell r="N16">
            <v>17817000</v>
          </cell>
          <cell r="O16">
            <v>17193000</v>
          </cell>
          <cell r="P16">
            <v>17112000</v>
          </cell>
          <cell r="Q16">
            <v>17061000</v>
          </cell>
          <cell r="R16">
            <v>16561000</v>
          </cell>
          <cell r="S16">
            <v>17977000</v>
          </cell>
          <cell r="T16">
            <v>18627000</v>
          </cell>
        </row>
        <row r="17">
          <cell r="B17" t="str">
            <v>Cuentas por Cobrar Comerciales</v>
          </cell>
          <cell r="C17">
            <v>24851631</v>
          </cell>
          <cell r="D17">
            <v>22684818</v>
          </cell>
          <cell r="E17">
            <v>23006500</v>
          </cell>
          <cell r="F17">
            <v>24062500</v>
          </cell>
          <cell r="G17">
            <v>25188472</v>
          </cell>
          <cell r="H17">
            <v>23838500</v>
          </cell>
          <cell r="I17">
            <v>24063500</v>
          </cell>
          <cell r="J17">
            <v>24837500</v>
          </cell>
          <cell r="K17">
            <v>24761500</v>
          </cell>
          <cell r="L17">
            <v>24943500</v>
          </cell>
          <cell r="M17">
            <v>25127500</v>
          </cell>
          <cell r="N17">
            <v>25234500</v>
          </cell>
          <cell r="O17">
            <v>24631500</v>
          </cell>
          <cell r="P17">
            <v>24571500</v>
          </cell>
          <cell r="Q17">
            <v>24541500</v>
          </cell>
          <cell r="R17">
            <v>24062500</v>
          </cell>
          <cell r="S17">
            <v>25740500</v>
          </cell>
          <cell r="T17">
            <v>26615500</v>
          </cell>
        </row>
        <row r="18">
          <cell r="B18" t="str">
            <v>Menos:Provisión Cobranza Dudosa</v>
          </cell>
          <cell r="C18">
            <v>8062631</v>
          </cell>
          <cell r="D18">
            <v>7002818</v>
          </cell>
          <cell r="E18">
            <v>7246500</v>
          </cell>
          <cell r="F18">
            <v>7501500</v>
          </cell>
          <cell r="G18">
            <v>8495472</v>
          </cell>
          <cell r="H18">
            <v>7290500</v>
          </cell>
          <cell r="I18">
            <v>7312500</v>
          </cell>
          <cell r="J18">
            <v>7333500</v>
          </cell>
          <cell r="K18">
            <v>7354500</v>
          </cell>
          <cell r="L18">
            <v>7375500</v>
          </cell>
          <cell r="M18">
            <v>7396500</v>
          </cell>
          <cell r="N18">
            <v>7417500</v>
          </cell>
          <cell r="O18">
            <v>7438500</v>
          </cell>
          <cell r="P18">
            <v>7459500</v>
          </cell>
          <cell r="Q18">
            <v>7480500</v>
          </cell>
          <cell r="R18">
            <v>7501500</v>
          </cell>
          <cell r="S18">
            <v>7763500</v>
          </cell>
          <cell r="T18">
            <v>7988500</v>
          </cell>
        </row>
        <row r="19">
          <cell r="B19" t="str">
            <v>Cuentas por Cobrar a Vinculadas</v>
          </cell>
          <cell r="C19">
            <v>365000</v>
          </cell>
          <cell r="D19">
            <v>0</v>
          </cell>
          <cell r="E19">
            <v>49000</v>
          </cell>
          <cell r="F19">
            <v>41000</v>
          </cell>
          <cell r="G19">
            <v>45000</v>
          </cell>
          <cell r="H19">
            <v>48000</v>
          </cell>
          <cell r="I19">
            <v>52000</v>
          </cell>
          <cell r="J19">
            <v>61000</v>
          </cell>
          <cell r="K19">
            <v>58000</v>
          </cell>
          <cell r="L19">
            <v>45000</v>
          </cell>
          <cell r="M19">
            <v>38000</v>
          </cell>
          <cell r="N19">
            <v>28000</v>
          </cell>
          <cell r="O19">
            <v>41000</v>
          </cell>
          <cell r="P19">
            <v>45000</v>
          </cell>
          <cell r="Q19">
            <v>39000</v>
          </cell>
          <cell r="R19">
            <v>41000</v>
          </cell>
          <cell r="S19">
            <v>41000</v>
          </cell>
          <cell r="T19">
            <v>41000</v>
          </cell>
        </row>
        <row r="20">
          <cell r="B20" t="str">
            <v>Otras Cuentas por Cobrar, neto</v>
          </cell>
          <cell r="C20">
            <v>2530000</v>
          </cell>
          <cell r="D20">
            <v>3736832</v>
          </cell>
          <cell r="E20">
            <v>5382143</v>
          </cell>
          <cell r="F20">
            <v>7231700</v>
          </cell>
          <cell r="G20">
            <v>4096172</v>
          </cell>
          <cell r="H20">
            <v>5182622</v>
          </cell>
          <cell r="I20">
            <v>5480229</v>
          </cell>
          <cell r="J20">
            <v>6595341</v>
          </cell>
          <cell r="K20">
            <v>5292722</v>
          </cell>
          <cell r="L20">
            <v>5983021</v>
          </cell>
          <cell r="M20">
            <v>5039093</v>
          </cell>
          <cell r="N20">
            <v>5475414</v>
          </cell>
          <cell r="O20">
            <v>6496223</v>
          </cell>
          <cell r="P20">
            <v>6315700</v>
          </cell>
          <cell r="Q20">
            <v>6064700</v>
          </cell>
          <cell r="R20">
            <v>7231700</v>
          </cell>
          <cell r="S20">
            <v>9002920</v>
          </cell>
          <cell r="T20">
            <v>9612000</v>
          </cell>
        </row>
        <row r="21">
          <cell r="B21" t="str">
            <v>Otras Cuentas por Cobrar</v>
          </cell>
          <cell r="C21">
            <v>2530000</v>
          </cell>
          <cell r="D21">
            <v>5183022</v>
          </cell>
          <cell r="E21">
            <v>6828933</v>
          </cell>
          <cell r="F21">
            <v>8802890</v>
          </cell>
          <cell r="G21">
            <v>5542962</v>
          </cell>
          <cell r="H21">
            <v>6629412</v>
          </cell>
          <cell r="I21">
            <v>6927019</v>
          </cell>
          <cell r="J21">
            <v>8042131</v>
          </cell>
          <cell r="K21">
            <v>6739512</v>
          </cell>
          <cell r="L21">
            <v>7429811</v>
          </cell>
          <cell r="M21">
            <v>6485883</v>
          </cell>
          <cell r="N21">
            <v>6922204</v>
          </cell>
          <cell r="O21">
            <v>7943013</v>
          </cell>
          <cell r="P21">
            <v>7762490</v>
          </cell>
          <cell r="Q21">
            <v>7511490</v>
          </cell>
          <cell r="R21">
            <v>8802890</v>
          </cell>
          <cell r="S21">
            <v>10639110</v>
          </cell>
          <cell r="T21">
            <v>11293190</v>
          </cell>
        </row>
        <row r="22">
          <cell r="B22" t="str">
            <v>Menos:Provisión Cobranza Dudosa</v>
          </cell>
          <cell r="C22">
            <v>0</v>
          </cell>
          <cell r="D22">
            <v>1446190</v>
          </cell>
          <cell r="E22">
            <v>1446790</v>
          </cell>
          <cell r="F22">
            <v>1571190</v>
          </cell>
          <cell r="G22">
            <v>1446790</v>
          </cell>
          <cell r="H22">
            <v>1446790</v>
          </cell>
          <cell r="I22">
            <v>1446790</v>
          </cell>
          <cell r="J22">
            <v>1446790</v>
          </cell>
          <cell r="K22">
            <v>1446790</v>
          </cell>
          <cell r="L22">
            <v>1446790</v>
          </cell>
          <cell r="M22">
            <v>1446790</v>
          </cell>
          <cell r="N22">
            <v>1446790</v>
          </cell>
          <cell r="O22">
            <v>1446790</v>
          </cell>
          <cell r="P22">
            <v>1446790</v>
          </cell>
          <cell r="Q22">
            <v>1446790</v>
          </cell>
          <cell r="R22">
            <v>1571190</v>
          </cell>
          <cell r="S22">
            <v>1636190</v>
          </cell>
          <cell r="T22">
            <v>1681190</v>
          </cell>
        </row>
        <row r="23">
          <cell r="B23" t="str">
            <v>Existencias, neto</v>
          </cell>
          <cell r="C23">
            <v>4040000</v>
          </cell>
          <cell r="D23">
            <v>2717000</v>
          </cell>
          <cell r="E23">
            <v>3892000</v>
          </cell>
          <cell r="F23">
            <v>3581000</v>
          </cell>
          <cell r="G23">
            <v>3745000</v>
          </cell>
          <cell r="H23">
            <v>3710000</v>
          </cell>
          <cell r="I23">
            <v>3695000</v>
          </cell>
          <cell r="J23">
            <v>2938000</v>
          </cell>
          <cell r="K23">
            <v>3851000</v>
          </cell>
          <cell r="L23">
            <v>3845000</v>
          </cell>
          <cell r="M23">
            <v>3838000</v>
          </cell>
          <cell r="N23">
            <v>3842000</v>
          </cell>
          <cell r="O23">
            <v>3411000</v>
          </cell>
          <cell r="P23">
            <v>3647000</v>
          </cell>
          <cell r="Q23">
            <v>3455000</v>
          </cell>
          <cell r="R23">
            <v>3581000</v>
          </cell>
          <cell r="S23">
            <v>4949882</v>
          </cell>
          <cell r="T23">
            <v>5599492</v>
          </cell>
        </row>
        <row r="24">
          <cell r="B24" t="str">
            <v>Existencias</v>
          </cell>
          <cell r="C24">
            <v>4145312</v>
          </cell>
          <cell r="D24">
            <v>2866892</v>
          </cell>
          <cell r="E24">
            <v>4561892</v>
          </cell>
          <cell r="F24">
            <v>4315892</v>
          </cell>
          <cell r="G24">
            <v>4414892</v>
          </cell>
          <cell r="H24">
            <v>4379892</v>
          </cell>
          <cell r="I24">
            <v>4364892</v>
          </cell>
          <cell r="J24">
            <v>3607892</v>
          </cell>
          <cell r="K24">
            <v>4520892</v>
          </cell>
          <cell r="L24">
            <v>4514892</v>
          </cell>
          <cell r="M24">
            <v>4507892</v>
          </cell>
          <cell r="N24">
            <v>4511892</v>
          </cell>
          <cell r="O24">
            <v>4080892</v>
          </cell>
          <cell r="P24">
            <v>4316892</v>
          </cell>
          <cell r="Q24">
            <v>4124892</v>
          </cell>
          <cell r="R24">
            <v>4315892</v>
          </cell>
          <cell r="S24">
            <v>5733274</v>
          </cell>
          <cell r="T24">
            <v>6427824</v>
          </cell>
        </row>
        <row r="25">
          <cell r="B25" t="str">
            <v>Menos:Prov.Desva. de Existencias</v>
          </cell>
          <cell r="C25">
            <v>105312</v>
          </cell>
          <cell r="D25">
            <v>149892</v>
          </cell>
          <cell r="E25">
            <v>669892</v>
          </cell>
          <cell r="F25">
            <v>734892</v>
          </cell>
          <cell r="G25">
            <v>669892</v>
          </cell>
          <cell r="H25">
            <v>669892</v>
          </cell>
          <cell r="I25">
            <v>669892</v>
          </cell>
          <cell r="J25">
            <v>669892</v>
          </cell>
          <cell r="K25">
            <v>669892</v>
          </cell>
          <cell r="L25">
            <v>669892</v>
          </cell>
          <cell r="M25">
            <v>669892</v>
          </cell>
          <cell r="N25">
            <v>669892</v>
          </cell>
          <cell r="O25">
            <v>669892</v>
          </cell>
          <cell r="P25">
            <v>669892</v>
          </cell>
          <cell r="Q25">
            <v>669892</v>
          </cell>
          <cell r="R25">
            <v>734892</v>
          </cell>
          <cell r="S25">
            <v>783392</v>
          </cell>
          <cell r="T25">
            <v>828332</v>
          </cell>
        </row>
        <row r="26">
          <cell r="B26" t="str">
            <v>Gastos Pagados por Anticip.</v>
          </cell>
          <cell r="C26">
            <v>2377000</v>
          </cell>
          <cell r="D26">
            <v>158000</v>
          </cell>
          <cell r="E26">
            <v>685000</v>
          </cell>
          <cell r="F26">
            <v>388000</v>
          </cell>
          <cell r="G26">
            <v>582000</v>
          </cell>
          <cell r="H26">
            <v>538000</v>
          </cell>
          <cell r="I26">
            <v>524000</v>
          </cell>
          <cell r="J26">
            <v>502000</v>
          </cell>
          <cell r="K26">
            <v>489000</v>
          </cell>
          <cell r="L26">
            <v>481000</v>
          </cell>
          <cell r="M26">
            <v>465000</v>
          </cell>
          <cell r="N26">
            <v>468000</v>
          </cell>
          <cell r="O26">
            <v>435000</v>
          </cell>
          <cell r="P26">
            <v>385000</v>
          </cell>
          <cell r="Q26">
            <v>390000</v>
          </cell>
          <cell r="R26">
            <v>388000</v>
          </cell>
          <cell r="S26">
            <v>485000</v>
          </cell>
          <cell r="T26">
            <v>565000</v>
          </cell>
        </row>
        <row r="27">
          <cell r="B27" t="str">
            <v>TOTAL ACTIVO CORRIENTE</v>
          </cell>
          <cell r="C27">
            <v>26364000</v>
          </cell>
          <cell r="D27">
            <v>29421000.068019986</v>
          </cell>
          <cell r="E27">
            <v>27259856.068019986</v>
          </cell>
          <cell r="F27">
            <v>29826658.519206781</v>
          </cell>
          <cell r="G27">
            <v>27175567.724019982</v>
          </cell>
          <cell r="H27">
            <v>27715540.314019982</v>
          </cell>
          <cell r="I27">
            <v>28430148.954019982</v>
          </cell>
          <cell r="J27">
            <v>29424394.588019982</v>
          </cell>
          <cell r="K27">
            <v>29290482.926019982</v>
          </cell>
          <cell r="L27">
            <v>29589842.540019982</v>
          </cell>
          <cell r="M27">
            <v>29143026.363596782</v>
          </cell>
          <cell r="N27">
            <v>29816740.04840238</v>
          </cell>
          <cell r="O27">
            <v>28871706.914955981</v>
          </cell>
          <cell r="P27">
            <v>29563964.371509582</v>
          </cell>
          <cell r="Q27">
            <v>30128178.394063182</v>
          </cell>
          <cell r="R27">
            <v>29826658.519206781</v>
          </cell>
          <cell r="S27">
            <v>34353995.162017256</v>
          </cell>
          <cell r="T27">
            <v>36436772.355816253</v>
          </cell>
        </row>
        <row r="28">
          <cell r="B28" t="str">
            <v>ACTIVO NO CORRIENTE</v>
          </cell>
          <cell r="E28">
            <v>17948000</v>
          </cell>
          <cell r="G28">
            <v>18898000</v>
          </cell>
          <cell r="H28">
            <v>18758000</v>
          </cell>
          <cell r="I28">
            <v>18986000</v>
          </cell>
          <cell r="J28">
            <v>19714000</v>
          </cell>
          <cell r="K28">
            <v>19605000</v>
          </cell>
          <cell r="L28">
            <v>19763000</v>
          </cell>
          <cell r="M28">
            <v>19936000</v>
          </cell>
          <cell r="N28">
            <v>20026000</v>
          </cell>
          <cell r="O28">
            <v>19391000</v>
          </cell>
          <cell r="P28">
            <v>19300000</v>
          </cell>
          <cell r="Q28">
            <v>19247000</v>
          </cell>
          <cell r="R28">
            <v>18739000</v>
          </cell>
          <cell r="S28">
            <v>20227000</v>
          </cell>
          <cell r="T28">
            <v>21002000</v>
          </cell>
        </row>
        <row r="29">
          <cell r="B29" t="str">
            <v>Cuentas por Cobrar a Largo Plazo</v>
          </cell>
          <cell r="C29">
            <v>3630000</v>
          </cell>
          <cell r="D29">
            <v>3041000</v>
          </cell>
          <cell r="E29">
            <v>2188000</v>
          </cell>
          <cell r="F29">
            <v>2178000</v>
          </cell>
          <cell r="G29">
            <v>2205000</v>
          </cell>
          <cell r="H29">
            <v>2210000</v>
          </cell>
          <cell r="I29">
            <v>2235000</v>
          </cell>
          <cell r="J29">
            <v>2210000</v>
          </cell>
          <cell r="K29">
            <v>2198000</v>
          </cell>
          <cell r="L29">
            <v>2195000</v>
          </cell>
          <cell r="M29">
            <v>2205000</v>
          </cell>
          <cell r="N29">
            <v>2209000</v>
          </cell>
          <cell r="O29">
            <v>2198000</v>
          </cell>
          <cell r="P29">
            <v>2188000</v>
          </cell>
          <cell r="Q29">
            <v>2186000</v>
          </cell>
          <cell r="R29">
            <v>2178000</v>
          </cell>
          <cell r="S29">
            <v>2250000</v>
          </cell>
          <cell r="T29">
            <v>2375000</v>
          </cell>
        </row>
        <row r="30">
          <cell r="B30" t="str">
            <v>Cuentas por Cobrar a Vinculadas a Largo Plazo</v>
          </cell>
        </row>
        <row r="31">
          <cell r="B31" t="str">
            <v>Otras Ctas. por Cobrar a Largo Plazo</v>
          </cell>
        </row>
        <row r="32">
          <cell r="B32" t="str">
            <v>Inversiones Permanentes, neto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B33" t="str">
            <v>Inversiones Permanentes</v>
          </cell>
        </row>
        <row r="34">
          <cell r="B34" t="str">
            <v>Menos:Fluctuación de Valores y Cobranza</v>
          </cell>
        </row>
        <row r="35">
          <cell r="B35" t="str">
            <v>Inmuebles, Maquinaria y Equipo, neto</v>
          </cell>
          <cell r="C35">
            <v>170997000</v>
          </cell>
          <cell r="D35">
            <v>164725000</v>
          </cell>
          <cell r="E35">
            <v>177612000</v>
          </cell>
          <cell r="F35">
            <v>179628707</v>
          </cell>
          <cell r="G35">
            <v>177414800</v>
          </cell>
          <cell r="H35">
            <v>177997000</v>
          </cell>
          <cell r="I35">
            <v>178799400</v>
          </cell>
          <cell r="J35">
            <v>180243600</v>
          </cell>
          <cell r="K35">
            <v>181204400</v>
          </cell>
          <cell r="L35">
            <v>182366800</v>
          </cell>
          <cell r="M35">
            <v>182492400</v>
          </cell>
          <cell r="N35">
            <v>182187000</v>
          </cell>
          <cell r="O35">
            <v>181702200</v>
          </cell>
          <cell r="P35">
            <v>180878000</v>
          </cell>
          <cell r="Q35">
            <v>180353000</v>
          </cell>
          <cell r="R35">
            <v>179628707</v>
          </cell>
          <cell r="S35">
            <v>188171794.75593203</v>
          </cell>
          <cell r="T35">
            <v>196962016.21531099</v>
          </cell>
        </row>
        <row r="36">
          <cell r="B36" t="str">
            <v>Inmuebles, Maquinaria y Equipo</v>
          </cell>
          <cell r="C36">
            <v>270198000</v>
          </cell>
          <cell r="D36">
            <v>273341000</v>
          </cell>
          <cell r="E36">
            <v>294797000</v>
          </cell>
          <cell r="F36">
            <v>305497000</v>
          </cell>
          <cell r="G36">
            <v>295319800</v>
          </cell>
          <cell r="H36">
            <v>296623000</v>
          </cell>
          <cell r="I36">
            <v>298149400</v>
          </cell>
          <cell r="J36">
            <v>300316600</v>
          </cell>
          <cell r="K36">
            <v>302001400</v>
          </cell>
          <cell r="L36">
            <v>303887800</v>
          </cell>
          <cell r="M36">
            <v>304737400</v>
          </cell>
          <cell r="N36">
            <v>305155000</v>
          </cell>
          <cell r="O36">
            <v>305396200</v>
          </cell>
          <cell r="P36">
            <v>305497000</v>
          </cell>
          <cell r="Q36">
            <v>305497000</v>
          </cell>
          <cell r="R36">
            <v>305497000</v>
          </cell>
          <cell r="S36">
            <v>322869880.95593202</v>
          </cell>
          <cell r="T36">
            <v>340666491.26907098</v>
          </cell>
        </row>
        <row r="37">
          <cell r="B37" t="str">
            <v>Menos:Depreciación Acumulada</v>
          </cell>
          <cell r="C37">
            <v>99201000</v>
          </cell>
          <cell r="D37">
            <v>108616000</v>
          </cell>
          <cell r="E37">
            <v>117185000</v>
          </cell>
          <cell r="F37">
            <v>125868293</v>
          </cell>
          <cell r="G37">
            <v>117905000</v>
          </cell>
          <cell r="H37">
            <v>118626000</v>
          </cell>
          <cell r="I37">
            <v>119350000</v>
          </cell>
          <cell r="J37">
            <v>120073000</v>
          </cell>
          <cell r="K37">
            <v>120797000</v>
          </cell>
          <cell r="L37">
            <v>121521000</v>
          </cell>
          <cell r="M37">
            <v>122245000</v>
          </cell>
          <cell r="N37">
            <v>122968000</v>
          </cell>
          <cell r="O37">
            <v>123694000</v>
          </cell>
          <cell r="P37">
            <v>124619000</v>
          </cell>
          <cell r="Q37">
            <v>125144000</v>
          </cell>
          <cell r="R37">
            <v>125868293</v>
          </cell>
          <cell r="S37">
            <v>134698086.19999999</v>
          </cell>
          <cell r="T37">
            <v>143704475.05375999</v>
          </cell>
        </row>
        <row r="38">
          <cell r="B38" t="str">
            <v xml:space="preserve">    Provisión para Desvalorización  de los bienes del Activo Fijo</v>
          </cell>
        </row>
        <row r="39">
          <cell r="B39" t="str">
            <v>Activos Intangibles, neto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B40" t="str">
            <v>Activos Intangibles</v>
          </cell>
        </row>
        <row r="41">
          <cell r="B41" t="str">
            <v>Menos:Amortización Acumulada Intangible</v>
          </cell>
        </row>
        <row r="42">
          <cell r="B42" t="str">
            <v>Impto.a la Renta y Particip.Diferidos Activo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B43" t="str">
            <v>Otros Activos</v>
          </cell>
          <cell r="C43">
            <v>2960000</v>
          </cell>
          <cell r="D43">
            <v>383000</v>
          </cell>
          <cell r="E43">
            <v>1101000</v>
          </cell>
          <cell r="F43">
            <v>165000</v>
          </cell>
          <cell r="G43">
            <v>1023000</v>
          </cell>
          <cell r="H43">
            <v>945000</v>
          </cell>
          <cell r="I43">
            <v>867000</v>
          </cell>
          <cell r="J43">
            <v>789000</v>
          </cell>
          <cell r="K43">
            <v>711000</v>
          </cell>
          <cell r="L43">
            <v>633000</v>
          </cell>
          <cell r="M43">
            <v>555000</v>
          </cell>
          <cell r="N43">
            <v>477000</v>
          </cell>
          <cell r="O43">
            <v>399000</v>
          </cell>
          <cell r="P43">
            <v>321000</v>
          </cell>
          <cell r="Q43">
            <v>243000</v>
          </cell>
          <cell r="R43">
            <v>165000</v>
          </cell>
          <cell r="S43">
            <v>165000</v>
          </cell>
          <cell r="T43">
            <v>165000</v>
          </cell>
        </row>
        <row r="44">
          <cell r="B44" t="str">
            <v>TOTAL ACTIVO NO CORRIENTE</v>
          </cell>
          <cell r="C44">
            <v>177587000</v>
          </cell>
          <cell r="D44">
            <v>168149000</v>
          </cell>
          <cell r="E44">
            <v>180901000</v>
          </cell>
          <cell r="F44">
            <v>181971707</v>
          </cell>
          <cell r="G44">
            <v>180642800</v>
          </cell>
          <cell r="H44">
            <v>181152000</v>
          </cell>
          <cell r="I44">
            <v>181901400</v>
          </cell>
          <cell r="J44">
            <v>183242600</v>
          </cell>
          <cell r="K44">
            <v>184113400</v>
          </cell>
          <cell r="L44">
            <v>185194800</v>
          </cell>
          <cell r="M44">
            <v>185252400</v>
          </cell>
          <cell r="N44">
            <v>184873000</v>
          </cell>
          <cell r="O44">
            <v>184299200</v>
          </cell>
          <cell r="P44">
            <v>183387000</v>
          </cell>
          <cell r="Q44">
            <v>182782000</v>
          </cell>
          <cell r="R44">
            <v>181971707</v>
          </cell>
          <cell r="S44">
            <v>190586794.75593203</v>
          </cell>
          <cell r="T44">
            <v>199502016.21531099</v>
          </cell>
        </row>
        <row r="45">
          <cell r="B45" t="str">
            <v>TOTAL ACTIVO</v>
          </cell>
          <cell r="C45">
            <v>203951000</v>
          </cell>
          <cell r="D45">
            <v>197570000.06801999</v>
          </cell>
          <cell r="E45">
            <v>208160856.06801999</v>
          </cell>
          <cell r="F45">
            <v>211798365.51920679</v>
          </cell>
          <cell r="G45">
            <v>207818367.32401997</v>
          </cell>
          <cell r="H45">
            <v>208867540.31401998</v>
          </cell>
          <cell r="I45">
            <v>210331548.95401999</v>
          </cell>
          <cell r="J45">
            <v>212666994.58801997</v>
          </cell>
          <cell r="K45">
            <v>213403882.92601997</v>
          </cell>
          <cell r="L45">
            <v>214784642.54001999</v>
          </cell>
          <cell r="M45">
            <v>214395426.3635968</v>
          </cell>
          <cell r="N45">
            <v>214689740.04840237</v>
          </cell>
          <cell r="O45">
            <v>213170906.91495597</v>
          </cell>
          <cell r="P45">
            <v>212950964.37150958</v>
          </cell>
          <cell r="Q45">
            <v>212910178.39406317</v>
          </cell>
          <cell r="R45">
            <v>211798365.51920679</v>
          </cell>
          <cell r="S45">
            <v>224940789.91794929</v>
          </cell>
          <cell r="T45">
            <v>235938788.57112724</v>
          </cell>
        </row>
        <row r="46">
          <cell r="B46" t="str">
            <v>PASIVO Y PATRIMONIO</v>
          </cell>
        </row>
        <row r="47">
          <cell r="B47" t="str">
            <v>PASIVO CORRIENTE</v>
          </cell>
        </row>
        <row r="48">
          <cell r="B48" t="str">
            <v>Sobregiros y Pagarés Bancarios</v>
          </cell>
          <cell r="C48">
            <v>10678000</v>
          </cell>
          <cell r="D48">
            <v>1314000</v>
          </cell>
          <cell r="E48">
            <v>0</v>
          </cell>
          <cell r="F48">
            <v>1380000</v>
          </cell>
          <cell r="G48">
            <v>0</v>
          </cell>
          <cell r="H48">
            <v>0</v>
          </cell>
          <cell r="I48">
            <v>785000</v>
          </cell>
          <cell r="J48">
            <v>965000</v>
          </cell>
          <cell r="K48">
            <v>960000</v>
          </cell>
          <cell r="L48">
            <v>1135000</v>
          </cell>
          <cell r="M48">
            <v>1230000</v>
          </cell>
          <cell r="N48">
            <v>1325000</v>
          </cell>
          <cell r="O48">
            <v>1420000</v>
          </cell>
          <cell r="P48">
            <v>1405000</v>
          </cell>
          <cell r="Q48">
            <v>1395000</v>
          </cell>
          <cell r="R48">
            <v>1380000</v>
          </cell>
          <cell r="S48">
            <v>920000</v>
          </cell>
          <cell r="T48">
            <v>480000</v>
          </cell>
        </row>
        <row r="49">
          <cell r="B49" t="str">
            <v>Cuentas por Pagar Comerciales</v>
          </cell>
          <cell r="C49">
            <v>17115000</v>
          </cell>
          <cell r="D49">
            <v>7741000</v>
          </cell>
          <cell r="E49">
            <v>12058000</v>
          </cell>
          <cell r="F49">
            <v>15353000</v>
          </cell>
          <cell r="G49">
            <v>12576000</v>
          </cell>
          <cell r="H49">
            <v>13421000</v>
          </cell>
          <cell r="I49">
            <v>11920000</v>
          </cell>
          <cell r="J49">
            <v>12018000</v>
          </cell>
          <cell r="K49">
            <v>12571000</v>
          </cell>
          <cell r="L49">
            <v>13112000</v>
          </cell>
          <cell r="M49">
            <v>13222000</v>
          </cell>
          <cell r="N49">
            <v>13749000</v>
          </cell>
          <cell r="O49">
            <v>14483000</v>
          </cell>
          <cell r="P49">
            <v>14523000</v>
          </cell>
          <cell r="Q49">
            <v>15116000</v>
          </cell>
          <cell r="R49">
            <v>15353000</v>
          </cell>
          <cell r="S49">
            <v>16855000</v>
          </cell>
          <cell r="T49">
            <v>14852000</v>
          </cell>
        </row>
        <row r="50">
          <cell r="B50" t="str">
            <v>Cuentas por Pagar a Vinculadas</v>
          </cell>
          <cell r="C50">
            <v>679000</v>
          </cell>
          <cell r="D50">
            <v>17150000</v>
          </cell>
          <cell r="E50">
            <v>692000</v>
          </cell>
          <cell r="F50">
            <v>752000</v>
          </cell>
          <cell r="G50">
            <v>554000</v>
          </cell>
          <cell r="H50">
            <v>532000</v>
          </cell>
          <cell r="I50">
            <v>620000</v>
          </cell>
          <cell r="J50">
            <v>685000</v>
          </cell>
          <cell r="K50">
            <v>725000</v>
          </cell>
          <cell r="L50">
            <v>765000</v>
          </cell>
          <cell r="M50">
            <v>725000</v>
          </cell>
          <cell r="N50">
            <v>750000</v>
          </cell>
          <cell r="O50">
            <v>738000</v>
          </cell>
          <cell r="P50">
            <v>728000</v>
          </cell>
          <cell r="Q50">
            <v>705000</v>
          </cell>
          <cell r="R50">
            <v>752000</v>
          </cell>
          <cell r="S50">
            <v>752000</v>
          </cell>
          <cell r="T50">
            <v>752000</v>
          </cell>
        </row>
        <row r="51">
          <cell r="B51" t="str">
            <v>Otras Cuentas por Pagar</v>
          </cell>
          <cell r="C51">
            <v>16652000</v>
          </cell>
          <cell r="D51">
            <v>12781000</v>
          </cell>
          <cell r="E51">
            <v>10374000</v>
          </cell>
          <cell r="F51">
            <v>9711000</v>
          </cell>
          <cell r="G51">
            <v>10150000</v>
          </cell>
          <cell r="H51">
            <v>10144000</v>
          </cell>
          <cell r="I51">
            <v>10101000</v>
          </cell>
          <cell r="J51">
            <v>9942000</v>
          </cell>
          <cell r="K51">
            <v>9724000</v>
          </cell>
          <cell r="L51">
            <v>10197000</v>
          </cell>
          <cell r="M51">
            <v>9624000</v>
          </cell>
          <cell r="N51">
            <v>9602000</v>
          </cell>
          <cell r="O51">
            <v>9598000</v>
          </cell>
          <cell r="P51">
            <v>9396000</v>
          </cell>
          <cell r="Q51">
            <v>8941000</v>
          </cell>
          <cell r="R51">
            <v>9711000</v>
          </cell>
          <cell r="S51">
            <v>8349173</v>
          </cell>
          <cell r="T51">
            <v>7167000</v>
          </cell>
        </row>
        <row r="52">
          <cell r="B52" t="str">
            <v>Parte Cte. Deudas a Largo Plazo</v>
          </cell>
          <cell r="C52">
            <v>818000</v>
          </cell>
          <cell r="D52">
            <v>308000</v>
          </cell>
          <cell r="E52">
            <v>308000</v>
          </cell>
          <cell r="F52">
            <v>182000</v>
          </cell>
          <cell r="G52">
            <v>306000</v>
          </cell>
          <cell r="H52">
            <v>304000</v>
          </cell>
          <cell r="I52">
            <v>302000</v>
          </cell>
          <cell r="J52">
            <v>300000</v>
          </cell>
          <cell r="K52">
            <v>298000</v>
          </cell>
          <cell r="L52">
            <v>296000</v>
          </cell>
          <cell r="M52">
            <v>294000</v>
          </cell>
          <cell r="N52">
            <v>291000</v>
          </cell>
          <cell r="O52">
            <v>189000</v>
          </cell>
          <cell r="P52">
            <v>187000</v>
          </cell>
          <cell r="Q52">
            <v>184000</v>
          </cell>
          <cell r="R52">
            <v>182000</v>
          </cell>
          <cell r="S52">
            <v>182000</v>
          </cell>
          <cell r="T52">
            <v>182000</v>
          </cell>
        </row>
        <row r="53">
          <cell r="B53" t="str">
            <v>TOTAL PASIVO CORRIENTE</v>
          </cell>
          <cell r="C53">
            <v>45942000</v>
          </cell>
          <cell r="D53">
            <v>39294000</v>
          </cell>
          <cell r="E53">
            <v>23432000</v>
          </cell>
          <cell r="F53">
            <v>27378000</v>
          </cell>
          <cell r="G53">
            <v>23586000</v>
          </cell>
          <cell r="H53">
            <v>24401000</v>
          </cell>
          <cell r="I53">
            <v>23728000</v>
          </cell>
          <cell r="J53">
            <v>23910000</v>
          </cell>
          <cell r="K53">
            <v>24278000</v>
          </cell>
          <cell r="L53">
            <v>25505000</v>
          </cell>
          <cell r="M53">
            <v>25095000</v>
          </cell>
          <cell r="N53">
            <v>25717000</v>
          </cell>
          <cell r="O53">
            <v>26428000</v>
          </cell>
          <cell r="P53">
            <v>26239000</v>
          </cell>
          <cell r="Q53">
            <v>26341000</v>
          </cell>
          <cell r="R53">
            <v>27378000</v>
          </cell>
          <cell r="S53">
            <v>27058173</v>
          </cell>
          <cell r="T53">
            <v>23433000</v>
          </cell>
        </row>
        <row r="54">
          <cell r="B54" t="str">
            <v>PASIVO NO CORRIENTE</v>
          </cell>
        </row>
        <row r="55">
          <cell r="B55" t="str">
            <v>Deudas a Largo Plazo</v>
          </cell>
          <cell r="C55">
            <v>5769000</v>
          </cell>
          <cell r="D55">
            <v>26829464</v>
          </cell>
          <cell r="E55">
            <v>44455670</v>
          </cell>
          <cell r="F55">
            <v>42660734.62074814</v>
          </cell>
          <cell r="G55">
            <v>41940639.725561306</v>
          </cell>
          <cell r="H55">
            <v>41830699.315561309</v>
          </cell>
          <cell r="I55">
            <v>43571308.95556134</v>
          </cell>
          <cell r="J55">
            <v>50483782.989561349</v>
          </cell>
          <cell r="K55">
            <v>50371655.627561368</v>
          </cell>
          <cell r="L55">
            <v>50196813.241561346</v>
          </cell>
          <cell r="M55">
            <v>49835413.965138137</v>
          </cell>
          <cell r="N55">
            <v>48855680.049943753</v>
          </cell>
          <cell r="O55">
            <v>46239832.916497342</v>
          </cell>
          <cell r="P55">
            <v>45620301.973050922</v>
          </cell>
          <cell r="Q55">
            <v>45086916.995604537</v>
          </cell>
          <cell r="R55">
            <v>42660734.62074814</v>
          </cell>
          <cell r="S55">
            <v>50296336.432398625</v>
          </cell>
          <cell r="T55">
            <v>59430442.128502198</v>
          </cell>
        </row>
        <row r="56">
          <cell r="B56" t="str">
            <v>Cuentas por Pagar a Vinculadas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  <row r="57">
          <cell r="B57" t="str">
            <v>Ingresos Diferidos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</row>
        <row r="58">
          <cell r="B58" t="str">
            <v>Impto.a la Renta y Particip.Diferidos Pasivo</v>
          </cell>
          <cell r="C58">
            <v>0</v>
          </cell>
          <cell r="D58">
            <v>15018536.1</v>
          </cell>
          <cell r="E58">
            <v>19238330.100000001</v>
          </cell>
          <cell r="F58">
            <v>17448226.899999999</v>
          </cell>
          <cell r="G58">
            <v>19538000.600000001</v>
          </cell>
          <cell r="H58">
            <v>19803516.900000002</v>
          </cell>
          <cell r="I58">
            <v>20053431.600000001</v>
          </cell>
          <cell r="J58">
            <v>15280340.600000001</v>
          </cell>
          <cell r="K58">
            <v>15561173.300000001</v>
          </cell>
          <cell r="L58">
            <v>15794957.300000001</v>
          </cell>
          <cell r="M58">
            <v>16035810</v>
          </cell>
          <cell r="N58">
            <v>16444435.1</v>
          </cell>
          <cell r="O58">
            <v>16697604.9</v>
          </cell>
          <cell r="P58">
            <v>17008091.399999999</v>
          </cell>
          <cell r="Q58">
            <v>17228059.5</v>
          </cell>
          <cell r="R58">
            <v>17448226.899999999</v>
          </cell>
          <cell r="S58">
            <v>18941557.5</v>
          </cell>
          <cell r="T58">
            <v>18875916</v>
          </cell>
        </row>
        <row r="59">
          <cell r="B59" t="str">
            <v>TOTAL PASIVO NO CORRIENTE</v>
          </cell>
          <cell r="C59">
            <v>5769000</v>
          </cell>
          <cell r="D59">
            <v>41848000.100000001</v>
          </cell>
          <cell r="E59">
            <v>63694000.100000001</v>
          </cell>
          <cell r="F59">
            <v>60108961.520748138</v>
          </cell>
          <cell r="G59">
            <v>61478640.325561307</v>
          </cell>
          <cell r="H59">
            <v>61634216.215561315</v>
          </cell>
          <cell r="I59">
            <v>63624740.555561341</v>
          </cell>
          <cell r="J59">
            <v>65764123.589561351</v>
          </cell>
          <cell r="K59">
            <v>65932828.927561373</v>
          </cell>
          <cell r="L59">
            <v>65991770.54156135</v>
          </cell>
          <cell r="M59">
            <v>65871223.965138137</v>
          </cell>
          <cell r="N59">
            <v>65300115.149943754</v>
          </cell>
          <cell r="O59">
            <v>62937437.816497341</v>
          </cell>
          <cell r="P59">
            <v>62628393.373050921</v>
          </cell>
          <cell r="Q59">
            <v>62314976.495604537</v>
          </cell>
          <cell r="R59">
            <v>60108961.520748138</v>
          </cell>
          <cell r="S59">
            <v>69237893.932398617</v>
          </cell>
          <cell r="T59">
            <v>78306358.12850219</v>
          </cell>
        </row>
        <row r="60">
          <cell r="B60" t="str">
            <v>TOTAL PASIVO</v>
          </cell>
          <cell r="C60">
            <v>51711000</v>
          </cell>
          <cell r="D60">
            <v>81142000.099999994</v>
          </cell>
          <cell r="E60">
            <v>87126000.099999994</v>
          </cell>
          <cell r="F60">
            <v>87486961.520748138</v>
          </cell>
          <cell r="G60">
            <v>85064640.325561315</v>
          </cell>
          <cell r="H60">
            <v>86035216.215561315</v>
          </cell>
          <cell r="I60">
            <v>87352740.555561334</v>
          </cell>
          <cell r="J60">
            <v>89674123.589561343</v>
          </cell>
          <cell r="K60">
            <v>90210828.927561373</v>
          </cell>
          <cell r="L60">
            <v>91496770.54156135</v>
          </cell>
          <cell r="M60">
            <v>90966223.965138137</v>
          </cell>
          <cell r="N60">
            <v>91017115.149943754</v>
          </cell>
          <cell r="O60">
            <v>89365437.816497341</v>
          </cell>
          <cell r="P60">
            <v>88867393.373050928</v>
          </cell>
          <cell r="Q60">
            <v>88655976.495604545</v>
          </cell>
          <cell r="R60">
            <v>87486961.520748138</v>
          </cell>
          <cell r="S60">
            <v>96296066.932398617</v>
          </cell>
          <cell r="T60">
            <v>101739358.12850219</v>
          </cell>
        </row>
        <row r="61">
          <cell r="B61" t="str">
            <v>Contingencias</v>
          </cell>
          <cell r="C61">
            <v>0</v>
          </cell>
          <cell r="D61">
            <v>0</v>
          </cell>
          <cell r="E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</row>
        <row r="62">
          <cell r="B62" t="str">
            <v>Interés Minoritario</v>
          </cell>
          <cell r="C62">
            <v>0</v>
          </cell>
          <cell r="D62">
            <v>0</v>
          </cell>
          <cell r="E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</row>
        <row r="63">
          <cell r="B63" t="str">
            <v>PATRIMONIO</v>
          </cell>
          <cell r="C63">
            <v>0</v>
          </cell>
          <cell r="D63">
            <v>0</v>
          </cell>
          <cell r="E63">
            <v>0</v>
          </cell>
        </row>
        <row r="64">
          <cell r="B64" t="str">
            <v>Capital</v>
          </cell>
          <cell r="C64">
            <v>246249000</v>
          </cell>
          <cell r="D64">
            <v>221979000</v>
          </cell>
          <cell r="E64">
            <v>223948000</v>
          </cell>
          <cell r="F64">
            <v>225516000</v>
          </cell>
          <cell r="G64">
            <v>225516000</v>
          </cell>
          <cell r="H64">
            <v>225516000</v>
          </cell>
          <cell r="I64">
            <v>225516000</v>
          </cell>
          <cell r="J64">
            <v>225516000</v>
          </cell>
          <cell r="K64">
            <v>225516000</v>
          </cell>
          <cell r="L64">
            <v>225516000</v>
          </cell>
          <cell r="M64">
            <v>225516000</v>
          </cell>
          <cell r="N64">
            <v>225516000</v>
          </cell>
          <cell r="O64">
            <v>225516000</v>
          </cell>
          <cell r="P64">
            <v>225516000</v>
          </cell>
          <cell r="Q64">
            <v>225516000</v>
          </cell>
          <cell r="R64">
            <v>225516000</v>
          </cell>
          <cell r="S64">
            <v>227320128</v>
          </cell>
          <cell r="T64">
            <v>229138689.02399999</v>
          </cell>
        </row>
        <row r="65">
          <cell r="B65" t="str">
            <v>Capital Adicional</v>
          </cell>
          <cell r="C65">
            <v>2282000</v>
          </cell>
          <cell r="D65">
            <v>2252000</v>
          </cell>
          <cell r="E65">
            <v>2272000</v>
          </cell>
          <cell r="F65">
            <v>2288000</v>
          </cell>
          <cell r="G65">
            <v>2288000</v>
          </cell>
          <cell r="H65">
            <v>2288000</v>
          </cell>
          <cell r="I65">
            <v>2288000</v>
          </cell>
          <cell r="J65">
            <v>2288000</v>
          </cell>
          <cell r="K65">
            <v>2288000</v>
          </cell>
          <cell r="L65">
            <v>2288000</v>
          </cell>
          <cell r="M65">
            <v>2288000</v>
          </cell>
          <cell r="N65">
            <v>2288000</v>
          </cell>
          <cell r="O65">
            <v>2288000</v>
          </cell>
          <cell r="P65">
            <v>2288000</v>
          </cell>
          <cell r="Q65">
            <v>2288000</v>
          </cell>
          <cell r="R65">
            <v>2288000</v>
          </cell>
          <cell r="S65">
            <v>2306304</v>
          </cell>
          <cell r="T65">
            <v>2324754.432</v>
          </cell>
        </row>
        <row r="66">
          <cell r="B66" t="str">
            <v>Acciones de Inversión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</row>
        <row r="67">
          <cell r="B67" t="str">
            <v>Excedente de Revaluación</v>
          </cell>
        </row>
        <row r="68">
          <cell r="B68" t="str">
            <v>Reservas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B69" t="str">
            <v>Resultados Acumulados</v>
          </cell>
          <cell r="C69">
            <v>-96291000</v>
          </cell>
          <cell r="D69">
            <v>-107803000</v>
          </cell>
          <cell r="E69">
            <v>-105185144.2162144</v>
          </cell>
          <cell r="F69">
            <v>-103492596</v>
          </cell>
          <cell r="G69">
            <v>-105050273</v>
          </cell>
          <cell r="H69">
            <v>-104971676</v>
          </cell>
          <cell r="I69">
            <v>-104825192</v>
          </cell>
          <cell r="J69">
            <v>-104811129</v>
          </cell>
          <cell r="K69">
            <v>-104610946</v>
          </cell>
          <cell r="L69">
            <v>-104516128</v>
          </cell>
          <cell r="M69">
            <v>-104374798</v>
          </cell>
          <cell r="N69">
            <v>-104131375</v>
          </cell>
          <cell r="O69">
            <v>-103998531</v>
          </cell>
          <cell r="P69">
            <v>-103720429</v>
          </cell>
          <cell r="Q69">
            <v>-103549798</v>
          </cell>
          <cell r="R69">
            <v>-103492596</v>
          </cell>
          <cell r="S69">
            <v>-100981709</v>
          </cell>
          <cell r="T69">
            <v>-97264013</v>
          </cell>
        </row>
        <row r="70">
          <cell r="B70" t="str">
            <v>TOTAL PATRIMONIO</v>
          </cell>
          <cell r="C70">
            <v>152240000</v>
          </cell>
          <cell r="D70">
            <v>116428000</v>
          </cell>
          <cell r="E70">
            <v>121034855.7837856</v>
          </cell>
          <cell r="F70">
            <v>124311404</v>
          </cell>
          <cell r="G70">
            <v>122753727</v>
          </cell>
          <cell r="H70">
            <v>122832324</v>
          </cell>
          <cell r="I70">
            <v>122978808</v>
          </cell>
          <cell r="J70">
            <v>122992871</v>
          </cell>
          <cell r="K70">
            <v>123193054</v>
          </cell>
          <cell r="L70">
            <v>123287872</v>
          </cell>
          <cell r="M70">
            <v>123429202</v>
          </cell>
          <cell r="N70">
            <v>123672625</v>
          </cell>
          <cell r="O70">
            <v>123805469</v>
          </cell>
          <cell r="P70">
            <v>124083571</v>
          </cell>
          <cell r="Q70">
            <v>124254202</v>
          </cell>
          <cell r="R70">
            <v>124311404</v>
          </cell>
          <cell r="S70">
            <v>128644723</v>
          </cell>
          <cell r="T70">
            <v>134199430.456</v>
          </cell>
        </row>
        <row r="71">
          <cell r="B71" t="str">
            <v>TOTAL PASIVO Y PATRIMONIO</v>
          </cell>
          <cell r="C71">
            <v>203951000</v>
          </cell>
          <cell r="D71">
            <v>197570000.09999999</v>
          </cell>
          <cell r="E71">
            <v>208160855.88378561</v>
          </cell>
          <cell r="F71">
            <v>211798365.52074814</v>
          </cell>
          <cell r="G71">
            <v>207818367.32556131</v>
          </cell>
          <cell r="H71">
            <v>208867540.21556133</v>
          </cell>
          <cell r="I71">
            <v>210331548.55556133</v>
          </cell>
          <cell r="J71">
            <v>212666994.58956134</v>
          </cell>
          <cell r="K71">
            <v>213403882.92756137</v>
          </cell>
          <cell r="L71">
            <v>214784642.54156137</v>
          </cell>
          <cell r="M71">
            <v>214395425.96513814</v>
          </cell>
          <cell r="N71">
            <v>214689740.14994377</v>
          </cell>
          <cell r="O71">
            <v>213170906.81649733</v>
          </cell>
          <cell r="P71">
            <v>212950964.37305093</v>
          </cell>
          <cell r="Q71">
            <v>212910178.49560454</v>
          </cell>
          <cell r="R71">
            <v>211798365.52074814</v>
          </cell>
          <cell r="S71">
            <v>224940789.93239862</v>
          </cell>
          <cell r="T71">
            <v>235938788.58450219</v>
          </cell>
        </row>
        <row r="72">
          <cell r="G72">
            <v>207818367.32401997</v>
          </cell>
          <cell r="H72">
            <v>208867540.31401998</v>
          </cell>
          <cell r="I72">
            <v>210331548.95401999</v>
          </cell>
          <cell r="J72">
            <v>212666994.58801997</v>
          </cell>
          <cell r="K72">
            <v>213403882.92601997</v>
          </cell>
          <cell r="L72">
            <v>214784642.54001999</v>
          </cell>
          <cell r="M72">
            <v>214395426.3635968</v>
          </cell>
          <cell r="N72">
            <v>214689740.04840237</v>
          </cell>
          <cell r="O72">
            <v>213170906.91495597</v>
          </cell>
          <cell r="P72">
            <v>212950964.37150958</v>
          </cell>
          <cell r="Q72">
            <v>212910178.39406317</v>
          </cell>
          <cell r="R72">
            <v>211798365.51920679</v>
          </cell>
          <cell r="S72">
            <v>224940789.91794929</v>
          </cell>
          <cell r="T72">
            <v>235938788.57112724</v>
          </cell>
        </row>
        <row r="73">
          <cell r="C73">
            <v>0</v>
          </cell>
          <cell r="D73">
            <v>3.1980007886886597E-2</v>
          </cell>
          <cell r="E73">
            <v>-0.1842343807220459</v>
          </cell>
          <cell r="G73">
            <v>1.5413463115692139E-3</v>
          </cell>
          <cell r="H73">
            <v>-9.8458647727966309E-2</v>
          </cell>
          <cell r="I73">
            <v>-0.39845865964889526</v>
          </cell>
          <cell r="J73">
            <v>1.5413761138916016E-3</v>
          </cell>
          <cell r="K73">
            <v>1.5414059162139893E-3</v>
          </cell>
          <cell r="L73">
            <v>1.5413761138916016E-3</v>
          </cell>
          <cell r="M73">
            <v>-0.39845865964889526</v>
          </cell>
          <cell r="N73">
            <v>0.10154139995574951</v>
          </cell>
          <cell r="O73">
            <v>-9.8458647727966309E-2</v>
          </cell>
          <cell r="P73">
            <v>1.5413463115692139E-3</v>
          </cell>
          <cell r="Q73">
            <v>0.10154137015342712</v>
          </cell>
          <cell r="R73">
            <v>1.5413463115692139E-3</v>
          </cell>
          <cell r="S73">
            <v>1.4449328184127808E-2</v>
          </cell>
          <cell r="T73">
            <v>1.3374954462051392E-2</v>
          </cell>
        </row>
        <row r="74">
          <cell r="G74">
            <v>-105009569.42776164</v>
          </cell>
          <cell r="H74">
            <v>-104797317.93755786</v>
          </cell>
          <cell r="I74">
            <v>-103744500.27132216</v>
          </cell>
          <cell r="J74">
            <v>-102679433.51542509</v>
          </cell>
          <cell r="K74">
            <v>-101822660.4163463</v>
          </cell>
          <cell r="L74">
            <v>-100814783.12759966</v>
          </cell>
          <cell r="M74">
            <v>-99231767.988507316</v>
          </cell>
          <cell r="N74">
            <v>-98047706.224694461</v>
          </cell>
          <cell r="O74">
            <v>-96572713.22269848</v>
          </cell>
          <cell r="P74">
            <v>-94549757.32492879</v>
          </cell>
          <cell r="Q74">
            <v>-92489761.38140814</v>
          </cell>
          <cell r="R74">
            <v>-90021154.84056443</v>
          </cell>
          <cell r="S74">
            <v>-73231295.559554547</v>
          </cell>
          <cell r="T74">
            <v>-54394401.397042081</v>
          </cell>
        </row>
        <row r="75">
          <cell r="D75">
            <v>22934935</v>
          </cell>
          <cell r="G75">
            <v>89703.748043918487</v>
          </cell>
          <cell r="H75">
            <v>194124.33751803357</v>
          </cell>
          <cell r="I75">
            <v>313926.822022793</v>
          </cell>
          <cell r="J75">
            <v>440777.7998030741</v>
          </cell>
          <cell r="K75">
            <v>581603.0145108084</v>
          </cell>
          <cell r="L75">
            <v>731536.36423930526</v>
          </cell>
          <cell r="M75">
            <v>899976.60129905946</v>
          </cell>
          <cell r="N75">
            <v>1094161.9691926653</v>
          </cell>
          <cell r="O75">
            <v>1298515.0137919995</v>
          </cell>
          <cell r="P75">
            <v>1523164.419139612</v>
          </cell>
          <cell r="Q75">
            <v>1751449.382983461</v>
          </cell>
          <cell r="R75">
            <v>2000000</v>
          </cell>
        </row>
        <row r="76">
          <cell r="G76">
            <v>144542.22999999672</v>
          </cell>
          <cell r="H76">
            <v>312798.12999999709</v>
          </cell>
          <cell r="I76">
            <v>505839.31999999471</v>
          </cell>
          <cell r="J76">
            <v>710237.9499999918</v>
          </cell>
          <cell r="K76">
            <v>937153.66999999061</v>
          </cell>
          <cell r="L76">
            <v>1178745.5899999887</v>
          </cell>
          <cell r="M76">
            <v>1450158.1899999902</v>
          </cell>
          <cell r="N76">
            <v>1763054.6599999908</v>
          </cell>
          <cell r="O76">
            <v>2092334.5999999903</v>
          </cell>
          <cell r="P76">
            <v>2454318.6499999892</v>
          </cell>
          <cell r="Q76">
            <v>2822160.7799999919</v>
          </cell>
          <cell r="R76">
            <v>3222657.5399999917</v>
          </cell>
          <cell r="S76" t="e">
            <v>#REF!</v>
          </cell>
          <cell r="T76" t="e">
            <v>#REF!</v>
          </cell>
        </row>
        <row r="77">
          <cell r="G77">
            <v>66679459.946377344</v>
          </cell>
          <cell r="H77">
            <v>67022238.877339616</v>
          </cell>
          <cell r="I77">
            <v>68190826.877609298</v>
          </cell>
          <cell r="J77">
            <v>68583398.816293493</v>
          </cell>
          <cell r="K77">
            <v>68980698.887882024</v>
          </cell>
          <cell r="L77">
            <v>69405227.830052122</v>
          </cell>
          <cell r="M77">
            <v>71025627.786607102</v>
          </cell>
          <cell r="N77">
            <v>71491464.3371218</v>
          </cell>
          <cell r="O77">
            <v>72903722.258143127</v>
          </cell>
          <cell r="P77">
            <v>74048134.7485376</v>
          </cell>
          <cell r="Q77">
            <v>75184875.392130867</v>
          </cell>
          <cell r="R77">
            <v>76341512.895478308</v>
          </cell>
          <cell r="S77">
            <v>87881663.359867007</v>
          </cell>
        </row>
        <row r="78">
          <cell r="G78">
            <v>20950769.788970385</v>
          </cell>
          <cell r="H78">
            <v>19852270.199496269</v>
          </cell>
          <cell r="I78">
            <v>19972807.71499151</v>
          </cell>
          <cell r="J78">
            <v>19747956.737211227</v>
          </cell>
          <cell r="K78">
            <v>19498131.522503495</v>
          </cell>
          <cell r="L78">
            <v>20216198.172774997</v>
          </cell>
          <cell r="M78">
            <v>19903301.295715243</v>
          </cell>
          <cell r="N78">
            <v>19447115.927821636</v>
          </cell>
          <cell r="O78">
            <v>19616494.283222299</v>
          </cell>
          <cell r="P78">
            <v>19433674.896468718</v>
          </cell>
          <cell r="Q78">
            <v>19269181.450571693</v>
          </cell>
          <cell r="R78">
            <v>19041650.464388706</v>
          </cell>
        </row>
        <row r="79">
          <cell r="E79">
            <v>235482669.29923266</v>
          </cell>
          <cell r="G79">
            <v>25333014.229999997</v>
          </cell>
          <cell r="P79">
            <v>2000000</v>
          </cell>
        </row>
        <row r="80">
          <cell r="E80">
            <v>242655568.05559826</v>
          </cell>
          <cell r="G80">
            <v>2060457.7700000033</v>
          </cell>
          <cell r="P80">
            <v>0.62060581218319744</v>
          </cell>
          <cell r="R80">
            <v>-103492596</v>
          </cell>
        </row>
        <row r="81">
          <cell r="P81">
            <v>2000000</v>
          </cell>
          <cell r="R81">
            <v>16789859.281009886</v>
          </cell>
        </row>
        <row r="82">
          <cell r="R82">
            <v>-86702736.718990117</v>
          </cell>
        </row>
        <row r="83">
          <cell r="R83">
            <v>18836894.162512463</v>
          </cell>
        </row>
        <row r="84">
          <cell r="R84">
            <v>-67865842.556477651</v>
          </cell>
        </row>
        <row r="85">
          <cell r="D85">
            <v>4050000</v>
          </cell>
        </row>
        <row r="86">
          <cell r="R86">
            <v>250650275</v>
          </cell>
        </row>
        <row r="87">
          <cell r="E87">
            <v>0.96810413657036687</v>
          </cell>
          <cell r="R87">
            <v>242655568.06</v>
          </cell>
        </row>
        <row r="88">
          <cell r="R88">
            <v>7994706.9399999976</v>
          </cell>
        </row>
        <row r="89">
          <cell r="S89" t="str">
            <v>año 2003</v>
          </cell>
        </row>
        <row r="90">
          <cell r="E90" t="str">
            <v>Cob 20002</v>
          </cell>
          <cell r="R90">
            <v>52901</v>
          </cell>
          <cell r="S90">
            <v>33138</v>
          </cell>
          <cell r="T90">
            <v>31859</v>
          </cell>
        </row>
        <row r="91">
          <cell r="E91" t="str">
            <v>factu</v>
          </cell>
          <cell r="R91">
            <v>250650.27499999999</v>
          </cell>
          <cell r="S91">
            <v>23947</v>
          </cell>
          <cell r="T91">
            <v>21042</v>
          </cell>
        </row>
        <row r="92">
          <cell r="E92" t="str">
            <v>Cob 20003</v>
          </cell>
          <cell r="R92">
            <v>242655.56805999999</v>
          </cell>
          <cell r="S92">
            <v>57085</v>
          </cell>
        </row>
        <row r="93">
          <cell r="R93">
            <v>60895.706940000033</v>
          </cell>
        </row>
        <row r="94">
          <cell r="E94" t="str">
            <v>prov.</v>
          </cell>
          <cell r="R94">
            <v>3223</v>
          </cell>
        </row>
        <row r="95">
          <cell r="R95">
            <v>57672.706940000033</v>
          </cell>
          <cell r="S95">
            <v>-587.70694000003277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Cta"/>
      <sheetName val="Idc"/>
      <sheetName val="Ifg"/>
      <sheetName val="Idg"/>
      <sheetName val="Mdo"/>
      <sheetName val="deuda"/>
      <sheetName val="Pme"/>
      <sheetName val="Bde"/>
      <sheetName val="Blg"/>
      <sheetName val="Gpn"/>
      <sheetName val="Gpd"/>
      <sheetName val="flujo 2002"/>
      <sheetName val="Aportes de Capital MEM"/>
      <sheetName val="Inv"/>
      <sheetName val="Ape"/>
    </sheetNames>
    <sheetDataSet>
      <sheetData sheetId="0" refreshError="1"/>
      <sheetData sheetId="1" refreshError="1"/>
      <sheetData sheetId="2" refreshError="1">
        <row r="1">
          <cell r="B1" t="str">
            <v>Electronorte Medio S.A.</v>
          </cell>
        </row>
        <row r="2">
          <cell r="B2" t="str">
            <v>Presupuesto y Plan Operativo 2001</v>
          </cell>
        </row>
        <row r="5">
          <cell r="B5" t="str">
            <v>INFORMACION GENERAL (1)</v>
          </cell>
        </row>
        <row r="8">
          <cell r="B8" t="str">
            <v>UBICACIÓN GEOGRÁFICA</v>
          </cell>
        </row>
        <row r="10">
          <cell r="B10" t="str">
            <v>UNIDADES DE NEGOCIO</v>
          </cell>
          <cell r="E10" t="str">
            <v xml:space="preserve">       DEPARTAMENTOS</v>
          </cell>
          <cell r="H10" t="str">
            <v>EXTENSIÓN ( KM2)</v>
          </cell>
          <cell r="J10" t="str">
            <v>PROVINCIA(S)</v>
          </cell>
          <cell r="L10" t="str">
            <v>NÚMERO</v>
          </cell>
          <cell r="N10" t="str">
            <v>POBLACION (2)</v>
          </cell>
          <cell r="P10" t="str">
            <v>INDICE DE</v>
          </cell>
        </row>
        <row r="11">
          <cell r="H11" t="str">
            <v>GEOGRÁFICA</v>
          </cell>
          <cell r="I11" t="str">
            <v>CONCESIÓN</v>
          </cell>
          <cell r="J11" t="str">
            <v>PROVINCIA</v>
          </cell>
          <cell r="K11" t="str">
            <v>NUMERO</v>
          </cell>
          <cell r="L11" t="str">
            <v>DISTRITOS</v>
          </cell>
          <cell r="N11" t="str">
            <v>(MILES)</v>
          </cell>
          <cell r="P11" t="str">
            <v>ELECTRIFICACION</v>
          </cell>
        </row>
        <row r="13">
          <cell r="B13" t="str">
            <v xml:space="preserve">  La Libertad</v>
          </cell>
          <cell r="E13" t="str">
            <v xml:space="preserve">  La Libertad</v>
          </cell>
          <cell r="H13">
            <v>25500</v>
          </cell>
          <cell r="I13">
            <v>541</v>
          </cell>
          <cell r="J13" t="str">
            <v>Trujillo</v>
          </cell>
          <cell r="K13">
            <v>12</v>
          </cell>
          <cell r="M13">
            <v>49</v>
          </cell>
          <cell r="O13">
            <v>1349.2529999999999</v>
          </cell>
          <cell r="P13">
            <v>0.66963349349603074</v>
          </cell>
        </row>
        <row r="14">
          <cell r="B14" t="str">
            <v xml:space="preserve">  Cajamarca</v>
          </cell>
          <cell r="E14" t="str">
            <v xml:space="preserve">  Cajamarca</v>
          </cell>
          <cell r="H14">
            <v>13376</v>
          </cell>
          <cell r="I14">
            <v>107</v>
          </cell>
          <cell r="J14" t="str">
            <v>Cajamarca</v>
          </cell>
          <cell r="K14">
            <v>7</v>
          </cell>
          <cell r="M14">
            <v>21</v>
          </cell>
          <cell r="O14">
            <v>344.702</v>
          </cell>
          <cell r="P14">
            <v>0.46277654321703965</v>
          </cell>
        </row>
        <row r="15">
          <cell r="B15" t="str">
            <v xml:space="preserve">  Chimbote</v>
          </cell>
          <cell r="E15" t="str">
            <v xml:space="preserve">  Ancash</v>
          </cell>
          <cell r="H15">
            <v>12276</v>
          </cell>
          <cell r="I15">
            <v>108</v>
          </cell>
          <cell r="J15" t="str">
            <v>Chimbote</v>
          </cell>
          <cell r="K15">
            <v>4</v>
          </cell>
          <cell r="M15">
            <v>12</v>
          </cell>
          <cell r="O15">
            <v>402.63099999999997</v>
          </cell>
          <cell r="P15">
            <v>0.97422950542804709</v>
          </cell>
        </row>
        <row r="16">
          <cell r="B16" t="str">
            <v xml:space="preserve">   Huaraz</v>
          </cell>
          <cell r="E16" t="str">
            <v xml:space="preserve">  Ancash</v>
          </cell>
          <cell r="H16">
            <v>23601</v>
          </cell>
          <cell r="I16">
            <v>141</v>
          </cell>
          <cell r="J16" t="str">
            <v>Huaraz</v>
          </cell>
          <cell r="K16">
            <v>14</v>
          </cell>
          <cell r="M16">
            <v>48</v>
          </cell>
          <cell r="O16">
            <v>248.72499999999999</v>
          </cell>
          <cell r="P16">
            <v>0.77185646798673235</v>
          </cell>
        </row>
        <row r="23">
          <cell r="C23" t="str">
            <v>TOTAL :</v>
          </cell>
          <cell r="H23">
            <v>74753</v>
          </cell>
          <cell r="I23">
            <v>897</v>
          </cell>
          <cell r="K23">
            <v>37</v>
          </cell>
          <cell r="M23">
            <v>130</v>
          </cell>
          <cell r="O23">
            <v>2345.3109999999997</v>
          </cell>
          <cell r="P23">
            <v>0.70236314075190887</v>
          </cell>
        </row>
        <row r="25">
          <cell r="B25" t="str">
            <v>(2) según el INEI</v>
          </cell>
        </row>
        <row r="29">
          <cell r="B29" t="str">
            <v xml:space="preserve">TAMAÑO DE LAS UNIDADES DE NEGOCIO </v>
          </cell>
        </row>
        <row r="32">
          <cell r="D32" t="str">
            <v>FUERZA</v>
          </cell>
          <cell r="E32" t="str">
            <v>SUB ESTACIONES</v>
          </cell>
          <cell r="G32" t="str">
            <v>LONGITUD DE REDES</v>
          </cell>
          <cell r="I32" t="str">
            <v>CENTRALES</v>
          </cell>
          <cell r="K32" t="str">
            <v>MERCADO</v>
          </cell>
        </row>
        <row r="33">
          <cell r="B33" t="str">
            <v>UNIDADES DE</v>
          </cell>
          <cell r="D33" t="str">
            <v>LABORAL</v>
          </cell>
          <cell r="E33" t="str">
            <v>DISTRIBUCION</v>
          </cell>
          <cell r="G33" t="str">
            <v>( KM )</v>
          </cell>
          <cell r="I33" t="str">
            <v>ELECTRICAS</v>
          </cell>
          <cell r="K33" t="str">
            <v>CLIENTES</v>
          </cell>
          <cell r="N33" t="str">
            <v>MWH  FACTURADOS</v>
          </cell>
        </row>
        <row r="34">
          <cell r="B34" t="str">
            <v>NEGOCIO</v>
          </cell>
          <cell r="E34" t="str">
            <v>NUMERO</v>
          </cell>
          <cell r="F34" t="str">
            <v>(KVA)</v>
          </cell>
          <cell r="G34" t="str">
            <v>MT</v>
          </cell>
          <cell r="H34" t="str">
            <v>BT</v>
          </cell>
          <cell r="I34" t="str">
            <v>NUMERO</v>
          </cell>
          <cell r="J34" t="str">
            <v>MW</v>
          </cell>
          <cell r="K34" t="str">
            <v>LIBRES</v>
          </cell>
          <cell r="L34" t="str">
            <v>REGULADOS</v>
          </cell>
          <cell r="N34" t="str">
            <v>LIBRES</v>
          </cell>
          <cell r="O34" t="str">
            <v>REGULADOS</v>
          </cell>
        </row>
        <row r="35">
          <cell r="L35" t="str">
            <v>MT</v>
          </cell>
          <cell r="M35" t="str">
            <v>BT</v>
          </cell>
          <cell r="O35" t="str">
            <v>MT</v>
          </cell>
          <cell r="P35" t="str">
            <v>BT</v>
          </cell>
        </row>
        <row r="37">
          <cell r="B37" t="str">
            <v xml:space="preserve">  La Libertad</v>
          </cell>
          <cell r="D37">
            <v>184</v>
          </cell>
          <cell r="E37">
            <v>1225</v>
          </cell>
          <cell r="F37">
            <v>179260</v>
          </cell>
          <cell r="G37">
            <v>1050</v>
          </cell>
          <cell r="H37">
            <v>1981</v>
          </cell>
          <cell r="I37">
            <v>6</v>
          </cell>
          <cell r="J37">
            <v>2.99</v>
          </cell>
          <cell r="K37">
            <v>5</v>
          </cell>
          <cell r="L37">
            <v>592</v>
          </cell>
          <cell r="M37">
            <v>180104</v>
          </cell>
          <cell r="N37">
            <v>134195</v>
          </cell>
          <cell r="O37">
            <v>100307</v>
          </cell>
          <cell r="P37">
            <v>218497</v>
          </cell>
        </row>
        <row r="38">
          <cell r="B38" t="str">
            <v xml:space="preserve">  Cajamarca</v>
          </cell>
          <cell r="D38">
            <v>61</v>
          </cell>
          <cell r="E38">
            <v>302</v>
          </cell>
          <cell r="F38">
            <v>29520</v>
          </cell>
          <cell r="G38">
            <v>299</v>
          </cell>
          <cell r="H38">
            <v>446</v>
          </cell>
          <cell r="I38">
            <v>9</v>
          </cell>
          <cell r="J38">
            <v>8.67</v>
          </cell>
          <cell r="K38">
            <v>1</v>
          </cell>
          <cell r="L38">
            <v>59</v>
          </cell>
          <cell r="M38">
            <v>31844</v>
          </cell>
          <cell r="N38">
            <v>42597</v>
          </cell>
          <cell r="O38">
            <v>11171</v>
          </cell>
          <cell r="P38">
            <v>35624</v>
          </cell>
        </row>
        <row r="39">
          <cell r="B39" t="str">
            <v xml:space="preserve">  Chimbote</v>
          </cell>
          <cell r="D39">
            <v>55</v>
          </cell>
          <cell r="E39">
            <v>692</v>
          </cell>
          <cell r="F39">
            <v>67150</v>
          </cell>
          <cell r="G39">
            <v>676</v>
          </cell>
          <cell r="H39">
            <v>904</v>
          </cell>
          <cell r="I39">
            <v>1</v>
          </cell>
          <cell r="J39">
            <v>0.23</v>
          </cell>
          <cell r="K39">
            <v>5</v>
          </cell>
          <cell r="L39">
            <v>296</v>
          </cell>
          <cell r="M39">
            <v>78150</v>
          </cell>
          <cell r="N39">
            <v>17287</v>
          </cell>
          <cell r="O39">
            <v>60972</v>
          </cell>
          <cell r="P39">
            <v>82180</v>
          </cell>
        </row>
        <row r="40">
          <cell r="B40" t="str">
            <v xml:space="preserve">   Huaraz</v>
          </cell>
          <cell r="D40">
            <v>50</v>
          </cell>
          <cell r="E40">
            <v>537</v>
          </cell>
          <cell r="F40">
            <v>39110</v>
          </cell>
          <cell r="G40">
            <v>736</v>
          </cell>
          <cell r="H40">
            <v>974</v>
          </cell>
          <cell r="I40">
            <v>6</v>
          </cell>
          <cell r="J40">
            <v>5.29</v>
          </cell>
          <cell r="K40">
            <v>0</v>
          </cell>
          <cell r="L40">
            <v>131</v>
          </cell>
          <cell r="M40">
            <v>38265</v>
          </cell>
          <cell r="O40">
            <v>6983</v>
          </cell>
          <cell r="P40">
            <v>38639</v>
          </cell>
        </row>
        <row r="46">
          <cell r="C46" t="str">
            <v>TOTAL</v>
          </cell>
          <cell r="D46">
            <v>350</v>
          </cell>
          <cell r="E46">
            <v>2756</v>
          </cell>
          <cell r="F46">
            <v>315040</v>
          </cell>
          <cell r="G46">
            <v>2761</v>
          </cell>
          <cell r="H46">
            <v>4305</v>
          </cell>
          <cell r="I46">
            <v>22</v>
          </cell>
          <cell r="J46">
            <v>17.18</v>
          </cell>
          <cell r="K46">
            <v>11</v>
          </cell>
          <cell r="L46">
            <v>1078</v>
          </cell>
          <cell r="M46">
            <v>328363</v>
          </cell>
          <cell r="N46">
            <v>194079</v>
          </cell>
          <cell r="O46">
            <v>179433</v>
          </cell>
          <cell r="P46">
            <v>374940</v>
          </cell>
        </row>
        <row r="49">
          <cell r="B49" t="str">
            <v>DESCRIPCIÓN DE LA GESTIÓN</v>
          </cell>
        </row>
        <row r="52">
          <cell r="B52" t="str">
            <v xml:space="preserve">OBJETIVOS </v>
          </cell>
          <cell r="E52" t="str">
            <v>ESTRATEGIAS</v>
          </cell>
          <cell r="K52" t="str">
            <v xml:space="preserve">              RESULTADOS</v>
          </cell>
        </row>
        <row r="53">
          <cell r="B53" t="str">
            <v>ESTRATEGICOS</v>
          </cell>
          <cell r="I53" t="str">
            <v>PRELIMINAR 2000</v>
          </cell>
          <cell r="M53" t="str">
            <v>PROGRAMADO  2,001</v>
          </cell>
        </row>
        <row r="55">
          <cell r="B55" t="str">
            <v>Calidad del Servicio y Seguridad Industrial</v>
          </cell>
          <cell r="E55" t="str">
            <v>a)  Optimizar la atención comercial</v>
          </cell>
          <cell r="I55" t="str">
            <v xml:space="preserve">  - Mejores aplicaciones del sistema comercial para atencion al cliente  80%</v>
          </cell>
          <cell r="M55" t="str">
            <v xml:space="preserve">  - Mejores aplicacionespara atencion al cliente  100%</v>
          </cell>
        </row>
        <row r="56">
          <cell r="E56" t="str">
            <v>b)  Reducción de indicadores de mala calidad</v>
          </cell>
          <cell r="I56" t="str">
            <v xml:space="preserve">  - Para Producto: 35%</v>
          </cell>
          <cell r="M56" t="str">
            <v xml:space="preserve">  - Para Producto: 10%</v>
          </cell>
        </row>
        <row r="57">
          <cell r="I57" t="str">
            <v xml:space="preserve">  - Para Suministro:   N=28    D=40     (MT)</v>
          </cell>
          <cell r="M57" t="str">
            <v xml:space="preserve">  - Para Suministro:   N=12    D=20     (MT)</v>
          </cell>
        </row>
        <row r="58">
          <cell r="I58" t="str">
            <v xml:space="preserve">  - Para Alumbrado Público:    9%</v>
          </cell>
          <cell r="M58" t="str">
            <v xml:space="preserve">  - Para Alumbrado Público:    8%</v>
          </cell>
        </row>
        <row r="59">
          <cell r="E59" t="str">
            <v>c)  Adquirir equipos de medición y control</v>
          </cell>
          <cell r="I59" t="str">
            <v xml:space="preserve">  - Adquisición al 80 %  </v>
          </cell>
          <cell r="M59" t="str">
            <v xml:space="preserve">  - Adquisición al 80 %  </v>
          </cell>
        </row>
        <row r="60">
          <cell r="E60" t="str">
            <v>d)  Diagnósticar y Optimizar el uso de las instalaciones eléctricas</v>
          </cell>
          <cell r="M60" t="str">
            <v xml:space="preserve">    Adquisición de Software de Calculos de Ingeniería</v>
          </cell>
        </row>
        <row r="61">
          <cell r="E61" t="str">
            <v>e)  Disminuir el número de observaciones de OSINERG</v>
          </cell>
          <cell r="I61" t="str">
            <v xml:space="preserve">  -  0.90%</v>
          </cell>
          <cell r="M61" t="str">
            <v xml:space="preserve">  -  0.25 %</v>
          </cell>
        </row>
        <row r="63">
          <cell r="B63" t="str">
            <v>Mejorar la rentabilidad del negocio</v>
          </cell>
        </row>
        <row r="64">
          <cell r="E64" t="str">
            <v xml:space="preserve">a)  Optimizar los procesos operativos / comerciales y revisión de costos </v>
          </cell>
          <cell r="I64" t="str">
            <v xml:space="preserve">   -  Venta en MWh                                =   748,451 </v>
          </cell>
          <cell r="M64" t="str">
            <v xml:space="preserve">   -  Venta en MWh                                =   915,671</v>
          </cell>
        </row>
        <row r="65">
          <cell r="E65" t="str">
            <v xml:space="preserve">      unitarios de bienes y servicios.</v>
          </cell>
          <cell r="I65" t="str">
            <v xml:space="preserve">   -  Facturación en Miles de soles        =   212,972</v>
          </cell>
          <cell r="M65" t="str">
            <v xml:space="preserve">   -  Facturación en Miles de soles        =   264,573</v>
          </cell>
        </row>
        <row r="66">
          <cell r="E66" t="str">
            <v>b)  Incrementar la cobertura del servicio eléctrico.</v>
          </cell>
          <cell r="I66" t="str">
            <v xml:space="preserve">   -  Costo del servicio en Miles Soles   =   85,433</v>
          </cell>
          <cell r="M66" t="str">
            <v xml:space="preserve">   -  Costo del servicio en Miles Soles   =     88,269</v>
          </cell>
        </row>
        <row r="67">
          <cell r="I67" t="str">
            <v xml:space="preserve">    - Margen Operativo                           =   12,852    </v>
          </cell>
          <cell r="M67" t="str">
            <v xml:space="preserve">   -  Margen Operativo                           =     24,520</v>
          </cell>
        </row>
        <row r="69">
          <cell r="E69" t="str">
            <v>c)  Optimizar los procesos comerciales y administrativos</v>
          </cell>
          <cell r="I69" t="str">
            <v xml:space="preserve">    -  MWh / trabajador                          =   2,138</v>
          </cell>
          <cell r="M69" t="str">
            <v xml:space="preserve">    -  MWh / trabajador                          =    2,616</v>
          </cell>
        </row>
        <row r="70">
          <cell r="E70" t="str">
            <v xml:space="preserve">d)  Obtener información oportuna y confiable e implementar programa de </v>
          </cell>
          <cell r="I70" t="str">
            <v xml:space="preserve">    -  Miles Soles Venta / trabajador      =      607</v>
          </cell>
          <cell r="M70" t="str">
            <v xml:space="preserve">    -  Miles Soles Venta / trabajador      =       779</v>
          </cell>
        </row>
        <row r="71">
          <cell r="E71" t="str">
            <v xml:space="preserve">       evaluación y control.</v>
          </cell>
          <cell r="I71" t="str">
            <v xml:space="preserve">    -  Numero de clientes / trabajador    =      941</v>
          </cell>
          <cell r="M71" t="str">
            <v xml:space="preserve">    -  Numero de clientes / trabajador    =     1,074</v>
          </cell>
        </row>
        <row r="73">
          <cell r="E73" t="str">
            <v>e)  Reducir el índice de morosidad y la cartera pesada</v>
          </cell>
          <cell r="I73" t="str">
            <v xml:space="preserve">   - Saneamiento de las carteras de cobranza dudosa :  S/. 4.6 Mio</v>
          </cell>
          <cell r="M73" t="str">
            <v xml:space="preserve">   - Recupero del 65% en cartera pesada</v>
          </cell>
        </row>
        <row r="74">
          <cell r="E74" t="str">
            <v>f)  Ejercer presion a los morosos mediante los cortes, cobranza pre-judicial y</v>
          </cell>
          <cell r="I74" t="str">
            <v xml:space="preserve">   - Deuda de cartera morosa : S/. 25.7 Mio.</v>
          </cell>
          <cell r="M74" t="str">
            <v xml:space="preserve">   - Deuda de Cartera Morosa : S/. 9.0 Mio.</v>
          </cell>
        </row>
        <row r="75">
          <cell r="E75" t="str">
            <v xml:space="preserve">     judicial, ejecucion de embargos, publicidad y facilidades.</v>
          </cell>
        </row>
        <row r="76">
          <cell r="E76" t="str">
            <v>g)  Mejorar la recaudación de la cartera activa.</v>
          </cell>
          <cell r="I76" t="str">
            <v xml:space="preserve">   - Indice de recaudacion :   91 %</v>
          </cell>
          <cell r="M76" t="str">
            <v xml:space="preserve">   - Indice de recaudacion : 95 %</v>
          </cell>
        </row>
        <row r="78">
          <cell r="E78" t="str">
            <v xml:space="preserve">h)  Aplicación de modulo balances de energía en sistema comercial </v>
          </cell>
        </row>
        <row r="79">
          <cell r="E79" t="str">
            <v>i)  Reducir el nivel de pérdidas de energía</v>
          </cell>
          <cell r="I79" t="str">
            <v xml:space="preserve">   - Pérdidas de distribución diciembre 2000 = 11.37 %</v>
          </cell>
          <cell r="M79" t="str">
            <v xml:space="preserve">   - Pérdidas de distribución diciembre 2001 =  7.17 %</v>
          </cell>
        </row>
        <row r="80">
          <cell r="E80" t="str">
            <v>j)  Reducir la vulnerabilidad de las instalaciones eléctricas</v>
          </cell>
          <cell r="I80" t="str">
            <v xml:space="preserve">   - Promedio acumulado anual                     =  12.65 %</v>
          </cell>
          <cell r="M80" t="str">
            <v xml:space="preserve">   - Promedio acumulado anual                     =  9.04 %</v>
          </cell>
        </row>
        <row r="81">
          <cell r="E81" t="str">
            <v>k)  Renovar, efectuar mantenimiento y contraste de medidores</v>
          </cell>
        </row>
        <row r="82">
          <cell r="E82" t="str">
            <v>l)  Aplicación de tecnologías de vanguardia</v>
          </cell>
          <cell r="I82" t="str">
            <v xml:space="preserve">   -  Implementación de proeyctos piloto de telemedición y telecontrol</v>
          </cell>
        </row>
        <row r="85">
          <cell r="B85" t="str">
            <v>(1)   Las cifras del año 2000 son anualizadas sobre la base de  la ejecución al mes de octubre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Cta"/>
      <sheetName val="Idc"/>
      <sheetName val="Ifga"/>
      <sheetName val="Ifgb"/>
      <sheetName val="Idg"/>
      <sheetName val="Idg1"/>
      <sheetName val="Bde"/>
      <sheetName val="Mdo"/>
      <sheetName val="Pme"/>
      <sheetName val="Ppto"/>
      <sheetName val="Blg"/>
      <sheetName val="Gpn"/>
      <sheetName val="Gpd"/>
      <sheetName val="Fdcd_0"/>
      <sheetName val="fdcd"/>
      <sheetName val="Adf"/>
      <sheetName val="Ivn"/>
      <sheetName val="Anexos"/>
      <sheetName val="Ape"/>
      <sheetName val="GradoElect_Conces"/>
      <sheetName val="GradoElec_Infl"/>
      <sheetName val="Aportes de Capital ME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FONAFE"/>
      <sheetName val="FORM1P"/>
      <sheetName val="FORM2aP"/>
      <sheetName val="FORM3aP"/>
      <sheetName val="FORM4P"/>
      <sheetName val="FORM5P"/>
      <sheetName val="FORM5P_14ene"/>
      <sheetName val="FORM5P_07ene"/>
      <sheetName val="FORM6P"/>
      <sheetName val="FORM5P__"/>
      <sheetName val="FORM6P_"/>
      <sheetName val="FORM7P_resumen"/>
      <sheetName val="FORM7P"/>
      <sheetName val="FORM7P_resumen_"/>
      <sheetName val="FORM7P_"/>
    </sheetNames>
    <sheetDataSet>
      <sheetData sheetId="0" refreshError="1"/>
      <sheetData sheetId="1" refreshError="1">
        <row r="1">
          <cell r="A1" t="str">
            <v>FONDO NACIONAL DE FINANCIAMIENTO DE LA</v>
          </cell>
          <cell r="T1" t="str">
            <v>FORMATO 1P</v>
          </cell>
        </row>
        <row r="2">
          <cell r="A2" t="str">
            <v>ACTIVIDAD EMPRESARIAL DEL ESTADO</v>
          </cell>
        </row>
        <row r="3">
          <cell r="A3" t="str">
            <v>FONAFE</v>
          </cell>
        </row>
        <row r="6">
          <cell r="C6" t="str">
            <v>RAZON SOCIAL DE LA ENTIDAD</v>
          </cell>
          <cell r="F6" t="str">
            <v>HIDRANDINA S.A.</v>
          </cell>
        </row>
        <row r="9">
          <cell r="C9" t="str">
            <v>SITUACION DEL  PLAN ESTRATEGICO</v>
          </cell>
          <cell r="G9" t="str">
            <v>HORIZONTE DEL PLAN ESTRATEGICO</v>
          </cell>
          <cell r="J9" t="str">
            <v>VISION DE LA ENTIDAD</v>
          </cell>
        </row>
        <row r="10">
          <cell r="D10" t="str">
            <v>EN PROCESO DE MODIFICACION</v>
          </cell>
          <cell r="E10" t="str">
            <v>X</v>
          </cell>
          <cell r="G10" t="str">
            <v>DE</v>
          </cell>
          <cell r="H10">
            <v>2003</v>
          </cell>
          <cell r="J10" t="str">
            <v>Ser una empresa de distribución eléctrica rentable que se afianza en una permanente innovación tecnológica y está encaminada a brindar multiservicios de calidad en el ámbito nacional e internacional, con clientes satisfechos, reconocida por preservar el m</v>
          </cell>
        </row>
        <row r="11">
          <cell r="C11" t="str">
            <v>CULMINADO</v>
          </cell>
          <cell r="G11" t="str">
            <v>A</v>
          </cell>
          <cell r="H11">
            <v>2005</v>
          </cell>
        </row>
        <row r="12">
          <cell r="C12" t="str">
            <v xml:space="preserve">     EN PROCESO DE ELABORACION</v>
          </cell>
        </row>
        <row r="13">
          <cell r="C13" t="str">
            <v xml:space="preserve">     NO CUENTA CON PLAN ESTRATEGICO</v>
          </cell>
        </row>
        <row r="15">
          <cell r="C15" t="str">
            <v>MISION DE LA ENTIDAD</v>
          </cell>
          <cell r="E15" t="str">
            <v xml:space="preserve"> Atender las necesidades de nuestros clientes con una oferta integral de la mejor calidad y precio.</v>
          </cell>
        </row>
        <row r="20">
          <cell r="C20" t="str">
            <v>OBJETIVOS ESTRATEGICOS</v>
          </cell>
          <cell r="F20" t="str">
            <v>OBJETIVO ESPECIFICO DEL</v>
          </cell>
          <cell r="J20" t="str">
            <v>INDICADOR</v>
          </cell>
          <cell r="N20" t="str">
            <v>UNIDAD DE</v>
          </cell>
          <cell r="O20" t="str">
            <v>VALORES</v>
          </cell>
          <cell r="R20" t="str">
            <v>METAS PARA EL AÑO 2003</v>
          </cell>
        </row>
        <row r="21">
          <cell r="G21" t="str">
            <v>PLAN OPERATIVO</v>
          </cell>
          <cell r="N21" t="str">
            <v>MEDIDA</v>
          </cell>
          <cell r="O21" t="str">
            <v>AÑO 2002</v>
          </cell>
          <cell r="P21" t="str">
            <v xml:space="preserve"> I TRIM.</v>
          </cell>
          <cell r="Q21" t="str">
            <v>II TRIM.</v>
          </cell>
          <cell r="R21" t="str">
            <v>III TRIM.</v>
          </cell>
          <cell r="S21" t="str">
            <v xml:space="preserve"> IV TRIM.</v>
          </cell>
          <cell r="T21" t="str">
            <v>ANUAL</v>
          </cell>
        </row>
        <row r="22">
          <cell r="C22">
            <v>1</v>
          </cell>
          <cell r="D22" t="str">
            <v xml:space="preserve"> MAXIMIZAR  LA  RENTABILIDAD</v>
          </cell>
          <cell r="E22">
            <v>1</v>
          </cell>
          <cell r="F22" t="str">
            <v xml:space="preserve"> RENTABILIDAD COMPETITIVA</v>
          </cell>
          <cell r="J22" t="str">
            <v xml:space="preserve"> RENTABILIDAD PATRIMONIAL</v>
          </cell>
          <cell r="N22" t="str">
            <v>%</v>
          </cell>
          <cell r="O22">
            <v>3.5385041278195783E-3</v>
          </cell>
          <cell r="P22">
            <v>1.037752857887027E-2</v>
          </cell>
          <cell r="Q22">
            <v>1.8392647522984903E-2</v>
          </cell>
          <cell r="R22">
            <v>1.8554488762248248E-2</v>
          </cell>
          <cell r="S22">
            <v>2.269731916009397E-2</v>
          </cell>
          <cell r="T22">
            <v>2.269731916009397E-2</v>
          </cell>
        </row>
        <row r="23">
          <cell r="F23" t="str">
            <v>AUMENTAR FLUJO DE CAJA</v>
          </cell>
          <cell r="J23" t="str">
            <v>COBRABILIDAD</v>
          </cell>
          <cell r="N23" t="str">
            <v>%</v>
          </cell>
          <cell r="O23">
            <v>1.0049999999999999</v>
          </cell>
          <cell r="P23">
            <v>1.0109011559794809</v>
          </cell>
          <cell r="Q23">
            <v>1.0124919157908783</v>
          </cell>
          <cell r="R23">
            <v>1.008022325748009</v>
          </cell>
          <cell r="S23">
            <v>1.009533865391008</v>
          </cell>
          <cell r="T23">
            <v>1.009533865391008</v>
          </cell>
        </row>
        <row r="24">
          <cell r="F24" t="str">
            <v>CRECIMIENTO DE LOS INGRESOS</v>
          </cell>
          <cell r="J24" t="str">
            <v>APORTE DEL EFECTIVO NETO DE OPERACION  A LOS INGRESOS DE EFECTIVO DE OPERACIÓN</v>
          </cell>
          <cell r="N24" t="str">
            <v>%</v>
          </cell>
          <cell r="O24">
            <v>0.10441834054936466</v>
          </cell>
          <cell r="P24">
            <v>8.0017439871372317E-2</v>
          </cell>
          <cell r="Q24">
            <v>9.672445353986063E-2</v>
          </cell>
          <cell r="R24">
            <v>0.10816614541954972</v>
          </cell>
          <cell r="S24">
            <v>0.12053599601719336</v>
          </cell>
          <cell r="T24">
            <v>0.12053599601719336</v>
          </cell>
        </row>
        <row r="25">
          <cell r="F25" t="str">
            <v>FINANCIAMIENTO DE CLIENTES Y PROVEEDORES</v>
          </cell>
          <cell r="J25" t="str">
            <v>INDICE DEL GASTO FINANCIERO</v>
          </cell>
          <cell r="N25" t="str">
            <v>%</v>
          </cell>
          <cell r="O25">
            <v>9.3071265325157006E-3</v>
          </cell>
          <cell r="P25">
            <v>1.104215791326902E-2</v>
          </cell>
          <cell r="Q25">
            <v>1.2234168669804202E-2</v>
          </cell>
          <cell r="R25">
            <v>1.4022263124506528E-2</v>
          </cell>
          <cell r="S25">
            <v>1.53173656730406E-2</v>
          </cell>
          <cell r="T25">
            <v>1.53173656730406E-2</v>
          </cell>
        </row>
        <row r="26">
          <cell r="J26" t="str">
            <v>ENDEUDAMIENTO  TOTAL</v>
          </cell>
          <cell r="N26" t="str">
            <v>%</v>
          </cell>
          <cell r="O26">
            <v>0.13700000000000001</v>
          </cell>
          <cell r="P26">
            <v>0.14332815882811692</v>
          </cell>
          <cell r="Q26">
            <v>0.14687979159659972</v>
          </cell>
          <cell r="R26">
            <v>0.155666116395802</v>
          </cell>
          <cell r="S26">
            <v>0.1677736711225265</v>
          </cell>
          <cell r="T26">
            <v>0.1677736711225265</v>
          </cell>
        </row>
        <row r="27">
          <cell r="E27">
            <v>2</v>
          </cell>
          <cell r="F27" t="str">
            <v xml:space="preserve"> AUMENTO DE UTILIDAD (u.a.t.p.)</v>
          </cell>
          <cell r="J27" t="str">
            <v xml:space="preserve"> MARGEN DE U.A.T.P. A VENTAS</v>
          </cell>
          <cell r="N27" t="str">
            <v>%</v>
          </cell>
          <cell r="O27">
            <v>3.2380656251199631E-2</v>
          </cell>
          <cell r="P27">
            <v>3.9738510108981044E-2</v>
          </cell>
          <cell r="Q27">
            <v>6.8431444798539617E-2</v>
          </cell>
          <cell r="R27">
            <v>6.8899938613796854E-2</v>
          </cell>
          <cell r="S27">
            <v>8.3225645825109926E-2</v>
          </cell>
          <cell r="T27">
            <v>8.3225645825109926E-2</v>
          </cell>
        </row>
        <row r="28">
          <cell r="E28">
            <v>3</v>
          </cell>
          <cell r="F28" t="str">
            <v xml:space="preserve"> MEJORAR MARGEN OPERATIVO</v>
          </cell>
          <cell r="J28" t="str">
            <v xml:space="preserve"> MARGEN  OPERATIVO</v>
          </cell>
          <cell r="N28" t="str">
            <v>%</v>
          </cell>
          <cell r="O28">
            <v>6.7885209480495423E-2</v>
          </cell>
          <cell r="P28">
            <v>3.6301447821179202E-2</v>
          </cell>
          <cell r="Q28">
            <v>5.8758223219558259E-2</v>
          </cell>
          <cell r="R28">
            <v>5.8828521291485622E-2</v>
          </cell>
          <cell r="S28">
            <v>7.2423126485017933E-2</v>
          </cell>
          <cell r="T28">
            <v>7.2423126485017933E-2</v>
          </cell>
        </row>
        <row r="29">
          <cell r="F29" t="str">
            <v>PRIORIZAR INVERSIONES</v>
          </cell>
          <cell r="J29" t="str">
            <v>PARTICIPACION DE LAS INVERSIONES EN FLUJO DE EFECTIVO</v>
          </cell>
          <cell r="N29" t="str">
            <v>%</v>
          </cell>
          <cell r="O29">
            <v>0.12910560970368734</v>
          </cell>
          <cell r="P29">
            <v>0.13831389601577598</v>
          </cell>
          <cell r="Q29">
            <v>0.15160330091736213</v>
          </cell>
          <cell r="R29">
            <v>0.16588248647731252</v>
          </cell>
          <cell r="S29">
            <v>0.18271003368998939</v>
          </cell>
          <cell r="T29">
            <v>0.18271003368998939</v>
          </cell>
        </row>
        <row r="30">
          <cell r="J30" t="str">
            <v>GASTOS DE VENTA Y ADMINISTRACION ENTRE COSTOS DE DISTRIBUCION</v>
          </cell>
          <cell r="N30" t="str">
            <v>%</v>
          </cell>
          <cell r="O30">
            <v>0.48507409470617591</v>
          </cell>
          <cell r="P30">
            <v>0.51597969127137877</v>
          </cell>
          <cell r="Q30">
            <v>0.51209721105456718</v>
          </cell>
          <cell r="R30">
            <v>0.50780333667490518</v>
          </cell>
          <cell r="S30">
            <v>0.50301159197309675</v>
          </cell>
          <cell r="T30">
            <v>0.50301159197309675</v>
          </cell>
        </row>
        <row r="31">
          <cell r="D31" t="str">
            <v xml:space="preserve"> AUMENTAR SATISFACCIÓN DE CLIENTE</v>
          </cell>
          <cell r="E31">
            <v>1</v>
          </cell>
          <cell r="F31" t="str">
            <v xml:space="preserve"> REDUCCIÓN DEL CICLO DE COBRANZAS</v>
          </cell>
          <cell r="J31" t="str">
            <v xml:space="preserve"> ROTACION DE CUENTAS POR COBRAR COMERCIALES</v>
          </cell>
          <cell r="N31" t="str">
            <v>Días</v>
          </cell>
          <cell r="O31">
            <v>71.851299137712545</v>
          </cell>
          <cell r="P31">
            <v>77.1663504330877</v>
          </cell>
          <cell r="Q31">
            <v>72.625115220934219</v>
          </cell>
          <cell r="R31">
            <v>69.654655498209252</v>
          </cell>
          <cell r="S31">
            <v>64.000979504150209</v>
          </cell>
          <cell r="T31">
            <v>64.000979504150209</v>
          </cell>
        </row>
        <row r="32">
          <cell r="F32" t="str">
            <v>RELACION WIN/WIN CLIENTES LIBRES</v>
          </cell>
          <cell r="J32" t="str">
            <v>MARGEN BRUTO COMERCIAL DEL MERCADO LIBRE</v>
          </cell>
          <cell r="N32" t="str">
            <v>%</v>
          </cell>
          <cell r="O32">
            <v>0.25381596162232883</v>
          </cell>
          <cell r="P32">
            <v>0.25116353728140911</v>
          </cell>
          <cell r="Q32">
            <v>0.27833301462162197</v>
          </cell>
          <cell r="R32">
            <v>0.27700358466713171</v>
          </cell>
          <cell r="S32">
            <v>0.28708303134427698</v>
          </cell>
          <cell r="T32">
            <v>0.28708303134427698</v>
          </cell>
        </row>
        <row r="33">
          <cell r="F33" t="str">
            <v>MAXIMIZAR VENTAS</v>
          </cell>
          <cell r="J33" t="str">
            <v>MAXIMIZAR VENTAS EN HORAS FUERA DE PUNTA</v>
          </cell>
          <cell r="N33" t="str">
            <v>%</v>
          </cell>
          <cell r="O33">
            <v>0.74</v>
          </cell>
          <cell r="P33">
            <v>0.74299999999999988</v>
          </cell>
          <cell r="Q33">
            <v>0.74557330564653967</v>
          </cell>
          <cell r="R33">
            <v>0.74807728572809307</v>
          </cell>
          <cell r="S33">
            <v>0.75017002344387951</v>
          </cell>
          <cell r="T33">
            <v>0.75017002344387951</v>
          </cell>
        </row>
        <row r="34">
          <cell r="F34" t="str">
            <v>OPTIMIZAR CONTRATOS DE COMPRA PARA EL MERCADO REGULADO</v>
          </cell>
          <cell r="J34" t="str">
            <v>EFICIENCIA DE LA COMPRA</v>
          </cell>
          <cell r="N34" t="str">
            <v>%</v>
          </cell>
          <cell r="O34">
            <v>0.97971727105101403</v>
          </cell>
          <cell r="P34">
            <v>0.96977025392986693</v>
          </cell>
          <cell r="Q34">
            <v>0.96889157354273636</v>
          </cell>
          <cell r="R34">
            <v>0.96918429003021156</v>
          </cell>
          <cell r="S34">
            <v>0.96903790968131709</v>
          </cell>
          <cell r="T34">
            <v>0.96918429003021134</v>
          </cell>
        </row>
        <row r="35">
          <cell r="C35">
            <v>2</v>
          </cell>
          <cell r="E35">
            <v>2</v>
          </cell>
          <cell r="F35" t="str">
            <v xml:space="preserve"> CAPTACIÓN DE CLIENTES</v>
          </cell>
          <cell r="J35" t="str">
            <v xml:space="preserve"> COEFICIENTE DE ELETRIFICACIÓN</v>
          </cell>
          <cell r="N35" t="str">
            <v>%</v>
          </cell>
          <cell r="O35">
            <v>0.70799999999999996</v>
          </cell>
          <cell r="P35">
            <v>0.71599999999999997</v>
          </cell>
          <cell r="Q35">
            <v>0.72399999999999998</v>
          </cell>
          <cell r="R35">
            <v>0.73199999999999998</v>
          </cell>
          <cell r="S35">
            <v>0.74</v>
          </cell>
          <cell r="T35">
            <v>0.74</v>
          </cell>
        </row>
        <row r="36">
          <cell r="E36">
            <v>3</v>
          </cell>
          <cell r="F36" t="str">
            <v xml:space="preserve"> REFORZAR IMAGEN</v>
          </cell>
          <cell r="J36" t="str">
            <v xml:space="preserve"> GRADO DE APROBACION DEL CLIENTE </v>
          </cell>
          <cell r="N36" t="str">
            <v>%</v>
          </cell>
          <cell r="O36">
            <v>0.56899999999999995</v>
          </cell>
          <cell r="P36">
            <v>0.57699999999999996</v>
          </cell>
          <cell r="Q36">
            <v>0.58399999999999996</v>
          </cell>
          <cell r="R36">
            <v>0.59199999999999997</v>
          </cell>
          <cell r="S36">
            <v>0.6</v>
          </cell>
          <cell r="T36">
            <v>0.6</v>
          </cell>
        </row>
        <row r="37">
          <cell r="F37" t="str">
            <v>LOGRAR TARIFAS ADECUADAS</v>
          </cell>
          <cell r="J37" t="str">
            <v>INGRESOS ACORDE A AL INVERSION OPTIMA REALIZADA</v>
          </cell>
          <cell r="N37" t="str">
            <v>%</v>
          </cell>
          <cell r="O37">
            <v>0.38909079971565558</v>
          </cell>
          <cell r="P37">
            <v>0.38017569907944188</v>
          </cell>
          <cell r="Q37">
            <v>0.39250126770932781</v>
          </cell>
          <cell r="R37">
            <v>0.39610863600534935</v>
          </cell>
          <cell r="S37">
            <v>0.40610394739523686</v>
          </cell>
          <cell r="T37">
            <v>0.40610394633548813</v>
          </cell>
        </row>
        <row r="38">
          <cell r="F38" t="str">
            <v>CALIDAD DE MEDICION</v>
          </cell>
          <cell r="J38" t="str">
            <v>GRADO DE PRECISION DE LA MEDIDA</v>
          </cell>
          <cell r="N38" t="str">
            <v>%</v>
          </cell>
          <cell r="O38">
            <v>3.3653846153846152E-2</v>
          </cell>
          <cell r="P38">
            <v>4.5454545454545456E-2</v>
          </cell>
          <cell r="Q38">
            <v>4.5454545454545456E-2</v>
          </cell>
          <cell r="R38">
            <v>4.5454545454545456E-2</v>
          </cell>
          <cell r="S38">
            <v>4.5454545454545456E-2</v>
          </cell>
          <cell r="T38">
            <v>4.5454545454545456E-2</v>
          </cell>
        </row>
        <row r="39">
          <cell r="C39">
            <v>3</v>
          </cell>
          <cell r="F39" t="str">
            <v>NIVELAR DIAGRAMA DE CARGA</v>
          </cell>
          <cell r="J39" t="str">
            <v>FACTOR DE CARGA</v>
          </cell>
          <cell r="N39" t="str">
            <v>p.u.</v>
          </cell>
          <cell r="O39">
            <v>0.61735159817351604</v>
          </cell>
          <cell r="P39">
            <v>0.61289454328644144</v>
          </cell>
          <cell r="Q39">
            <v>0.62830082092168527</v>
          </cell>
          <cell r="R39">
            <v>0.62426729918533197</v>
          </cell>
          <cell r="S39">
            <v>0.63190740425717218</v>
          </cell>
          <cell r="T39">
            <v>0.63190740425717218</v>
          </cell>
        </row>
        <row r="40">
          <cell r="F40" t="str">
            <v>OPTIMIZAR EL DESPACHO</v>
          </cell>
          <cell r="J40" t="str">
            <v>FACTOR DE PLANTA</v>
          </cell>
          <cell r="N40" t="str">
            <v>p.u.</v>
          </cell>
          <cell r="O40">
            <v>0.27291249734973649</v>
          </cell>
          <cell r="P40">
            <v>0.39782190654039395</v>
          </cell>
          <cell r="Q40">
            <v>0.38883481569423356</v>
          </cell>
          <cell r="R40">
            <v>0.37027998012391766</v>
          </cell>
          <cell r="S40">
            <v>0.36685484045899219</v>
          </cell>
          <cell r="T40">
            <v>0.36685484045899219</v>
          </cell>
        </row>
        <row r="41">
          <cell r="F41" t="str">
            <v>CUIDADO DEL MEDIO AMBIENTE</v>
          </cell>
          <cell r="J41" t="str">
            <v>REDUCCION DE PRODUCCION EN CENTRALES TERMICAS</v>
          </cell>
          <cell r="N41" t="str">
            <v>MWh</v>
          </cell>
          <cell r="O41">
            <v>434.601</v>
          </cell>
          <cell r="P41">
            <v>6.19</v>
          </cell>
          <cell r="Q41">
            <v>6.91</v>
          </cell>
          <cell r="R41">
            <v>30.508999999999986</v>
          </cell>
          <cell r="S41">
            <v>42.35899999999998</v>
          </cell>
          <cell r="T41">
            <v>42.35899999999998</v>
          </cell>
        </row>
        <row r="42">
          <cell r="B42" t="str">
            <v xml:space="preserve"> </v>
          </cell>
          <cell r="J42" t="str">
            <v>DESACTIVACION DE POTENCIA INSTALADA EN CENTRALES TERMICAS</v>
          </cell>
          <cell r="N42" t="str">
            <v>MW</v>
          </cell>
          <cell r="O42">
            <v>0</v>
          </cell>
          <cell r="P42">
            <v>0</v>
          </cell>
          <cell r="Q42">
            <v>0</v>
          </cell>
          <cell r="R42">
            <v>-2.1020000000000003</v>
          </cell>
          <cell r="S42">
            <v>0</v>
          </cell>
          <cell r="T42">
            <v>2.1</v>
          </cell>
        </row>
        <row r="43">
          <cell r="C43">
            <v>3</v>
          </cell>
          <cell r="F43" t="str">
            <v>GARANTIZAR LA CALIDAD DEL SERVICIO</v>
          </cell>
          <cell r="J43" t="str">
            <v>DEK</v>
          </cell>
          <cell r="N43" t="str">
            <v>Horas</v>
          </cell>
          <cell r="O43">
            <v>59</v>
          </cell>
          <cell r="P43">
            <v>11</v>
          </cell>
          <cell r="Q43">
            <v>11</v>
          </cell>
          <cell r="R43">
            <v>10</v>
          </cell>
          <cell r="S43">
            <v>10</v>
          </cell>
          <cell r="T43">
            <v>42</v>
          </cell>
        </row>
        <row r="44">
          <cell r="J44" t="str">
            <v>FEK</v>
          </cell>
          <cell r="N44" t="str">
            <v>Veces</v>
          </cell>
          <cell r="O44">
            <v>24</v>
          </cell>
          <cell r="P44">
            <v>5</v>
          </cell>
          <cell r="Q44">
            <v>5</v>
          </cell>
          <cell r="R44">
            <v>5</v>
          </cell>
          <cell r="S44">
            <v>5</v>
          </cell>
          <cell r="T44">
            <v>20</v>
          </cell>
        </row>
        <row r="45">
          <cell r="J45" t="str">
            <v>CALIDAD DEL PRODUCTO</v>
          </cell>
          <cell r="N45" t="str">
            <v>%</v>
          </cell>
          <cell r="O45">
            <v>0.73166096541239067</v>
          </cell>
          <cell r="P45">
            <v>0.73333333333333328</v>
          </cell>
          <cell r="Q45">
            <v>0.74064837905236913</v>
          </cell>
          <cell r="R45">
            <v>0.74502212389380529</v>
          </cell>
          <cell r="S45">
            <v>0.75095057034220536</v>
          </cell>
          <cell r="T45">
            <v>0.75095057034220536</v>
          </cell>
        </row>
        <row r="46">
          <cell r="J46" t="str">
            <v>CALIDAD DEL ALUMBRADO PUBLICO</v>
          </cell>
          <cell r="N46" t="str">
            <v>%</v>
          </cell>
          <cell r="O46">
            <v>0.81012972229853397</v>
          </cell>
          <cell r="P46">
            <v>0.81491228070175425</v>
          </cell>
          <cell r="Q46">
            <v>0.81666666666666654</v>
          </cell>
          <cell r="R46">
            <v>0.81842105263157872</v>
          </cell>
          <cell r="S46">
            <v>0.82056892778993418</v>
          </cell>
          <cell r="T46">
            <v>0.82056892778993418</v>
          </cell>
        </row>
        <row r="47">
          <cell r="C47">
            <v>3</v>
          </cell>
          <cell r="D47" t="str">
            <v xml:space="preserve"> REDUCCIÓN DE PÉRDIDAS</v>
          </cell>
          <cell r="E47">
            <v>1</v>
          </cell>
          <cell r="F47" t="str">
            <v xml:space="preserve"> REDUCCIÓN DE PÉRDIDAS EN DISTRIBUCIÓN</v>
          </cell>
          <cell r="J47" t="str">
            <v xml:space="preserve"> PERDIDAS DE ENERGÍA EN DISTRIBUCIÓN</v>
          </cell>
          <cell r="N47" t="str">
            <v>%</v>
          </cell>
          <cell r="O47">
            <v>0.1076</v>
          </cell>
          <cell r="P47">
            <v>9.8299999999999998E-2</v>
          </cell>
          <cell r="Q47">
            <v>9.5799999999999996E-2</v>
          </cell>
          <cell r="R47">
            <v>9.2799999999999994E-2</v>
          </cell>
          <cell r="S47">
            <v>9.0399999999999994E-2</v>
          </cell>
          <cell r="T47">
            <v>9.4200000000000006E-2</v>
          </cell>
        </row>
        <row r="48">
          <cell r="F48" t="str">
            <v>ELIMINAR ROBO DE ELECTRICIDAD</v>
          </cell>
          <cell r="J48" t="str">
            <v>PERDIDAS COMERCIALES DE DISTRIBUCION (1)</v>
          </cell>
          <cell r="N48" t="str">
            <v>%</v>
          </cell>
          <cell r="O48">
            <v>2.6599999999999999E-2</v>
          </cell>
          <cell r="P48">
            <v>1.7799999999999996E-2</v>
          </cell>
          <cell r="Q48">
            <v>1.5799999999999995E-2</v>
          </cell>
          <cell r="R48">
            <v>1.3299999999999992E-2</v>
          </cell>
          <cell r="S48">
            <v>1.1399999999999993E-2</v>
          </cell>
          <cell r="T48">
            <v>1.5200000000000005E-2</v>
          </cell>
        </row>
        <row r="49">
          <cell r="F49" t="str">
            <v>REDUCCION DE PERDIDAS TECNICAS</v>
          </cell>
          <cell r="J49" t="str">
            <v>PERDIDAS DE TRANSMISION</v>
          </cell>
          <cell r="N49" t="str">
            <v>%</v>
          </cell>
          <cell r="O49">
            <v>4.7883496184989098E-2</v>
          </cell>
          <cell r="P49">
            <v>4.7480896187251154E-2</v>
          </cell>
          <cell r="Q49">
            <v>4.7379321810978078E-2</v>
          </cell>
          <cell r="R49">
            <v>4.6781975755239957E-2</v>
          </cell>
          <cell r="S49">
            <v>4.6344112431376774E-2</v>
          </cell>
          <cell r="T49">
            <v>4.6344112431376774E-2</v>
          </cell>
        </row>
        <row r="50">
          <cell r="J50" t="str">
            <v>PERDIDAS TECNICAS DE DISTRIBUCION (1)</v>
          </cell>
          <cell r="N50" t="str">
            <v>%</v>
          </cell>
          <cell r="O50">
            <v>8.1000000000000003E-2</v>
          </cell>
          <cell r="P50">
            <v>8.0500000000000002E-2</v>
          </cell>
          <cell r="Q50">
            <v>0.08</v>
          </cell>
          <cell r="R50">
            <v>7.9500000000000001E-2</v>
          </cell>
          <cell r="S50">
            <v>7.9000000000000001E-2</v>
          </cell>
          <cell r="T50">
            <v>7.9000000000000001E-2</v>
          </cell>
        </row>
        <row r="51">
          <cell r="C51">
            <v>4</v>
          </cell>
          <cell r="D51" t="str">
            <v xml:space="preserve"> INCREMENTAR LA PRODUCTIVIDAD:</v>
          </cell>
          <cell r="E51">
            <v>1</v>
          </cell>
          <cell r="F51" t="str">
            <v xml:space="preserve"> REDUCCIÓN DE COSTOS OPERATIVOS</v>
          </cell>
          <cell r="J51" t="str">
            <v xml:space="preserve"> REDUCCION DE COSTOS DE OPERATIVOS</v>
          </cell>
          <cell r="N51" t="str">
            <v>%</v>
          </cell>
          <cell r="O51">
            <v>-4.4895722634527901E-2</v>
          </cell>
          <cell r="P51">
            <v>-0.16987033660126838</v>
          </cell>
          <cell r="Q51">
            <v>-8.0922321368686267E-2</v>
          </cell>
          <cell r="R51">
            <v>6.5694935349669414E-4</v>
          </cell>
          <cell r="S51">
            <v>9.6672379717451795E-2</v>
          </cell>
          <cell r="T51">
            <v>-3.4369604714933333E-2</v>
          </cell>
        </row>
        <row r="52">
          <cell r="D52" t="str">
            <v xml:space="preserve"> REDUCCIÓN DE COSTOS</v>
          </cell>
          <cell r="E52">
            <v>2</v>
          </cell>
          <cell r="F52" t="str">
            <v xml:space="preserve"> REDUCCIÓN DE GASTOS DE ADM.Y VENTAS</v>
          </cell>
          <cell r="J52" t="str">
            <v xml:space="preserve"> GASTOS DE VENTA Y ADMINISTRACION ENTRE COSTOS DE
        DISTRIBUCION</v>
          </cell>
          <cell r="N52" t="str">
            <v>%</v>
          </cell>
          <cell r="O52">
            <v>0.51784927024248839</v>
          </cell>
          <cell r="P52">
            <v>0.50274207032177143</v>
          </cell>
          <cell r="Q52">
            <v>0.50285322508707386</v>
          </cell>
          <cell r="R52">
            <v>0.50263371163953607</v>
          </cell>
          <cell r="S52">
            <v>0.50292312308139309</v>
          </cell>
          <cell r="T52">
            <v>0.50292312308139309</v>
          </cell>
        </row>
        <row r="53">
          <cell r="F53" t="str">
            <v>INCREMETAR GENERACION HIDRAULICA</v>
          </cell>
          <cell r="J53" t="str">
            <v>INCREMENTO DE CAPACIDAD EFECTIVA DE CENTRALES HIDRAULICAS</v>
          </cell>
          <cell r="N53" t="str">
            <v>MW</v>
          </cell>
          <cell r="O53">
            <v>1.98</v>
          </cell>
          <cell r="P53">
            <v>0</v>
          </cell>
          <cell r="Q53">
            <v>0</v>
          </cell>
          <cell r="R53">
            <v>0</v>
          </cell>
          <cell r="S53">
            <v>0.56000000000000005</v>
          </cell>
          <cell r="T53">
            <v>0.56000000000000005</v>
          </cell>
        </row>
        <row r="54">
          <cell r="F54" t="str">
            <v>DISPONER DE CARTERA DE PROYECTOS</v>
          </cell>
          <cell r="J54" t="str">
            <v>PROYECTOS CON ESTUDIOS DEFINITIVOS</v>
          </cell>
          <cell r="N54" t="str">
            <v>%</v>
          </cell>
          <cell r="O54">
            <v>0.79731212287438291</v>
          </cell>
          <cell r="P54">
            <v>0.53318879252835216</v>
          </cell>
          <cell r="Q54">
            <v>0.61240827218145433</v>
          </cell>
          <cell r="R54">
            <v>0.68495663775850568</v>
          </cell>
          <cell r="S54">
            <v>0.74833222148098744</v>
          </cell>
          <cell r="T54">
            <v>0.74833222148098733</v>
          </cell>
        </row>
        <row r="55">
          <cell r="D55" t="str">
            <v xml:space="preserve"> INVERTIR APLICANDO NUEVA TECNOLOGÍA</v>
          </cell>
          <cell r="E55">
            <v>3</v>
          </cell>
          <cell r="F55" t="str">
            <v xml:space="preserve"> INCORPORACION DE NUEVAS TECNOLOGIAS</v>
          </cell>
          <cell r="J55" t="str">
            <v xml:space="preserve"> INVERSION EN NUEVAS TECNOLOGIAS</v>
          </cell>
          <cell r="N55" t="str">
            <v>%</v>
          </cell>
          <cell r="O55">
            <v>2.95474096311765E-2</v>
          </cell>
          <cell r="P55">
            <v>2.3739619159466492E-2</v>
          </cell>
          <cell r="Q55">
            <v>2.6568140230183893E-2</v>
          </cell>
          <cell r="R55">
            <v>2.7730832911544444E-2</v>
          </cell>
          <cell r="S55">
            <v>2.4555499635686238E-2</v>
          </cell>
          <cell r="T55">
            <v>2.4555499635686238E-2</v>
          </cell>
        </row>
        <row r="58">
          <cell r="C58" t="str">
            <v xml:space="preserve">PROGRAMA DE VENTAS </v>
          </cell>
          <cell r="G58" t="str">
            <v>EN VOLUMEN Y/O UNIDADES FISICAS</v>
          </cell>
          <cell r="O58" t="str">
            <v>EN  MILES  DE   SOLES</v>
          </cell>
        </row>
        <row r="59">
          <cell r="D59" t="str">
            <v>BIENES Y/O SERVICIOS</v>
          </cell>
          <cell r="G59" t="str">
            <v>UNIDAD DE</v>
          </cell>
          <cell r="H59">
            <v>2001</v>
          </cell>
          <cell r="I59">
            <v>2002</v>
          </cell>
          <cell r="K59" t="str">
            <v>PROGRAMACION 2003</v>
          </cell>
          <cell r="O59" t="str">
            <v xml:space="preserve"> </v>
          </cell>
          <cell r="P59" t="str">
            <v>PROGRAMACIÓN 2003</v>
          </cell>
        </row>
        <row r="60">
          <cell r="G60" t="str">
            <v>MEDIDA</v>
          </cell>
          <cell r="H60" t="str">
            <v>(REAL)</v>
          </cell>
          <cell r="I60" t="str">
            <v>(ESTIMADO)</v>
          </cell>
          <cell r="J60" t="str">
            <v>I TRIM.</v>
          </cell>
          <cell r="K60" t="str">
            <v>II TRIM.</v>
          </cell>
          <cell r="L60" t="str">
            <v>III TRIM.</v>
          </cell>
          <cell r="M60" t="str">
            <v>IV TRIM.</v>
          </cell>
          <cell r="N60" t="str">
            <v>ANUAL</v>
          </cell>
          <cell r="O60" t="str">
            <v>I TRIM.</v>
          </cell>
          <cell r="P60" t="str">
            <v>II TRIM.</v>
          </cell>
          <cell r="Q60" t="str">
            <v>III TRIM.</v>
          </cell>
          <cell r="R60" t="str">
            <v>IV TRIM.</v>
          </cell>
          <cell r="S60" t="str">
            <v xml:space="preserve">       ANUAL</v>
          </cell>
        </row>
        <row r="62">
          <cell r="C62">
            <v>1</v>
          </cell>
          <cell r="D62" t="str">
            <v>Produccion de Energia</v>
          </cell>
          <cell r="G62" t="str">
            <v>MWh</v>
          </cell>
          <cell r="H62">
            <v>14732.54</v>
          </cell>
          <cell r="I62">
            <v>20911.04</v>
          </cell>
          <cell r="J62">
            <v>7170.34</v>
          </cell>
          <cell r="K62">
            <v>6900.06</v>
          </cell>
          <cell r="L62">
            <v>6147.39</v>
          </cell>
          <cell r="M62">
            <v>8172.48</v>
          </cell>
          <cell r="N62">
            <v>28390.27</v>
          </cell>
          <cell r="O62">
            <v>1168.7654200000002</v>
          </cell>
          <cell r="P62">
            <v>1140.3499159999999</v>
          </cell>
          <cell r="Q62">
            <v>1016.573393</v>
          </cell>
          <cell r="R62">
            <v>1368.3455679999997</v>
          </cell>
          <cell r="S62">
            <v>4694.0342970000002</v>
          </cell>
        </row>
        <row r="63">
          <cell r="C63">
            <v>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 t="str">
            <v>.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 t="str">
            <v>.</v>
          </cell>
        </row>
        <row r="67">
          <cell r="C67" t="str">
            <v xml:space="preserve">PROGRAMA DE VENTAS </v>
          </cell>
          <cell r="G67" t="str">
            <v>EN VOLUMEN Y/O UNIDADES FISICAS</v>
          </cell>
          <cell r="O67" t="str">
            <v>EN  MILES  DE   SOLES</v>
          </cell>
        </row>
        <row r="68">
          <cell r="D68" t="str">
            <v>BIENES Y/O SERVICIOS</v>
          </cell>
          <cell r="G68" t="str">
            <v>UNIDAD DE</v>
          </cell>
          <cell r="H68">
            <v>2001</v>
          </cell>
          <cell r="I68">
            <v>2002</v>
          </cell>
          <cell r="K68" t="str">
            <v>PROGRAMACION 2003</v>
          </cell>
          <cell r="O68" t="str">
            <v xml:space="preserve"> </v>
          </cell>
          <cell r="P68" t="str">
            <v>PROGRAMACIÓN 2003</v>
          </cell>
        </row>
        <row r="69">
          <cell r="G69" t="str">
            <v>MEDIDA</v>
          </cell>
          <cell r="H69" t="str">
            <v>(REAL)</v>
          </cell>
          <cell r="I69" t="str">
            <v>(ESTIMADO)</v>
          </cell>
          <cell r="J69" t="str">
            <v>I TRIM.</v>
          </cell>
          <cell r="K69" t="str">
            <v>II TRIM.</v>
          </cell>
          <cell r="L69" t="str">
            <v>III TRIM.</v>
          </cell>
          <cell r="M69" t="str">
            <v>IV TRIM.</v>
          </cell>
          <cell r="N69" t="str">
            <v>ANUAL</v>
          </cell>
          <cell r="O69" t="str">
            <v>I TRIM.</v>
          </cell>
          <cell r="P69" t="str">
            <v>II TRIM.</v>
          </cell>
          <cell r="Q69" t="str">
            <v>III TRIM.</v>
          </cell>
          <cell r="R69" t="str">
            <v>IV TRIM.</v>
          </cell>
          <cell r="S69" t="str">
            <v xml:space="preserve">    ANUAL</v>
          </cell>
        </row>
        <row r="71">
          <cell r="C71">
            <v>1</v>
          </cell>
          <cell r="D71" t="str">
            <v>Venta de Energia</v>
          </cell>
          <cell r="G71" t="str">
            <v>MWh</v>
          </cell>
          <cell r="H71">
            <v>742938.4</v>
          </cell>
          <cell r="I71">
            <v>711800.24</v>
          </cell>
          <cell r="J71">
            <v>176857.25</v>
          </cell>
          <cell r="K71">
            <v>187055.34</v>
          </cell>
          <cell r="L71">
            <v>184272.61</v>
          </cell>
          <cell r="M71">
            <v>193804.48</v>
          </cell>
          <cell r="N71">
            <v>741989.67999999993</v>
          </cell>
          <cell r="O71">
            <v>52312.552608371421</v>
          </cell>
          <cell r="P71">
            <v>56089.277268371428</v>
          </cell>
          <cell r="Q71">
            <v>55297.182898371422</v>
          </cell>
          <cell r="R71">
            <v>59327.899368371422</v>
          </cell>
          <cell r="S71">
            <v>223026.91214348568</v>
          </cell>
        </row>
        <row r="72">
          <cell r="C72">
            <v>2</v>
          </cell>
          <cell r="D72" t="str">
            <v>Otros Servicios Complementarios</v>
          </cell>
          <cell r="G72" t="str">
            <v>Miles S/.</v>
          </cell>
          <cell r="H72">
            <v>20451.487412748429</v>
          </cell>
          <cell r="I72">
            <v>17269.359464137298</v>
          </cell>
          <cell r="O72">
            <v>4102.5062261679623</v>
          </cell>
          <cell r="P72">
            <v>5224.7524610603768</v>
          </cell>
          <cell r="Q72">
            <v>5097.8859823867806</v>
          </cell>
          <cell r="R72">
            <v>4378.9674493589564</v>
          </cell>
          <cell r="S72">
            <v>18804.112118974077</v>
          </cell>
        </row>
        <row r="73">
          <cell r="C73" t="str">
            <v>.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 t="str">
            <v>.</v>
          </cell>
        </row>
        <row r="76">
          <cell r="C76" t="str">
            <v xml:space="preserve">PROGRAMA DE COMPRA DE INSUMOS </v>
          </cell>
          <cell r="G76" t="str">
            <v>EN VOLUMEN Y/O UNIDADES FISICAS</v>
          </cell>
          <cell r="O76" t="str">
            <v>EN  MILES  DE   SOLES</v>
          </cell>
        </row>
        <row r="77">
          <cell r="D77" t="str">
            <v>BIENES Y/O SERVICIOS</v>
          </cell>
          <cell r="G77" t="str">
            <v>UNIDAD DE</v>
          </cell>
          <cell r="H77">
            <v>2001</v>
          </cell>
          <cell r="I77">
            <v>2002</v>
          </cell>
          <cell r="K77" t="str">
            <v>PROGRAMACION 2003</v>
          </cell>
          <cell r="O77" t="str">
            <v xml:space="preserve"> </v>
          </cell>
          <cell r="P77" t="str">
            <v>PROGRAMACIÓN 2003</v>
          </cell>
        </row>
        <row r="78">
          <cell r="G78" t="str">
            <v>MEDIDA</v>
          </cell>
          <cell r="H78" t="str">
            <v>(REAL)</v>
          </cell>
          <cell r="I78" t="str">
            <v>(ESTIMADO)</v>
          </cell>
          <cell r="J78" t="str">
            <v>I TRIM.</v>
          </cell>
          <cell r="K78" t="str">
            <v>II TRIM.</v>
          </cell>
          <cell r="L78" t="str">
            <v>III TRIM.</v>
          </cell>
          <cell r="M78" t="str">
            <v>IV TRIM.</v>
          </cell>
          <cell r="N78" t="str">
            <v>ANUAL</v>
          </cell>
          <cell r="O78" t="str">
            <v>I TRIM.</v>
          </cell>
          <cell r="P78" t="str">
            <v>II TRIM.</v>
          </cell>
          <cell r="Q78" t="str">
            <v>III TRIM.</v>
          </cell>
          <cell r="R78" t="str">
            <v>IV TRIM.</v>
          </cell>
          <cell r="S78" t="str">
            <v xml:space="preserve">    ANUAL</v>
          </cell>
        </row>
        <row r="80">
          <cell r="C80">
            <v>1</v>
          </cell>
          <cell r="D80" t="str">
            <v>Compra de Energia</v>
          </cell>
          <cell r="G80" t="str">
            <v>MWh</v>
          </cell>
          <cell r="H80">
            <v>854995.63</v>
          </cell>
          <cell r="I80">
            <v>812341.09</v>
          </cell>
          <cell r="J80">
            <v>197372.49</v>
          </cell>
          <cell r="K80">
            <v>208936.38</v>
          </cell>
          <cell r="L80">
            <v>205439.14</v>
          </cell>
          <cell r="M80">
            <v>213706.07</v>
          </cell>
          <cell r="N80">
            <v>825454.08000000007</v>
          </cell>
          <cell r="O80">
            <v>32180.396820000005</v>
          </cell>
          <cell r="P80">
            <v>34531.994830000003</v>
          </cell>
          <cell r="Q80">
            <v>33967.187129999991</v>
          </cell>
          <cell r="R80">
            <v>35780.424339999998</v>
          </cell>
          <cell r="S80">
            <v>136460.00312000001</v>
          </cell>
        </row>
        <row r="81">
          <cell r="C81">
            <v>2</v>
          </cell>
          <cell r="D81" t="str">
            <v>Suministros Diversos</v>
          </cell>
          <cell r="G81" t="str">
            <v>Miles S/.</v>
          </cell>
          <cell r="H81">
            <v>12460.109</v>
          </cell>
          <cell r="I81">
            <v>10893.473</v>
          </cell>
          <cell r="N81">
            <v>0</v>
          </cell>
          <cell r="O81">
            <v>3560.5199753237493</v>
          </cell>
          <cell r="P81">
            <v>2733.6366218631824</v>
          </cell>
          <cell r="Q81">
            <v>3960.7974767897003</v>
          </cell>
          <cell r="R81">
            <v>2175.5950003179664</v>
          </cell>
          <cell r="S81">
            <v>12430.549074294597</v>
          </cell>
        </row>
        <row r="82">
          <cell r="C82">
            <v>3</v>
          </cell>
          <cell r="D82" t="str">
            <v>Combustibles y Lubricantes</v>
          </cell>
          <cell r="G82" t="str">
            <v>Miles S/.</v>
          </cell>
          <cell r="H82">
            <v>185.22800000000001</v>
          </cell>
          <cell r="I82">
            <v>84.424000000000007</v>
          </cell>
          <cell r="N82">
            <v>0</v>
          </cell>
          <cell r="O82">
            <v>27.075699999999998</v>
          </cell>
          <cell r="P82">
            <v>9.3072499999999998</v>
          </cell>
          <cell r="Q82">
            <v>8.0776000000000003</v>
          </cell>
          <cell r="R82">
            <v>16.69125</v>
          </cell>
          <cell r="S82">
            <v>61.151799999999994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Cta"/>
      <sheetName val="Idc"/>
      <sheetName val="Ifga"/>
      <sheetName val="Ifgb"/>
      <sheetName val="Idg"/>
      <sheetName val="Idg1"/>
      <sheetName val="Bde"/>
      <sheetName val="Mdo"/>
      <sheetName val="Pme"/>
      <sheetName val="Ppto"/>
      <sheetName val="Blg"/>
      <sheetName val="Gpn"/>
      <sheetName val="Gpd"/>
      <sheetName val="Fdcd_0"/>
      <sheetName val="fdcd"/>
      <sheetName val="Adf"/>
      <sheetName val="Ivn"/>
      <sheetName val="Anexos"/>
      <sheetName val="Ape"/>
      <sheetName val="GradoElect_Conces"/>
      <sheetName val="GradoElec_Infl"/>
      <sheetName val="Aportes de Capital ME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PERDIDAS 2001"/>
      <sheetName val="PERDIDAS REALES"/>
      <sheetName val="PERDIDAS 2000"/>
    </sheetNames>
    <sheetDataSet>
      <sheetData sheetId="0" refreshError="1"/>
      <sheetData sheetId="1" refreshError="1">
        <row r="12">
          <cell r="B12" t="str">
            <v>ELECTRONORTE S.A</v>
          </cell>
        </row>
        <row r="13">
          <cell r="B13" t="str">
            <v>BALANCE DE PERDIDAS REALES (%) DE ENERGIA - 2000</v>
          </cell>
        </row>
        <row r="15">
          <cell r="B15" t="str">
            <v>UNIDAD DE NEGOCIO</v>
          </cell>
          <cell r="C15" t="str">
            <v>Año 1998</v>
          </cell>
          <cell r="D15" t="str">
            <v>Año 1999</v>
          </cell>
          <cell r="E15">
            <v>36495</v>
          </cell>
          <cell r="F15">
            <v>36526</v>
          </cell>
          <cell r="H15">
            <v>36557</v>
          </cell>
          <cell r="J15">
            <v>36586</v>
          </cell>
          <cell r="L15">
            <v>36617</v>
          </cell>
          <cell r="N15" t="str">
            <v xml:space="preserve"> May-00</v>
          </cell>
          <cell r="P15" t="str">
            <v xml:space="preserve"> Jun-00</v>
          </cell>
          <cell r="R15">
            <v>36708</v>
          </cell>
        </row>
        <row r="16">
          <cell r="F16" t="str">
            <v>E.Perd.</v>
          </cell>
          <cell r="G16" t="str">
            <v>%</v>
          </cell>
          <cell r="H16" t="str">
            <v>E.Perd.</v>
          </cell>
          <cell r="I16" t="str">
            <v>%</v>
          </cell>
          <cell r="J16" t="str">
            <v>E.Perd.</v>
          </cell>
          <cell r="K16" t="str">
            <v>%</v>
          </cell>
          <cell r="L16" t="str">
            <v>E.Perd.</v>
          </cell>
          <cell r="M16" t="str">
            <v>%</v>
          </cell>
          <cell r="N16" t="str">
            <v>E.Perd.</v>
          </cell>
          <cell r="O16" t="str">
            <v>%</v>
          </cell>
          <cell r="P16" t="str">
            <v>E.Perd.</v>
          </cell>
          <cell r="Q16" t="str">
            <v>%</v>
          </cell>
          <cell r="R16" t="str">
            <v>E.Perd.</v>
          </cell>
          <cell r="S16" t="str">
            <v>%</v>
          </cell>
        </row>
        <row r="17">
          <cell r="B17" t="str">
            <v>01 - CHICLAYO</v>
          </cell>
          <cell r="C17">
            <v>0.24399999999999999</v>
          </cell>
          <cell r="D17">
            <v>0.21169251413114626</v>
          </cell>
          <cell r="E17">
            <v>0.18159880781648749</v>
          </cell>
          <cell r="F17">
            <v>2465384.787878789</v>
          </cell>
          <cell r="G17">
            <v>0.16069647744934837</v>
          </cell>
          <cell r="H17">
            <v>2537654.5151515156</v>
          </cell>
          <cell r="I17">
            <v>0.16854832736192835</v>
          </cell>
          <cell r="J17">
            <v>2269030.3030303027</v>
          </cell>
          <cell r="K17">
            <v>0.14573900881650154</v>
          </cell>
          <cell r="L17">
            <v>2203992.3333333358</v>
          </cell>
          <cell r="M17">
            <v>0.14970162361167805</v>
          </cell>
          <cell r="N17">
            <v>2256216.3219696954</v>
          </cell>
          <cell r="O17">
            <v>0.15180986789095791</v>
          </cell>
          <cell r="P17">
            <v>2007309.1922348477</v>
          </cell>
          <cell r="Q17">
            <v>0.14041764928618367</v>
          </cell>
          <cell r="R17">
            <v>1667917.4554924238</v>
          </cell>
          <cell r="S17">
            <v>0.11537836260125671</v>
          </cell>
        </row>
        <row r="18">
          <cell r="B18" t="str">
            <v>02 - JAEN</v>
          </cell>
          <cell r="C18">
            <v>0.187</v>
          </cell>
          <cell r="D18">
            <v>0.16490289369469019</v>
          </cell>
          <cell r="E18">
            <v>0.15383079065377445</v>
          </cell>
          <cell r="F18">
            <v>377097.46666666679</v>
          </cell>
          <cell r="G18">
            <v>0.20750207677720137</v>
          </cell>
          <cell r="H18">
            <v>337758.2</v>
          </cell>
          <cell r="I18">
            <v>0.20282610523281647</v>
          </cell>
          <cell r="J18">
            <v>408196.63666666695</v>
          </cell>
          <cell r="K18">
            <v>0.2260316535777924</v>
          </cell>
          <cell r="L18">
            <v>302700.47731182817</v>
          </cell>
          <cell r="M18">
            <v>0.16335805813016807</v>
          </cell>
          <cell r="N18">
            <v>334948.43032258051</v>
          </cell>
          <cell r="O18">
            <v>0.16273421183493686</v>
          </cell>
          <cell r="P18">
            <v>280654.37903225818</v>
          </cell>
          <cell r="Q18">
            <v>0.13849120810796164</v>
          </cell>
          <cell r="R18">
            <v>254804.56666666688</v>
          </cell>
          <cell r="S18">
            <v>0.12339863916534176</v>
          </cell>
        </row>
        <row r="19">
          <cell r="B19" t="str">
            <v>03 - CHACHAPOYAS</v>
          </cell>
          <cell r="C19">
            <v>0.19</v>
          </cell>
          <cell r="D19">
            <v>0.13688257638844123</v>
          </cell>
          <cell r="E19">
            <v>0.1212467233069535</v>
          </cell>
          <cell r="F19">
            <v>53962.212121212273</v>
          </cell>
          <cell r="G19">
            <v>9.4957920234415155E-2</v>
          </cell>
          <cell r="H19">
            <v>65014.696969696903</v>
          </cell>
          <cell r="I19">
            <v>0.12135313051975351</v>
          </cell>
          <cell r="J19">
            <v>73668.268484848551</v>
          </cell>
          <cell r="K19">
            <v>0.12611548314569734</v>
          </cell>
          <cell r="L19">
            <v>78176.693333333416</v>
          </cell>
          <cell r="M19">
            <v>0.13260640194292272</v>
          </cell>
          <cell r="N19">
            <v>77655.689772727317</v>
          </cell>
          <cell r="O19">
            <v>0.12374375394425599</v>
          </cell>
          <cell r="P19">
            <v>72222.987500000047</v>
          </cell>
          <cell r="Q19">
            <v>0.11843997861215315</v>
          </cell>
          <cell r="R19">
            <v>69031</v>
          </cell>
          <cell r="S19">
            <v>0.10920000000000001</v>
          </cell>
        </row>
        <row r="20">
          <cell r="B20" t="str">
            <v>04 - CAJAMARCA CENTRO</v>
          </cell>
          <cell r="C20">
            <v>0.24199999999999999</v>
          </cell>
          <cell r="D20">
            <v>0.21580130387147278</v>
          </cell>
          <cell r="E20">
            <v>0.22295683012325043</v>
          </cell>
          <cell r="F20">
            <v>166238.6969696969</v>
          </cell>
          <cell r="G20">
            <v>0.20594716364490795</v>
          </cell>
          <cell r="H20">
            <v>166660.84848484839</v>
          </cell>
          <cell r="I20">
            <v>0.21942282123285928</v>
          </cell>
          <cell r="J20">
            <v>224767.60606060608</v>
          </cell>
          <cell r="K20">
            <v>0.26096108131085211</v>
          </cell>
          <cell r="L20">
            <v>195075.09090909082</v>
          </cell>
          <cell r="M20">
            <v>0.21730664747947892</v>
          </cell>
          <cell r="N20">
            <v>214834.76417399803</v>
          </cell>
          <cell r="O20">
            <v>0.22133994516231859</v>
          </cell>
          <cell r="P20">
            <v>164348.41764418385</v>
          </cell>
          <cell r="Q20">
            <v>0.18285824332472961</v>
          </cell>
          <cell r="R20">
            <v>178239.36363636365</v>
          </cell>
          <cell r="S20">
            <v>0.17706858614477439</v>
          </cell>
        </row>
        <row r="21">
          <cell r="B21" t="str">
            <v>05 - SUCURSALES</v>
          </cell>
          <cell r="D21">
            <v>0.17423702068749181</v>
          </cell>
          <cell r="E21">
            <v>0.17066322751082691</v>
          </cell>
          <cell r="F21">
            <v>1008868.2121212119</v>
          </cell>
          <cell r="G21">
            <v>0.16562559197479601</v>
          </cell>
          <cell r="H21">
            <v>702557.30303030275</v>
          </cell>
          <cell r="I21">
            <v>0.12521144804991774</v>
          </cell>
          <cell r="J21">
            <v>618788.93939393945</v>
          </cell>
          <cell r="K21">
            <v>0.10810679902135033</v>
          </cell>
          <cell r="L21">
            <v>662353.18181818165</v>
          </cell>
          <cell r="M21">
            <v>0.11941488731824526</v>
          </cell>
          <cell r="N21">
            <v>699731.03409090918</v>
          </cell>
          <cell r="O21">
            <v>0.11638354370940653</v>
          </cell>
          <cell r="P21">
            <v>735591.33333333302</v>
          </cell>
          <cell r="Q21">
            <v>0.12164825962606661</v>
          </cell>
          <cell r="R21">
            <v>679303.1174242422</v>
          </cell>
          <cell r="S21">
            <v>0.11330263530816861</v>
          </cell>
        </row>
        <row r="22">
          <cell r="B22" t="str">
            <v xml:space="preserve">EMPRESA   </v>
          </cell>
          <cell r="C22">
            <v>0.23799999999999999</v>
          </cell>
          <cell r="D22">
            <v>0.19817596035900403</v>
          </cell>
          <cell r="E22">
            <v>0.17704214522185191</v>
          </cell>
          <cell r="F22">
            <v>4071551.3757575769</v>
          </cell>
          <cell r="G22">
            <v>0.16533604439703364</v>
          </cell>
          <cell r="H22">
            <v>3809645.5636363635</v>
          </cell>
          <cell r="I22">
            <v>0.16123802896808528</v>
          </cell>
          <cell r="J22">
            <v>3594451.7536363634</v>
          </cell>
          <cell r="K22">
            <v>0.14644710202844097</v>
          </cell>
          <cell r="L22">
            <v>3442297.7767057698</v>
          </cell>
          <cell r="M22">
            <v>0.14580172314866421</v>
          </cell>
          <cell r="N22">
            <v>3583386.2403299105</v>
          </cell>
          <cell r="O22">
            <v>0.14607689849004746</v>
          </cell>
          <cell r="P22">
            <v>3260126.3097446226</v>
          </cell>
          <cell r="Q22">
            <v>0.13653708240524684</v>
          </cell>
          <cell r="R22">
            <v>2849295.5032196967</v>
          </cell>
          <cell r="S22">
            <v>0.11799999999999999</v>
          </cell>
        </row>
        <row r="24">
          <cell r="D24">
            <v>36312</v>
          </cell>
          <cell r="E24">
            <v>36342</v>
          </cell>
          <cell r="F24">
            <v>36373</v>
          </cell>
          <cell r="G24">
            <v>36404</v>
          </cell>
          <cell r="H24">
            <v>36434</v>
          </cell>
          <cell r="I24">
            <v>36465</v>
          </cell>
          <cell r="J24">
            <v>36495</v>
          </cell>
          <cell r="K24">
            <v>36526</v>
          </cell>
          <cell r="L24">
            <v>36557</v>
          </cell>
          <cell r="M24">
            <v>36586</v>
          </cell>
          <cell r="N24">
            <v>36617</v>
          </cell>
          <cell r="O24">
            <v>36647</v>
          </cell>
          <cell r="P24">
            <v>36678</v>
          </cell>
          <cell r="Q24">
            <v>36708</v>
          </cell>
        </row>
        <row r="25">
          <cell r="D25">
            <v>0.17860000000000001</v>
          </cell>
          <cell r="E25">
            <v>0.2029</v>
          </cell>
          <cell r="F25">
            <v>0.19980000000000001</v>
          </cell>
          <cell r="G25">
            <v>0.19009999999999999</v>
          </cell>
          <cell r="H25">
            <v>0.18234937944214835</v>
          </cell>
          <cell r="I25">
            <v>0.17217236763907817</v>
          </cell>
          <cell r="J25">
            <v>0.17704214522185191</v>
          </cell>
          <cell r="K25">
            <v>0.16533604439703364</v>
          </cell>
          <cell r="L25">
            <v>0.16123802896808528</v>
          </cell>
          <cell r="M25">
            <v>0.14644710202844097</v>
          </cell>
          <cell r="N25">
            <v>0.14580172314866421</v>
          </cell>
          <cell r="O25">
            <v>0.14607689849004746</v>
          </cell>
          <cell r="P25">
            <v>0.13653708240524684</v>
          </cell>
          <cell r="Q25">
            <v>0.11799999999999999</v>
          </cell>
        </row>
        <row r="45">
          <cell r="B45" t="str">
            <v>APORTES A LA REDUCCION DE PERDIDAS CHICLAYO (01)</v>
          </cell>
        </row>
        <row r="46">
          <cell r="B46" t="str">
            <v>REDUCCION DE PERDIDAS  DE ENERGIA EN MT Y BT - 2000</v>
          </cell>
        </row>
        <row r="52">
          <cell r="R52" t="str">
            <v>TRABAJOS DE RENOVACION DE REDES Y CAMBIO DE REDES SUBTERRANEAS A AEREAS</v>
          </cell>
        </row>
        <row r="53">
          <cell r="K53" t="str">
            <v>MES</v>
          </cell>
          <cell r="M53" t="str">
            <v>NIVEL DE TENSION</v>
          </cell>
          <cell r="O53" t="str">
            <v>MWh</v>
          </cell>
        </row>
        <row r="54">
          <cell r="R54" t="str">
            <v>-171   MWh</v>
          </cell>
        </row>
        <row r="55">
          <cell r="K55" t="str">
            <v>JULIO 2000</v>
          </cell>
          <cell r="M55" t="str">
            <v>BT</v>
          </cell>
          <cell r="O55">
            <v>-171</v>
          </cell>
        </row>
        <row r="57">
          <cell r="M57" t="str">
            <v>MT</v>
          </cell>
          <cell r="O57">
            <v>-276</v>
          </cell>
        </row>
        <row r="58">
          <cell r="R58" t="str">
            <v>ALIMENTADORES C-219 Y C-236</v>
          </cell>
        </row>
        <row r="59">
          <cell r="M59" t="str">
            <v>TOTAL</v>
          </cell>
          <cell r="O59">
            <v>-447</v>
          </cell>
          <cell r="R59" t="str">
            <v>C-219</v>
          </cell>
        </row>
        <row r="60">
          <cell r="R60" t="str">
            <v>C-236</v>
          </cell>
        </row>
        <row r="61">
          <cell r="R61" t="str">
            <v>TOTAL</v>
          </cell>
        </row>
      </sheetData>
      <sheetData sheetId="2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Idg"/>
      <sheetName val="Ifgb_"/>
      <sheetName val="CMI"/>
      <sheetName val="BalanceGeneral"/>
      <sheetName val="EGPnaturaleza"/>
      <sheetName val="PptoIngresosEgresos"/>
      <sheetName val="EGPfuncion"/>
      <sheetName val="Flujo Caja_Act"/>
      <sheetName val="FlujoCaja_Actborr"/>
      <sheetName val="Flujo de Caja_ActMSM"/>
      <sheetName val="ResumenEGP"/>
      <sheetName val="Flujo de efectivo"/>
    </sheetNames>
    <sheetDataSet>
      <sheetData sheetId="0" refreshError="1">
        <row r="1">
          <cell r="B1" t="str">
            <v>Hidrandina S.A.</v>
          </cell>
        </row>
        <row r="2">
          <cell r="B2" t="str">
            <v>Presupuesto 2003</v>
          </cell>
        </row>
        <row r="4">
          <cell r="B4" t="str">
            <v>INDICADORES DE GESTIÓN - CUADRO DE MANDO INTEGRAL</v>
          </cell>
          <cell r="U4" t="str">
            <v xml:space="preserve"> </v>
          </cell>
        </row>
        <row r="6">
          <cell r="D6" t="str">
            <v>Unidad de Medida</v>
          </cell>
          <cell r="E6" t="str">
            <v>Ejecutado
2000</v>
          </cell>
          <cell r="F6" t="str">
            <v>Ejecutado
2001</v>
          </cell>
          <cell r="G6" t="str">
            <v>Estimado
2002</v>
          </cell>
          <cell r="H6" t="str">
            <v>PPO 2003</v>
          </cell>
          <cell r="I6" t="str">
            <v>Presupuesto 2003</v>
          </cell>
        </row>
        <row r="7">
          <cell r="B7" t="str">
            <v>Id.</v>
          </cell>
          <cell r="C7" t="str">
            <v>Descripción del Indicador</v>
          </cell>
          <cell r="I7" t="str">
            <v>Trim I</v>
          </cell>
          <cell r="L7" t="str">
            <v>Trim II</v>
          </cell>
          <cell r="O7" t="str">
            <v>Trim III</v>
          </cell>
          <cell r="R7" t="str">
            <v>Trim IV</v>
          </cell>
        </row>
        <row r="8">
          <cell r="I8" t="str">
            <v>Ene Real</v>
          </cell>
          <cell r="J8" t="str">
            <v>Feb</v>
          </cell>
          <cell r="K8" t="str">
            <v>Mar</v>
          </cell>
          <cell r="L8" t="str">
            <v>Abr</v>
          </cell>
          <cell r="M8" t="str">
            <v>May</v>
          </cell>
          <cell r="N8" t="str">
            <v>Jun</v>
          </cell>
          <cell r="O8" t="str">
            <v>Jul</v>
          </cell>
          <cell r="P8" t="str">
            <v>Ago</v>
          </cell>
          <cell r="Q8" t="str">
            <v>Sep</v>
          </cell>
          <cell r="R8" t="str">
            <v>Oct</v>
          </cell>
          <cell r="S8" t="str">
            <v>Nov</v>
          </cell>
          <cell r="T8" t="str">
            <v>Dic</v>
          </cell>
        </row>
        <row r="10">
          <cell r="C10" t="str">
            <v>PERSPECTIVA  FINANCIERA</v>
          </cell>
        </row>
        <row r="11">
          <cell r="B11" t="str">
            <v>1.</v>
          </cell>
          <cell r="C11" t="str">
            <v>Rentabilidad patrimonial</v>
          </cell>
          <cell r="D11" t="str">
            <v>%</v>
          </cell>
          <cell r="E11">
            <v>3.634215724895179E-2</v>
          </cell>
          <cell r="F11">
            <v>-1.2237491995024034E-3</v>
          </cell>
          <cell r="G11">
            <v>2.867582483222645E-2</v>
          </cell>
          <cell r="H11">
            <v>1.9219733310554252E-2</v>
          </cell>
          <cell r="I11">
            <v>1.44535710339239E-2</v>
          </cell>
          <cell r="J11">
            <v>1.8283725011819824E-2</v>
          </cell>
          <cell r="K11">
            <v>2.0303039688227272E-2</v>
          </cell>
          <cell r="L11">
            <v>2.2894159336429375E-2</v>
          </cell>
          <cell r="M11">
            <v>2.4103560763796023E-2</v>
          </cell>
          <cell r="N11">
            <v>2.560314230981741E-2</v>
          </cell>
          <cell r="O11">
            <v>2.5488586281109782E-2</v>
          </cell>
          <cell r="P11">
            <v>2.6496894637095189E-2</v>
          </cell>
          <cell r="Q11">
            <v>2.6784445437383692E-2</v>
          </cell>
          <cell r="R11">
            <v>2.7796128532216965E-2</v>
          </cell>
          <cell r="S11">
            <v>2.8396879989976719E-2</v>
          </cell>
          <cell r="T11">
            <v>2.8675824832226474E-2</v>
          </cell>
        </row>
        <row r="12">
          <cell r="B12" t="str">
            <v>2.</v>
          </cell>
          <cell r="C12" t="str">
            <v>Cobrabilidad</v>
          </cell>
          <cell r="D12" t="str">
            <v>%</v>
          </cell>
          <cell r="E12">
            <v>0.98519999999999996</v>
          </cell>
          <cell r="F12">
            <v>0.99960000000000004</v>
          </cell>
          <cell r="G12">
            <v>1.0049999999999999</v>
          </cell>
          <cell r="H12">
            <v>1.0280894109314538</v>
          </cell>
          <cell r="I12">
            <v>0.99844859982081813</v>
          </cell>
          <cell r="J12">
            <v>1.0073036587015001</v>
          </cell>
          <cell r="K12">
            <v>1.0051122483085124</v>
          </cell>
          <cell r="L12">
            <v>1.0101940288797955</v>
          </cell>
          <cell r="M12">
            <v>1.0123731109325447</v>
          </cell>
          <cell r="N12">
            <v>1.0108324489795719</v>
          </cell>
          <cell r="O12">
            <v>1.0105230990944774</v>
          </cell>
          <cell r="P12">
            <v>1.00999869363648</v>
          </cell>
          <cell r="Q12">
            <v>1.0020627515523397</v>
          </cell>
          <cell r="R12">
            <v>1.010267836865167</v>
          </cell>
          <cell r="S12">
            <v>1.0125085505025306</v>
          </cell>
          <cell r="T12">
            <v>1.0207072625099078</v>
          </cell>
        </row>
        <row r="13">
          <cell r="B13" t="str">
            <v>3.</v>
          </cell>
          <cell r="C13" t="str">
            <v>Aporte de la Operación a los Ingresos</v>
          </cell>
          <cell r="D13" t="str">
            <v>%</v>
          </cell>
          <cell r="E13">
            <v>0.1122188496378687</v>
          </cell>
          <cell r="F13" t="e">
            <v>#REF!</v>
          </cell>
          <cell r="G13" t="e">
            <v>#REF!</v>
          </cell>
          <cell r="H13" t="e">
            <v>#REF!</v>
          </cell>
          <cell r="I13">
            <v>0.26496596292174845</v>
          </cell>
          <cell r="J13">
            <v>0.15008229627531591</v>
          </cell>
          <cell r="K13">
            <v>8.2176742935842373E-2</v>
          </cell>
          <cell r="L13">
            <v>0.16423132813756497</v>
          </cell>
          <cell r="M13">
            <v>0.15443864612520847</v>
          </cell>
          <cell r="N13">
            <v>0.15849801071826106</v>
          </cell>
          <cell r="O13">
            <v>0.14398076231215126</v>
          </cell>
          <cell r="P13">
            <v>0.1625336920739904</v>
          </cell>
          <cell r="Q13">
            <v>0.15983727476596013</v>
          </cell>
          <cell r="R13">
            <v>0.16997314022171164</v>
          </cell>
          <cell r="S13">
            <v>0.16886249062727754</v>
          </cell>
          <cell r="T13">
            <v>0.15205184334925007</v>
          </cell>
        </row>
        <row r="14">
          <cell r="B14" t="str">
            <v>4.</v>
          </cell>
          <cell r="C14" t="str">
            <v>Indice del Gasto Financiero</v>
          </cell>
          <cell r="D14" t="str">
            <v>%</v>
          </cell>
          <cell r="E14">
            <v>2.6305471202939561E-2</v>
          </cell>
          <cell r="F14">
            <v>1.8201235722274171E-2</v>
          </cell>
          <cell r="G14">
            <v>1.7042446669569004E-2</v>
          </cell>
          <cell r="H14">
            <v>2.329223388367543E-2</v>
          </cell>
          <cell r="I14">
            <v>9.3249204310681781E-3</v>
          </cell>
          <cell r="J14">
            <v>9.0208762128785661E-3</v>
          </cell>
          <cell r="K14">
            <v>9.2616413686647803E-3</v>
          </cell>
          <cell r="L14">
            <v>9.5770234986945167E-3</v>
          </cell>
          <cell r="M14">
            <v>1.4771112464474219E-2</v>
          </cell>
          <cell r="N14">
            <v>1.9773662551440328E-2</v>
          </cell>
          <cell r="O14">
            <v>1.6117850953206239E-2</v>
          </cell>
          <cell r="P14">
            <v>1.9125032358270774E-2</v>
          </cell>
          <cell r="Q14">
            <v>2.5473404255319149E-2</v>
          </cell>
          <cell r="R14">
            <v>2.2628617363344049E-2</v>
          </cell>
          <cell r="S14">
            <v>1.8643028661932251E-2</v>
          </cell>
          <cell r="T14">
            <v>2.8637877007442223E-2</v>
          </cell>
        </row>
        <row r="15">
          <cell r="B15" t="str">
            <v>5.</v>
          </cell>
          <cell r="C15" t="str">
            <v>Endeudamiento Total</v>
          </cell>
          <cell r="D15" t="str">
            <v>%</v>
          </cell>
          <cell r="E15">
            <v>0.12934172225670401</v>
          </cell>
          <cell r="F15">
            <v>0.13413448822009133</v>
          </cell>
          <cell r="G15">
            <v>0.13095123801680728</v>
          </cell>
          <cell r="H15">
            <v>0.12886111410292336</v>
          </cell>
          <cell r="I15">
            <v>0.13716279965448741</v>
          </cell>
          <cell r="J15">
            <v>0.13652509830690798</v>
          </cell>
          <cell r="K15">
            <v>0.13128105965906886</v>
          </cell>
          <cell r="L15">
            <v>0.13550015383426953</v>
          </cell>
          <cell r="M15">
            <v>0.13357729155801942</v>
          </cell>
          <cell r="N15">
            <v>0.13277176518892575</v>
          </cell>
          <cell r="O15">
            <v>0.13327655452612652</v>
          </cell>
          <cell r="P15">
            <v>0.13414034443965653</v>
          </cell>
          <cell r="Q15">
            <v>0.13671135668390327</v>
          </cell>
          <cell r="R15">
            <v>0.13397444279417692</v>
          </cell>
          <cell r="S15">
            <v>0.13331692969730949</v>
          </cell>
          <cell r="T15">
            <v>0.13095123801680728</v>
          </cell>
        </row>
        <row r="16">
          <cell r="B16" t="str">
            <v>6.</v>
          </cell>
          <cell r="C16" t="str">
            <v>Margen Operativo</v>
          </cell>
          <cell r="D16" t="str">
            <v>%</v>
          </cell>
          <cell r="E16">
            <v>7.4294267975211839E-2</v>
          </cell>
          <cell r="F16">
            <v>6.5073465969115257E-2</v>
          </cell>
          <cell r="G16">
            <v>8.3572751227940237E-2</v>
          </cell>
          <cell r="H16">
            <v>7.2423639239741516E-2</v>
          </cell>
          <cell r="I16">
            <v>7.4161922833649585E-2</v>
          </cell>
          <cell r="J16">
            <v>5.7990877352418695E-2</v>
          </cell>
          <cell r="K16">
            <v>7.0250151139011369E-2</v>
          </cell>
          <cell r="L16">
            <v>6.4447820926491858E-2</v>
          </cell>
          <cell r="M16">
            <v>8.7535434053251759E-2</v>
          </cell>
          <cell r="N16">
            <v>8.1772572695862633E-2</v>
          </cell>
          <cell r="O16">
            <v>7.5290019352237503E-2</v>
          </cell>
          <cell r="P16">
            <v>0.10061412160262551</v>
          </cell>
          <cell r="Q16">
            <v>9.9606069549437112E-2</v>
          </cell>
          <cell r="R16">
            <v>0.10337867572382622</v>
          </cell>
          <cell r="S16">
            <v>9.4458755415509826E-2</v>
          </cell>
          <cell r="T16">
            <v>8.845427566525145E-2</v>
          </cell>
        </row>
        <row r="17">
          <cell r="B17" t="str">
            <v>7.</v>
          </cell>
          <cell r="C17" t="str">
            <v>Participacion de las Inversiones en el Flujo de Efectivo</v>
          </cell>
          <cell r="D17" t="str">
            <v>%</v>
          </cell>
          <cell r="E17">
            <v>5.2085487618911672E-2</v>
          </cell>
          <cell r="F17">
            <v>4.6948810860262626E-2</v>
          </cell>
          <cell r="G17">
            <v>0.13961197644935511</v>
          </cell>
          <cell r="H17" t="e">
            <v>#REF!</v>
          </cell>
          <cell r="I17">
            <v>3.0652755122057954E-2</v>
          </cell>
          <cell r="J17">
            <v>7.6160272862012962E-2</v>
          </cell>
          <cell r="K17">
            <v>0.25265570744977278</v>
          </cell>
          <cell r="L17">
            <v>0.14401953637947143</v>
          </cell>
          <cell r="M17">
            <v>0.17912024621646797</v>
          </cell>
          <cell r="N17">
            <v>0.20954557094296627</v>
          </cell>
          <cell r="O17">
            <v>0.17444520145635753</v>
          </cell>
          <cell r="P17">
            <v>8.8408058004936549E-2</v>
          </cell>
          <cell r="Q17">
            <v>0.20444556207670864</v>
          </cell>
          <cell r="R17">
            <v>0.1031217045282785</v>
          </cell>
          <cell r="S17">
            <v>0.10537369755588548</v>
          </cell>
          <cell r="T17">
            <v>9.6237039472780381E-2</v>
          </cell>
        </row>
        <row r="19">
          <cell r="C19" t="str">
            <v>PERSPECTIVA  DEL CLIENTE</v>
          </cell>
        </row>
        <row r="20">
          <cell r="B20">
            <v>1</v>
          </cell>
          <cell r="C20" t="str">
            <v>Rotación de cuentas por cobrar comerciales</v>
          </cell>
          <cell r="D20" t="str">
            <v>Días</v>
          </cell>
          <cell r="E20">
            <v>76.127650176678443</v>
          </cell>
          <cell r="F20">
            <v>76.904420273084938</v>
          </cell>
          <cell r="G20">
            <v>63.539275439183356</v>
          </cell>
          <cell r="H20">
            <v>63.539275439183356</v>
          </cell>
          <cell r="I20">
            <v>73.911330524555368</v>
          </cell>
          <cell r="J20">
            <v>75.916294502597097</v>
          </cell>
          <cell r="K20">
            <v>66.235985970660778</v>
          </cell>
          <cell r="L20">
            <v>67.199261746879671</v>
          </cell>
          <cell r="M20">
            <v>65.257574296072036</v>
          </cell>
          <cell r="N20">
            <v>66.446989708171046</v>
          </cell>
          <cell r="O20">
            <v>67.278154859656283</v>
          </cell>
          <cell r="P20">
            <v>66.994666081972724</v>
          </cell>
          <cell r="Q20">
            <v>68.650415954875726</v>
          </cell>
          <cell r="R20">
            <v>65.450667273636228</v>
          </cell>
          <cell r="S20">
            <v>66.427371150479843</v>
          </cell>
          <cell r="T20">
            <v>63.539275439183356</v>
          </cell>
        </row>
        <row r="21">
          <cell r="B21" t="str">
            <v>2.</v>
          </cell>
          <cell r="C21" t="str">
            <v xml:space="preserve">Margen bruto comercial </v>
          </cell>
          <cell r="D21" t="str">
            <v>%</v>
          </cell>
          <cell r="E21">
            <v>3.4733371743269292E-2</v>
          </cell>
          <cell r="F21">
            <v>3.3276835139472404E-2</v>
          </cell>
          <cell r="G21">
            <v>1.7710511215484618E-2</v>
          </cell>
          <cell r="H21">
            <v>1.7710511215484618E-2</v>
          </cell>
          <cell r="I21">
            <v>2.3118809729475349E-2</v>
          </cell>
          <cell r="J21">
            <v>1.5399259440144723E-2</v>
          </cell>
          <cell r="K21">
            <v>1.5109033588711612E-2</v>
          </cell>
          <cell r="L21">
            <v>1.3851396203035802E-2</v>
          </cell>
          <cell r="M21">
            <v>1.4343641831306729E-2</v>
          </cell>
          <cell r="N21">
            <v>1.3797697419329244E-2</v>
          </cell>
          <cell r="O21">
            <v>1.5737107524063831E-2</v>
          </cell>
          <cell r="P21">
            <v>1.5773694216736262E-2</v>
          </cell>
          <cell r="Q21">
            <v>1.5822214208438514E-2</v>
          </cell>
          <cell r="R21">
            <v>1.5178790397296856E-2</v>
          </cell>
          <cell r="S21">
            <v>1.4807669160301245E-2</v>
          </cell>
          <cell r="T21">
            <v>1.4930425878961241E-2</v>
          </cell>
        </row>
        <row r="22">
          <cell r="B22" t="str">
            <v>3.</v>
          </cell>
          <cell r="C22" t="str">
            <v>Variación del factor de carga por mayor venta</v>
          </cell>
          <cell r="D22" t="str">
            <v>%</v>
          </cell>
          <cell r="E22">
            <v>9.1383529742235514E-3</v>
          </cell>
          <cell r="F22">
            <v>1.0006517768047717E-2</v>
          </cell>
          <cell r="G22">
            <v>1.2977330638670112E-2</v>
          </cell>
          <cell r="H22">
            <v>1.2977330638670112E-2</v>
          </cell>
          <cell r="I22">
            <v>1.0254085507266249E-2</v>
          </cell>
          <cell r="J22">
            <v>1.0501653246484803E-2</v>
          </cell>
          <cell r="K22">
            <v>1.0749220985703351E-2</v>
          </cell>
          <cell r="L22">
            <v>1.0996788724921885E-2</v>
          </cell>
          <cell r="M22">
            <v>1.1244356464140383E-2</v>
          </cell>
          <cell r="N22">
            <v>1.1491924203358858E-2</v>
          </cell>
          <cell r="O22">
            <v>1.1739491942577413E-2</v>
          </cell>
          <cell r="P22">
            <v>1.1987059681796005E-2</v>
          </cell>
          <cell r="Q22">
            <v>1.2234627421014473E-2</v>
          </cell>
          <cell r="R22">
            <v>1.2482195160233011E-2</v>
          </cell>
          <cell r="S22">
            <v>1.2729762899451599E-2</v>
          </cell>
          <cell r="T22">
            <v>1.297733063867014E-2</v>
          </cell>
        </row>
        <row r="23">
          <cell r="B23" t="str">
            <v>4.</v>
          </cell>
          <cell r="C23" t="str">
            <v>Eficiencia en la compra</v>
          </cell>
          <cell r="D23" t="str">
            <v>%</v>
          </cell>
          <cell r="E23">
            <v>0.96673520894034426</v>
          </cell>
          <cell r="F23">
            <v>0.97010256698986275</v>
          </cell>
          <cell r="G23">
            <v>0.99697229933043274</v>
          </cell>
          <cell r="H23">
            <v>0.99697229933043274</v>
          </cell>
          <cell r="I23">
            <v>0.98330152780359115</v>
          </cell>
          <cell r="J23">
            <v>1.0137052976240821</v>
          </cell>
          <cell r="K23">
            <v>1.0000555124615804</v>
          </cell>
          <cell r="L23">
            <v>1.0092443008460612</v>
          </cell>
          <cell r="M23">
            <v>1.0031690607932258</v>
          </cell>
          <cell r="N23">
            <v>1.0102909299201186</v>
          </cell>
          <cell r="O23">
            <v>0.98762227734776986</v>
          </cell>
          <cell r="P23">
            <v>0.98616248808875384</v>
          </cell>
          <cell r="Q23">
            <v>0.98538825815084019</v>
          </cell>
          <cell r="R23">
            <v>0.99551996883495031</v>
          </cell>
          <cell r="S23">
            <v>1.0008103098708263</v>
          </cell>
          <cell r="T23">
            <v>0.99779905558619442</v>
          </cell>
        </row>
        <row r="24">
          <cell r="B24" t="str">
            <v>5.</v>
          </cell>
          <cell r="C24" t="str">
            <v>Coeficiente de Electrificación de la Concesión</v>
          </cell>
          <cell r="D24" t="str">
            <v>%</v>
          </cell>
          <cell r="E24">
            <v>0.65392223035665631</v>
          </cell>
          <cell r="F24">
            <v>0.68298857889567066</v>
          </cell>
          <cell r="G24">
            <v>0.7084060506855504</v>
          </cell>
          <cell r="H24">
            <v>0.7084060506855504</v>
          </cell>
          <cell r="I24">
            <v>0.68389067481281396</v>
          </cell>
          <cell r="J24">
            <v>0.686159663013717</v>
          </cell>
          <cell r="K24">
            <v>0.68842051056457321</v>
          </cell>
          <cell r="L24">
            <v>0.69067326119732986</v>
          </cell>
          <cell r="M24">
            <v>0.69291795833125325</v>
          </cell>
          <cell r="N24">
            <v>0.69515464507571956</v>
          </cell>
          <cell r="O24">
            <v>0.69738336423297498</v>
          </cell>
          <cell r="P24">
            <v>0.69960415830086342</v>
          </cell>
          <cell r="Q24">
            <v>0.70181706947553057</v>
          </cell>
          <cell r="R24">
            <v>0.70402213965409655</v>
          </cell>
          <cell r="S24">
            <v>0.70621941043729619</v>
          </cell>
          <cell r="T24">
            <v>0.70840892313209936</v>
          </cell>
        </row>
        <row r="25">
          <cell r="B25" t="str">
            <v>6.</v>
          </cell>
          <cell r="C25" t="str">
            <v xml:space="preserve">Grado aprobación del cliente en base a Encuesta </v>
          </cell>
          <cell r="D25" t="str">
            <v>%</v>
          </cell>
          <cell r="E25">
            <v>0.6</v>
          </cell>
          <cell r="F25">
            <v>0.68</v>
          </cell>
          <cell r="G25">
            <v>0.75</v>
          </cell>
          <cell r="H25">
            <v>0.75</v>
          </cell>
          <cell r="I25">
            <v>0.68583300000000003</v>
          </cell>
          <cell r="J25">
            <v>0.691666</v>
          </cell>
          <cell r="K25">
            <v>0.69749899999999998</v>
          </cell>
          <cell r="L25">
            <v>0.70333199999999996</v>
          </cell>
          <cell r="M25">
            <v>0.70916500000000005</v>
          </cell>
          <cell r="N25">
            <v>0.71499800000000002</v>
          </cell>
          <cell r="O25">
            <v>0.720831</v>
          </cell>
          <cell r="P25">
            <v>0.72666399999999998</v>
          </cell>
          <cell r="Q25">
            <v>0.73249699999999895</v>
          </cell>
          <cell r="R25">
            <v>0.73832999999999904</v>
          </cell>
          <cell r="S25">
            <v>0.74416299999999902</v>
          </cell>
          <cell r="T25">
            <v>0.749995999999999</v>
          </cell>
        </row>
        <row r="26">
          <cell r="B26" t="str">
            <v>7.</v>
          </cell>
          <cell r="C26" t="str">
            <v>Ingresos acorde a inversión optima realizada</v>
          </cell>
          <cell r="D26" t="str">
            <v>%</v>
          </cell>
          <cell r="E26">
            <v>0.37185042438261418</v>
          </cell>
          <cell r="F26">
            <v>0.39051474270786296</v>
          </cell>
          <cell r="G26">
            <v>0.40430916049786947</v>
          </cell>
          <cell r="H26">
            <v>0.40430916049786947</v>
          </cell>
          <cell r="I26">
            <v>0.43422606958941873</v>
          </cell>
          <cell r="J26">
            <v>0.42388231535197396</v>
          </cell>
          <cell r="K26">
            <v>0.4844547367753963</v>
          </cell>
          <cell r="L26">
            <v>0.47735056389240232</v>
          </cell>
          <cell r="M26">
            <v>0.49116007890004676</v>
          </cell>
          <cell r="N26">
            <v>0.4845669079261804</v>
          </cell>
          <cell r="O26">
            <v>0.47720100235802348</v>
          </cell>
          <cell r="P26">
            <v>0.48145104262662164</v>
          </cell>
          <cell r="Q26">
            <v>0.46862614105363776</v>
          </cell>
          <cell r="R26">
            <v>0.49614546337934073</v>
          </cell>
          <cell r="S26">
            <v>0.48789465206610916</v>
          </cell>
          <cell r="T26">
            <v>0.50793589767287106</v>
          </cell>
        </row>
        <row r="27">
          <cell r="B27" t="str">
            <v>8.</v>
          </cell>
          <cell r="C27" t="str">
            <v>Grado de precisión de la medida</v>
          </cell>
          <cell r="D27" t="str">
            <v>%</v>
          </cell>
          <cell r="E27">
            <v>6.6666666666666666E-2</v>
          </cell>
          <cell r="F27">
            <v>4.583333333333333E-2</v>
          </cell>
          <cell r="G27">
            <v>3.4090909090909088E-2</v>
          </cell>
          <cell r="H27">
            <v>3.4090909090909088E-2</v>
          </cell>
          <cell r="I27">
            <v>5.6818181818181816E-2</v>
          </cell>
          <cell r="J27">
            <v>5.6818181818181816E-2</v>
          </cell>
          <cell r="K27">
            <v>5.6818181818181816E-2</v>
          </cell>
          <cell r="L27">
            <v>5.3977272727272728E-2</v>
          </cell>
          <cell r="M27">
            <v>0.05</v>
          </cell>
          <cell r="N27">
            <v>4.7348484848484848E-2</v>
          </cell>
          <cell r="O27">
            <v>4.5454545454545456E-2</v>
          </cell>
          <cell r="P27">
            <v>4.261363636363636E-2</v>
          </cell>
          <cell r="Q27">
            <v>4.0404040404040407E-2</v>
          </cell>
          <cell r="R27">
            <v>3.8636363636363635E-2</v>
          </cell>
          <cell r="S27">
            <v>3.6157024793388427E-2</v>
          </cell>
          <cell r="T27">
            <v>3.4090909090909088E-2</v>
          </cell>
        </row>
        <row r="29">
          <cell r="C29" t="str">
            <v>PERSPECTIVA  DE PROCESOS INTERNOS</v>
          </cell>
        </row>
        <row r="30">
          <cell r="B30" t="str">
            <v>1.</v>
          </cell>
          <cell r="C30" t="str">
            <v>Factor de Carga</v>
          </cell>
          <cell r="D30" t="str">
            <v>p.u.</v>
          </cell>
          <cell r="E30">
            <v>0.61261139340753434</v>
          </cell>
          <cell r="F30">
            <v>0.59063561504621909</v>
          </cell>
          <cell r="G30">
            <v>0.59857202677559296</v>
          </cell>
          <cell r="H30">
            <v>0.59857202677559296</v>
          </cell>
          <cell r="I30">
            <v>0.60396646936319998</v>
          </cell>
          <cell r="J30">
            <v>0.61113745793199992</v>
          </cell>
          <cell r="K30">
            <v>0.61940758429919196</v>
          </cell>
          <cell r="L30">
            <v>0.6254861586683671</v>
          </cell>
          <cell r="M30">
            <v>0.60795493959627156</v>
          </cell>
          <cell r="N30">
            <v>0.62437479199780965</v>
          </cell>
          <cell r="O30">
            <v>0.58631782809521305</v>
          </cell>
          <cell r="P30">
            <v>0.62429793745252948</v>
          </cell>
          <cell r="Q30">
            <v>0.63573574239689734</v>
          </cell>
          <cell r="R30">
            <v>0.63790516626326987</v>
          </cell>
          <cell r="S30">
            <v>0.64932423866619093</v>
          </cell>
          <cell r="T30">
            <v>0.66005923335155248</v>
          </cell>
        </row>
        <row r="31">
          <cell r="B31" t="str">
            <v>2.</v>
          </cell>
          <cell r="C31" t="str">
            <v>Factor de Planta</v>
          </cell>
          <cell r="D31" t="str">
            <v>p.u.</v>
          </cell>
          <cell r="E31">
            <v>0.22651648579730771</v>
          </cell>
          <cell r="F31">
            <v>0.26743867154826062</v>
          </cell>
          <cell r="G31">
            <v>0.36032798394397497</v>
          </cell>
          <cell r="H31">
            <v>0.36032798394397497</v>
          </cell>
          <cell r="I31">
            <v>0.30502790542487523</v>
          </cell>
          <cell r="J31">
            <v>0.39639670078355066</v>
          </cell>
          <cell r="K31">
            <v>0.4182971786663281</v>
          </cell>
          <cell r="L31">
            <v>0.38756077469659816</v>
          </cell>
          <cell r="M31">
            <v>0.38816511162543998</v>
          </cell>
          <cell r="N31">
            <v>0.38561432895372161</v>
          </cell>
          <cell r="O31">
            <v>0.36056822255245546</v>
          </cell>
          <cell r="P31">
            <v>0.35972262782635295</v>
          </cell>
          <cell r="Q31">
            <v>0.3574857419516006</v>
          </cell>
          <cell r="R31">
            <v>0.33859704839986171</v>
          </cell>
          <cell r="S31">
            <v>0.33693004718035774</v>
          </cell>
          <cell r="T31">
            <v>0.33556045368967258</v>
          </cell>
        </row>
        <row r="32">
          <cell r="B32" t="str">
            <v>3.</v>
          </cell>
          <cell r="C32" t="str">
            <v>Reducción de Producción en Centrales Térmicas</v>
          </cell>
          <cell r="D32" t="str">
            <v>MWh</v>
          </cell>
          <cell r="E32">
            <v>2351.7399999999998</v>
          </cell>
          <cell r="F32">
            <v>239.37</v>
          </cell>
          <cell r="G32">
            <v>621.33010000000002</v>
          </cell>
          <cell r="H32">
            <v>621.33010000000002</v>
          </cell>
          <cell r="I32">
            <v>39.87166666666667</v>
          </cell>
          <cell r="J32">
            <v>46.753666666666668</v>
          </cell>
          <cell r="K32">
            <v>48.131766666666664</v>
          </cell>
          <cell r="L32">
            <v>54.224666666666664</v>
          </cell>
          <cell r="M32">
            <v>54.375166666666665</v>
          </cell>
          <cell r="N32">
            <v>54.522666666666666</v>
          </cell>
          <cell r="O32">
            <v>54.438166666666667</v>
          </cell>
          <cell r="P32">
            <v>54.451666666666668</v>
          </cell>
          <cell r="Q32">
            <v>54.560666666666663</v>
          </cell>
          <cell r="R32">
            <v>54.476666666666667</v>
          </cell>
          <cell r="S32">
            <v>53.123666666666665</v>
          </cell>
          <cell r="T32">
            <v>52.399666666666668</v>
          </cell>
        </row>
        <row r="33">
          <cell r="B33" t="str">
            <v>4.</v>
          </cell>
          <cell r="C33" t="str">
            <v>Desactivación de Pot. Instalada en Centrales Térmicas</v>
          </cell>
          <cell r="D33" t="str">
            <v>MW</v>
          </cell>
          <cell r="E33">
            <v>-0.37700000000000067</v>
          </cell>
          <cell r="F33">
            <v>-1.37</v>
          </cell>
          <cell r="G33">
            <v>-1.5</v>
          </cell>
          <cell r="H33">
            <v>-1.5</v>
          </cell>
          <cell r="I33">
            <v>0</v>
          </cell>
          <cell r="J33">
            <v>0</v>
          </cell>
          <cell r="K33">
            <v>0</v>
          </cell>
          <cell r="L33">
            <v>-0.52</v>
          </cell>
          <cell r="M33">
            <v>-9.9999999999999645E-2</v>
          </cell>
          <cell r="N33">
            <v>-0.45999999999999908</v>
          </cell>
          <cell r="O33">
            <v>0</v>
          </cell>
          <cell r="P33">
            <v>-0.30000000000000071</v>
          </cell>
          <cell r="Q33">
            <v>0</v>
          </cell>
          <cell r="R33">
            <v>-6.0000000000000497E-2</v>
          </cell>
          <cell r="S33">
            <v>0</v>
          </cell>
          <cell r="T33">
            <v>-5.0000000000000711E-2</v>
          </cell>
        </row>
        <row r="34">
          <cell r="B34" t="str">
            <v>5.</v>
          </cell>
          <cell r="C34" t="str">
            <v>DEK</v>
          </cell>
          <cell r="D34" t="str">
            <v xml:space="preserve">Horas </v>
          </cell>
          <cell r="E34">
            <v>58</v>
          </cell>
          <cell r="F34">
            <v>74</v>
          </cell>
          <cell r="G34">
            <v>47</v>
          </cell>
          <cell r="H34">
            <v>47</v>
          </cell>
          <cell r="I34">
            <v>4.84</v>
          </cell>
          <cell r="J34">
            <v>4.0999999999999996</v>
          </cell>
          <cell r="K34">
            <v>3.56</v>
          </cell>
          <cell r="L34">
            <v>5</v>
          </cell>
          <cell r="M34">
            <v>5</v>
          </cell>
          <cell r="N34">
            <v>5</v>
          </cell>
          <cell r="O34">
            <v>4</v>
          </cell>
          <cell r="P34">
            <v>4</v>
          </cell>
          <cell r="Q34">
            <v>3.5</v>
          </cell>
          <cell r="R34">
            <v>3</v>
          </cell>
          <cell r="S34">
            <v>2.5</v>
          </cell>
          <cell r="T34">
            <v>2.5</v>
          </cell>
        </row>
        <row r="35">
          <cell r="B35" t="str">
            <v>6.</v>
          </cell>
          <cell r="C35" t="str">
            <v>FEK</v>
          </cell>
          <cell r="D35" t="str">
            <v>Veces</v>
          </cell>
          <cell r="E35">
            <v>27</v>
          </cell>
          <cell r="F35">
            <v>35</v>
          </cell>
          <cell r="G35">
            <v>22</v>
          </cell>
          <cell r="H35">
            <v>22</v>
          </cell>
          <cell r="I35">
            <v>2.38</v>
          </cell>
          <cell r="J35">
            <v>2</v>
          </cell>
          <cell r="K35">
            <v>1.87</v>
          </cell>
          <cell r="L35">
            <v>2.6</v>
          </cell>
          <cell r="M35">
            <v>1.6</v>
          </cell>
          <cell r="N35">
            <v>2.2999999999999998</v>
          </cell>
          <cell r="O35">
            <v>2</v>
          </cell>
          <cell r="P35">
            <v>2</v>
          </cell>
          <cell r="Q35">
            <v>1.75</v>
          </cell>
          <cell r="R35">
            <v>2</v>
          </cell>
          <cell r="S35">
            <v>0.75</v>
          </cell>
          <cell r="T35">
            <v>0.75</v>
          </cell>
        </row>
        <row r="36">
          <cell r="B36" t="str">
            <v>7.</v>
          </cell>
          <cell r="C36" t="str">
            <v>Calidad del Producto</v>
          </cell>
          <cell r="D36" t="str">
            <v>%</v>
          </cell>
          <cell r="E36">
            <v>0.67469879518072284</v>
          </cell>
          <cell r="F36">
            <v>0.70501474926253682</v>
          </cell>
          <cell r="G36">
            <v>0.80008561643835618</v>
          </cell>
          <cell r="H36">
            <v>0.80008561643835618</v>
          </cell>
          <cell r="I36">
            <v>0.72619047619047616</v>
          </cell>
          <cell r="J36">
            <v>0.75609756097560976</v>
          </cell>
          <cell r="K36">
            <v>0.7640449438202247</v>
          </cell>
          <cell r="L36">
            <v>0.77506775067750677</v>
          </cell>
          <cell r="M36">
            <v>0.78306878306878303</v>
          </cell>
          <cell r="N36">
            <v>0.79381443298969068</v>
          </cell>
          <cell r="O36">
            <v>0.80306905370843995</v>
          </cell>
          <cell r="P36">
            <v>0.81463414634146336</v>
          </cell>
          <cell r="Q36">
            <v>0.82366589327146167</v>
          </cell>
          <cell r="R36">
            <v>0.83370786516853934</v>
          </cell>
          <cell r="S36">
            <v>0.83406113537117899</v>
          </cell>
          <cell r="T36">
            <v>0.83476394849785407</v>
          </cell>
        </row>
        <row r="37">
          <cell r="B37" t="str">
            <v>8.</v>
          </cell>
          <cell r="C37" t="str">
            <v>Calidad del Alumbrado Público</v>
          </cell>
          <cell r="D37" t="str">
            <v>%</v>
          </cell>
          <cell r="E37">
            <v>0.71541218637992843</v>
          </cell>
          <cell r="F37">
            <v>0.75</v>
          </cell>
          <cell r="G37">
            <v>0.79995347199048972</v>
          </cell>
          <cell r="H37">
            <v>0.79995347199048972</v>
          </cell>
          <cell r="I37">
            <v>0.77118539133321551</v>
          </cell>
          <cell r="J37">
            <v>0.77264395431366395</v>
          </cell>
          <cell r="K37">
            <v>0.77069684400282723</v>
          </cell>
          <cell r="L37">
            <v>0.76515281508743282</v>
          </cell>
          <cell r="M37">
            <v>0.7619270647251597</v>
          </cell>
          <cell r="N37">
            <v>0.75772157790555816</v>
          </cell>
          <cell r="O37">
            <v>0.76569919855593371</v>
          </cell>
          <cell r="P37">
            <v>0.7707574684483135</v>
          </cell>
          <cell r="Q37">
            <v>0.77840887522301938</v>
          </cell>
          <cell r="R37">
            <v>0.78553990768599746</v>
          </cell>
          <cell r="S37">
            <v>0.79204559910571937</v>
          </cell>
          <cell r="T37">
            <v>0.7960534719904897</v>
          </cell>
        </row>
        <row r="38">
          <cell r="B38" t="str">
            <v>9.</v>
          </cell>
          <cell r="C38" t="str">
            <v>Pérdidas Comerciales                     (Pc)</v>
          </cell>
          <cell r="D38" t="str">
            <v>%</v>
          </cell>
          <cell r="E38">
            <v>4.3442986139106993E-2</v>
          </cell>
          <cell r="F38">
            <v>4.0807304615071011E-2</v>
          </cell>
          <cell r="G38">
            <v>3.001599238862733E-2</v>
          </cell>
          <cell r="H38">
            <v>3.001599238862733E-2</v>
          </cell>
          <cell r="I38">
            <v>3.3596845715350238E-2</v>
          </cell>
          <cell r="J38">
            <v>3.3620119124302086E-2</v>
          </cell>
          <cell r="K38">
            <v>3.5429668168895589E-2</v>
          </cell>
          <cell r="L38">
            <v>2.7828432270071771E-2</v>
          </cell>
          <cell r="M38">
            <v>2.6158624781052256E-2</v>
          </cell>
          <cell r="N38">
            <v>2.409485698563113E-2</v>
          </cell>
          <cell r="O38">
            <v>2.0877426328981138E-2</v>
          </cell>
          <cell r="P38">
            <v>1.9082940888385247E-2</v>
          </cell>
          <cell r="Q38">
            <v>1.9246078502317021E-2</v>
          </cell>
          <cell r="R38">
            <v>1.9768107923489472E-2</v>
          </cell>
          <cell r="S38">
            <v>1.987358456603576E-2</v>
          </cell>
          <cell r="T38">
            <v>2.0008626696586124E-2</v>
          </cell>
        </row>
        <row r="39">
          <cell r="B39" t="str">
            <v>10.</v>
          </cell>
          <cell r="C39" t="str">
            <v>Pérdidas de Transmisión                (PT)</v>
          </cell>
          <cell r="D39" t="str">
            <v>%</v>
          </cell>
          <cell r="E39">
            <v>4.3509163821826555E-2</v>
          </cell>
          <cell r="F39">
            <v>4.6905561376962827E-2</v>
          </cell>
          <cell r="G39">
            <v>4.3315624016000157E-2</v>
          </cell>
          <cell r="H39">
            <v>4.3315624016000157E-2</v>
          </cell>
          <cell r="I39">
            <v>4.6926843486995537E-2</v>
          </cell>
          <cell r="J39">
            <v>3.9824338290191198E-2</v>
          </cell>
          <cell r="K39">
            <v>4.5302966080044874E-2</v>
          </cell>
          <cell r="L39">
            <v>4.4691992081531226E-2</v>
          </cell>
          <cell r="M39">
            <v>4.4380991723110094E-2</v>
          </cell>
          <cell r="N39">
            <v>4.4326133314819792E-2</v>
          </cell>
          <cell r="O39">
            <v>4.3206425253706743E-2</v>
          </cell>
          <cell r="P39">
            <v>4.2723336848655084E-2</v>
          </cell>
          <cell r="Q39">
            <v>4.2399466218428279E-2</v>
          </cell>
          <cell r="R39">
            <v>4.198735876087769E-2</v>
          </cell>
          <cell r="S39">
            <v>4.1947010747966904E-2</v>
          </cell>
          <cell r="T39">
            <v>4.1815997604230208E-2</v>
          </cell>
        </row>
        <row r="40">
          <cell r="B40" t="str">
            <v>11.</v>
          </cell>
          <cell r="C40" t="str">
            <v>Pérdidas Técnicas de Distribución  (Pt)</v>
          </cell>
          <cell r="D40" t="str">
            <v>%</v>
          </cell>
          <cell r="E40">
            <v>8.3199999999999996E-2</v>
          </cell>
          <cell r="F40">
            <v>7.8100000000000003E-2</v>
          </cell>
          <cell r="G40">
            <v>6.9599999999999995E-2</v>
          </cell>
          <cell r="H40">
            <v>6.9599999999999995E-2</v>
          </cell>
          <cell r="I40">
            <v>7.8100000000000003E-2</v>
          </cell>
          <cell r="J40">
            <v>7.8100000000000003E-2</v>
          </cell>
          <cell r="K40">
            <v>7.6999999999999999E-2</v>
          </cell>
          <cell r="L40">
            <v>7.6999999999999999E-2</v>
          </cell>
          <cell r="M40">
            <v>7.5600000000000001E-2</v>
          </cell>
          <cell r="N40">
            <v>7.4899999999999994E-2</v>
          </cell>
          <cell r="O40">
            <v>7.4999999999999997E-2</v>
          </cell>
          <cell r="P40">
            <v>7.46E-2</v>
          </cell>
          <cell r="Q40">
            <v>7.3400000000000007E-2</v>
          </cell>
          <cell r="R40">
            <v>7.213E-2</v>
          </cell>
          <cell r="S40">
            <v>7.1110000000000007E-2</v>
          </cell>
          <cell r="T40">
            <v>7.0000000000000007E-2</v>
          </cell>
        </row>
        <row r="41">
          <cell r="B41" t="str">
            <v>12.</v>
          </cell>
          <cell r="C41" t="str">
            <v>Sobrecosto del Servicio</v>
          </cell>
          <cell r="D41" t="str">
            <v>%</v>
          </cell>
          <cell r="E41">
            <v>0.3045562727983398</v>
          </cell>
          <cell r="F41">
            <v>0.35726780229544358</v>
          </cell>
          <cell r="G41">
            <v>0.1206793753934145</v>
          </cell>
          <cell r="H41">
            <v>0.1206793753934145</v>
          </cell>
          <cell r="I41">
            <v>8.4619005456354923E-2</v>
          </cell>
          <cell r="J41">
            <v>9.9299706496889503E-2</v>
          </cell>
          <cell r="K41">
            <v>0.11712006403092518</v>
          </cell>
          <cell r="L41">
            <v>0.12245868057243534</v>
          </cell>
          <cell r="M41">
            <v>0.11956725501266417</v>
          </cell>
          <cell r="N41">
            <v>0.11712433815953818</v>
          </cell>
          <cell r="O41">
            <v>0.11533845172059966</v>
          </cell>
          <cell r="P41">
            <v>0.11373828657336423</v>
          </cell>
          <cell r="Q41">
            <v>0.10962254197492664</v>
          </cell>
          <cell r="R41">
            <v>0.10776329717704496</v>
          </cell>
          <cell r="S41">
            <v>0.10695560411237011</v>
          </cell>
          <cell r="T41">
            <v>0.1206793753934145</v>
          </cell>
        </row>
        <row r="42">
          <cell r="B42" t="str">
            <v>13.</v>
          </cell>
          <cell r="C42" t="str">
            <v>Incremento Capacidad Efectiva CC.HH.</v>
          </cell>
          <cell r="D42" t="str">
            <v>MW</v>
          </cell>
          <cell r="E42">
            <v>9.9999999999999645E-2</v>
          </cell>
          <cell r="F42">
            <v>0.27400000000000002</v>
          </cell>
          <cell r="G42">
            <v>1.266</v>
          </cell>
          <cell r="H42">
            <v>1.266</v>
          </cell>
          <cell r="I42">
            <v>1.0979999999999999</v>
          </cell>
          <cell r="J42">
            <v>1.1000000000000121E-2</v>
          </cell>
          <cell r="K42">
            <v>1.1000000000000121E-2</v>
          </cell>
          <cell r="L42">
            <v>1.1000000000000121E-2</v>
          </cell>
          <cell r="M42">
            <v>1.1000000000000121E-2</v>
          </cell>
          <cell r="N42">
            <v>1.9999999999999574E-2</v>
          </cell>
          <cell r="O42">
            <v>1.9999999999999574E-2</v>
          </cell>
          <cell r="P42">
            <v>1.1000000000000121E-2</v>
          </cell>
          <cell r="Q42">
            <v>3.0000000000000249E-2</v>
          </cell>
          <cell r="R42">
            <v>1.1000000000000121E-2</v>
          </cell>
          <cell r="S42">
            <v>1.9999999999999574E-2</v>
          </cell>
          <cell r="T42">
            <v>1.1000000000000121E-2</v>
          </cell>
        </row>
        <row r="43">
          <cell r="B43" t="str">
            <v>14.</v>
          </cell>
          <cell r="C43" t="str">
            <v>Proyectos con Estudios Definitivos</v>
          </cell>
          <cell r="D43" t="str">
            <v>%</v>
          </cell>
          <cell r="E43">
            <v>0.3814236771983251</v>
          </cell>
          <cell r="F43">
            <v>0.50976909413854354</v>
          </cell>
          <cell r="G43">
            <v>0.75600000000000001</v>
          </cell>
          <cell r="H43">
            <v>0.75600000000000001</v>
          </cell>
          <cell r="I43">
            <v>0.41599999999999998</v>
          </cell>
          <cell r="J43">
            <v>0.442</v>
          </cell>
          <cell r="K43">
            <v>0.46899999999999997</v>
          </cell>
          <cell r="L43">
            <v>0.498</v>
          </cell>
          <cell r="M43">
            <v>0.52700000000000002</v>
          </cell>
          <cell r="N43">
            <v>0.55800000000000005</v>
          </cell>
          <cell r="O43">
            <v>0.59</v>
          </cell>
          <cell r="P43">
            <v>0.622</v>
          </cell>
          <cell r="Q43">
            <v>0.65500000000000003</v>
          </cell>
          <cell r="R43">
            <v>0.68700000000000006</v>
          </cell>
          <cell r="S43">
            <v>0.72199999999999998</v>
          </cell>
          <cell r="T43">
            <v>0.75600000000000001</v>
          </cell>
        </row>
        <row r="44">
          <cell r="B44" t="str">
            <v>15.</v>
          </cell>
          <cell r="C44" t="str">
            <v>Inversión en nuevas tecnologías</v>
          </cell>
          <cell r="D44" t="str">
            <v>%</v>
          </cell>
          <cell r="E44">
            <v>5.1817965312709914E-2</v>
          </cell>
          <cell r="F44">
            <v>2.6803819977861302E-2</v>
          </cell>
          <cell r="G44">
            <v>1.6967905251584162E-2</v>
          </cell>
          <cell r="H44">
            <v>1.6967905251584162E-2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9.2836087876005863E-2</v>
          </cell>
          <cell r="N44">
            <v>0</v>
          </cell>
          <cell r="O44">
            <v>0</v>
          </cell>
          <cell r="P44">
            <v>0</v>
          </cell>
          <cell r="Q44">
            <v>1.7531359311386194E-2</v>
          </cell>
          <cell r="R44">
            <v>2.4950644624768193E-2</v>
          </cell>
          <cell r="S44">
            <v>2.5346372883520357E-2</v>
          </cell>
          <cell r="T44">
            <v>3.6824937898511267E-2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Idg"/>
      <sheetName val="Ifgb_"/>
      <sheetName val="CMI"/>
      <sheetName val="BalanceGeneral"/>
      <sheetName val="EGPnaturaleza"/>
      <sheetName val="PptoIngresosEgresos"/>
      <sheetName val="EGPfuncion"/>
      <sheetName val="Flujo Caja_Act"/>
      <sheetName val="FlujoCaja_Actborr"/>
      <sheetName val="Flujo de Caja_ActMSM"/>
      <sheetName val="ResumenEGP"/>
      <sheetName val="Flujo de efectivo"/>
    </sheetNames>
    <sheetDataSet>
      <sheetData sheetId="0" refreshError="1">
        <row r="1">
          <cell r="B1" t="str">
            <v>Hidrandina S.A.</v>
          </cell>
        </row>
        <row r="2">
          <cell r="B2" t="str">
            <v>Presupuesto 2003</v>
          </cell>
        </row>
        <row r="4">
          <cell r="B4" t="str">
            <v>INDICADORES DE GESTIÓN - CUADRO DE MANDO INTEGRAL</v>
          </cell>
          <cell r="U4" t="str">
            <v xml:space="preserve"> </v>
          </cell>
        </row>
        <row r="6">
          <cell r="D6" t="str">
            <v>Unidad de Medida</v>
          </cell>
          <cell r="E6" t="str">
            <v>Ejecutado
2000</v>
          </cell>
          <cell r="F6" t="str">
            <v>Ejecutado
2001</v>
          </cell>
          <cell r="G6" t="str">
            <v>Estimado
2002</v>
          </cell>
          <cell r="H6" t="str">
            <v>PPO 2003</v>
          </cell>
          <cell r="I6" t="str">
            <v>Presupuesto 2003</v>
          </cell>
        </row>
        <row r="7">
          <cell r="B7" t="str">
            <v>Id.</v>
          </cell>
          <cell r="C7" t="str">
            <v>Descripción del Indicador</v>
          </cell>
          <cell r="I7" t="str">
            <v>Trim I</v>
          </cell>
          <cell r="L7" t="str">
            <v>Trim II</v>
          </cell>
          <cell r="O7" t="str">
            <v>Trim III</v>
          </cell>
          <cell r="R7" t="str">
            <v>Trim IV</v>
          </cell>
        </row>
        <row r="8">
          <cell r="I8" t="str">
            <v>Ene Real</v>
          </cell>
          <cell r="J8" t="str">
            <v>Feb</v>
          </cell>
          <cell r="K8" t="str">
            <v>Mar</v>
          </cell>
          <cell r="L8" t="str">
            <v>Abr</v>
          </cell>
          <cell r="M8" t="str">
            <v>May</v>
          </cell>
          <cell r="N8" t="str">
            <v>Jun</v>
          </cell>
          <cell r="O8" t="str">
            <v>Jul</v>
          </cell>
          <cell r="P8" t="str">
            <v>Ago</v>
          </cell>
          <cell r="Q8" t="str">
            <v>Sep</v>
          </cell>
          <cell r="R8" t="str">
            <v>Oct</v>
          </cell>
          <cell r="S8" t="str">
            <v>Nov</v>
          </cell>
          <cell r="T8" t="str">
            <v>Dic</v>
          </cell>
        </row>
        <row r="10">
          <cell r="C10" t="str">
            <v>PERSPECTIVA  FINANCIERA</v>
          </cell>
        </row>
        <row r="11">
          <cell r="B11" t="str">
            <v>1.</v>
          </cell>
          <cell r="C11" t="str">
            <v>Rentabilidad patrimonial</v>
          </cell>
          <cell r="D11" t="str">
            <v>%</v>
          </cell>
          <cell r="E11">
            <v>3.634215724895179E-2</v>
          </cell>
          <cell r="F11">
            <v>-1.2237491995024034E-3</v>
          </cell>
          <cell r="G11">
            <v>2.867582483222645E-2</v>
          </cell>
          <cell r="H11">
            <v>1.9219733310554252E-2</v>
          </cell>
          <cell r="I11">
            <v>1.44535710339239E-2</v>
          </cell>
          <cell r="J11">
            <v>1.8283725011819824E-2</v>
          </cell>
          <cell r="K11">
            <v>2.0303039688227272E-2</v>
          </cell>
          <cell r="L11">
            <v>2.2894159336429375E-2</v>
          </cell>
          <cell r="M11">
            <v>2.4103560763796023E-2</v>
          </cell>
          <cell r="N11">
            <v>2.560314230981741E-2</v>
          </cell>
          <cell r="O11">
            <v>2.5488586281109782E-2</v>
          </cell>
          <cell r="P11">
            <v>2.6496894637095189E-2</v>
          </cell>
          <cell r="Q11">
            <v>2.6784445437383692E-2</v>
          </cell>
          <cell r="R11">
            <v>2.7796128532216965E-2</v>
          </cell>
          <cell r="S11">
            <v>2.8396879989976719E-2</v>
          </cell>
          <cell r="T11">
            <v>2.8675824832226474E-2</v>
          </cell>
        </row>
        <row r="12">
          <cell r="B12" t="str">
            <v>2.</v>
          </cell>
          <cell r="C12" t="str">
            <v>Cobrabilidad</v>
          </cell>
          <cell r="D12" t="str">
            <v>%</v>
          </cell>
          <cell r="E12">
            <v>0.98519999999999996</v>
          </cell>
          <cell r="F12">
            <v>0.99960000000000004</v>
          </cell>
          <cell r="G12">
            <v>1.0049999999999999</v>
          </cell>
          <cell r="H12">
            <v>1.0280894109314538</v>
          </cell>
          <cell r="I12">
            <v>0.99844859982081813</v>
          </cell>
          <cell r="J12">
            <v>1.0073036587015001</v>
          </cell>
          <cell r="K12">
            <v>1.0051122483085124</v>
          </cell>
          <cell r="L12">
            <v>1.0101940288797955</v>
          </cell>
          <cell r="M12">
            <v>1.0123731109325447</v>
          </cell>
          <cell r="N12">
            <v>1.0108324489795719</v>
          </cell>
          <cell r="O12">
            <v>1.0105230990944774</v>
          </cell>
          <cell r="P12">
            <v>1.00999869363648</v>
          </cell>
          <cell r="Q12">
            <v>1.0020627515523397</v>
          </cell>
          <cell r="R12">
            <v>1.010267836865167</v>
          </cell>
          <cell r="S12">
            <v>1.0125085505025306</v>
          </cell>
          <cell r="T12">
            <v>1.0207072625099078</v>
          </cell>
        </row>
        <row r="13">
          <cell r="B13" t="str">
            <v>3.</v>
          </cell>
          <cell r="C13" t="str">
            <v>Aporte de la Operación a los Ingresos</v>
          </cell>
          <cell r="D13" t="str">
            <v>%</v>
          </cell>
          <cell r="E13">
            <v>0.1122188496378687</v>
          </cell>
          <cell r="F13" t="e">
            <v>#REF!</v>
          </cell>
          <cell r="G13" t="e">
            <v>#REF!</v>
          </cell>
          <cell r="H13" t="e">
            <v>#REF!</v>
          </cell>
          <cell r="I13">
            <v>0.26496596292174845</v>
          </cell>
          <cell r="J13">
            <v>0.15008229627531591</v>
          </cell>
          <cell r="K13">
            <v>8.2176742935842373E-2</v>
          </cell>
          <cell r="L13">
            <v>0.16423132813756497</v>
          </cell>
          <cell r="M13">
            <v>0.15443864612520847</v>
          </cell>
          <cell r="N13">
            <v>0.15849801071826106</v>
          </cell>
          <cell r="O13">
            <v>0.14398076231215126</v>
          </cell>
          <cell r="P13">
            <v>0.1625336920739904</v>
          </cell>
          <cell r="Q13">
            <v>0.15983727476596013</v>
          </cell>
          <cell r="R13">
            <v>0.16997314022171164</v>
          </cell>
          <cell r="S13">
            <v>0.16886249062727754</v>
          </cell>
          <cell r="T13">
            <v>0.15205184334925007</v>
          </cell>
        </row>
        <row r="14">
          <cell r="B14" t="str">
            <v>4.</v>
          </cell>
          <cell r="C14" t="str">
            <v>Indice del Gasto Financiero</v>
          </cell>
          <cell r="D14" t="str">
            <v>%</v>
          </cell>
          <cell r="E14">
            <v>2.6305471202939561E-2</v>
          </cell>
          <cell r="F14">
            <v>1.8201235722274171E-2</v>
          </cell>
          <cell r="G14">
            <v>1.7042446669569004E-2</v>
          </cell>
          <cell r="H14">
            <v>2.329223388367543E-2</v>
          </cell>
          <cell r="I14">
            <v>9.3249204310681781E-3</v>
          </cell>
          <cell r="J14">
            <v>9.0208762128785661E-3</v>
          </cell>
          <cell r="K14">
            <v>9.2616413686647803E-3</v>
          </cell>
          <cell r="L14">
            <v>9.5770234986945167E-3</v>
          </cell>
          <cell r="M14">
            <v>1.4771112464474219E-2</v>
          </cell>
          <cell r="N14">
            <v>1.9773662551440328E-2</v>
          </cell>
          <cell r="O14">
            <v>1.6117850953206239E-2</v>
          </cell>
          <cell r="P14">
            <v>1.9125032358270774E-2</v>
          </cell>
          <cell r="Q14">
            <v>2.5473404255319149E-2</v>
          </cell>
          <cell r="R14">
            <v>2.2628617363344049E-2</v>
          </cell>
          <cell r="S14">
            <v>1.8643028661932251E-2</v>
          </cell>
          <cell r="T14">
            <v>2.8637877007442223E-2</v>
          </cell>
        </row>
        <row r="15">
          <cell r="B15" t="str">
            <v>5.</v>
          </cell>
          <cell r="C15" t="str">
            <v>Endeudamiento Total</v>
          </cell>
          <cell r="D15" t="str">
            <v>%</v>
          </cell>
          <cell r="E15">
            <v>0.12934172225670401</v>
          </cell>
          <cell r="F15">
            <v>0.13413448822009133</v>
          </cell>
          <cell r="G15">
            <v>0.13095123801680728</v>
          </cell>
          <cell r="H15">
            <v>0.12886111410292336</v>
          </cell>
          <cell r="I15">
            <v>0.13716279965448741</v>
          </cell>
          <cell r="J15">
            <v>0.13652509830690798</v>
          </cell>
          <cell r="K15">
            <v>0.13128105965906886</v>
          </cell>
          <cell r="L15">
            <v>0.13550015383426953</v>
          </cell>
          <cell r="M15">
            <v>0.13357729155801942</v>
          </cell>
          <cell r="N15">
            <v>0.13277176518892575</v>
          </cell>
          <cell r="O15">
            <v>0.13327655452612652</v>
          </cell>
          <cell r="P15">
            <v>0.13414034443965653</v>
          </cell>
          <cell r="Q15">
            <v>0.13671135668390327</v>
          </cell>
          <cell r="R15">
            <v>0.13397444279417692</v>
          </cell>
          <cell r="S15">
            <v>0.13331692969730949</v>
          </cell>
          <cell r="T15">
            <v>0.13095123801680728</v>
          </cell>
        </row>
        <row r="16">
          <cell r="B16" t="str">
            <v>6.</v>
          </cell>
          <cell r="C16" t="str">
            <v>Margen Operativo</v>
          </cell>
          <cell r="D16" t="str">
            <v>%</v>
          </cell>
          <cell r="E16">
            <v>7.4294267975211839E-2</v>
          </cell>
          <cell r="F16">
            <v>6.5073465969115257E-2</v>
          </cell>
          <cell r="G16">
            <v>8.3572751227940237E-2</v>
          </cell>
          <cell r="H16">
            <v>7.2423639239741516E-2</v>
          </cell>
          <cell r="I16">
            <v>7.4161922833649585E-2</v>
          </cell>
          <cell r="J16">
            <v>5.7990877352418695E-2</v>
          </cell>
          <cell r="K16">
            <v>7.0250151139011369E-2</v>
          </cell>
          <cell r="L16">
            <v>6.4447820926491858E-2</v>
          </cell>
          <cell r="M16">
            <v>8.7535434053251759E-2</v>
          </cell>
          <cell r="N16">
            <v>8.1772572695862633E-2</v>
          </cell>
          <cell r="O16">
            <v>7.5290019352237503E-2</v>
          </cell>
          <cell r="P16">
            <v>0.10061412160262551</v>
          </cell>
          <cell r="Q16">
            <v>9.9606069549437112E-2</v>
          </cell>
          <cell r="R16">
            <v>0.10337867572382622</v>
          </cell>
          <cell r="S16">
            <v>9.4458755415509826E-2</v>
          </cell>
          <cell r="T16">
            <v>8.845427566525145E-2</v>
          </cell>
        </row>
        <row r="17">
          <cell r="B17" t="str">
            <v>7.</v>
          </cell>
          <cell r="C17" t="str">
            <v>Participacion de las Inversiones en el Flujo de Efectivo</v>
          </cell>
          <cell r="D17" t="str">
            <v>%</v>
          </cell>
          <cell r="E17">
            <v>5.2085487618911672E-2</v>
          </cell>
          <cell r="F17">
            <v>4.6948810860262626E-2</v>
          </cell>
          <cell r="G17">
            <v>0.13961197644935511</v>
          </cell>
          <cell r="H17" t="e">
            <v>#REF!</v>
          </cell>
          <cell r="I17">
            <v>3.0652755122057954E-2</v>
          </cell>
          <cell r="J17">
            <v>7.6160272862012962E-2</v>
          </cell>
          <cell r="K17">
            <v>0.25265570744977278</v>
          </cell>
          <cell r="L17">
            <v>0.14401953637947143</v>
          </cell>
          <cell r="M17">
            <v>0.17912024621646797</v>
          </cell>
          <cell r="N17">
            <v>0.20954557094296627</v>
          </cell>
          <cell r="O17">
            <v>0.17444520145635753</v>
          </cell>
          <cell r="P17">
            <v>8.8408058004936549E-2</v>
          </cell>
          <cell r="Q17">
            <v>0.20444556207670864</v>
          </cell>
          <cell r="R17">
            <v>0.1031217045282785</v>
          </cell>
          <cell r="S17">
            <v>0.10537369755588548</v>
          </cell>
          <cell r="T17">
            <v>9.6237039472780381E-2</v>
          </cell>
        </row>
        <row r="19">
          <cell r="C19" t="str">
            <v>PERSPECTIVA  DEL CLIENTE</v>
          </cell>
        </row>
        <row r="20">
          <cell r="B20">
            <v>1</v>
          </cell>
          <cell r="C20" t="str">
            <v>Rotación de cuentas por cobrar comerciales</v>
          </cell>
          <cell r="D20" t="str">
            <v>Días</v>
          </cell>
          <cell r="E20">
            <v>76.127650176678443</v>
          </cell>
          <cell r="F20">
            <v>76.904420273084938</v>
          </cell>
          <cell r="G20">
            <v>63.539275439183356</v>
          </cell>
          <cell r="H20">
            <v>63.539275439183356</v>
          </cell>
          <cell r="I20">
            <v>73.911330524555368</v>
          </cell>
          <cell r="J20">
            <v>75.916294502597097</v>
          </cell>
          <cell r="K20">
            <v>66.235985970660778</v>
          </cell>
          <cell r="L20">
            <v>67.199261746879671</v>
          </cell>
          <cell r="M20">
            <v>65.257574296072036</v>
          </cell>
          <cell r="N20">
            <v>66.446989708171046</v>
          </cell>
          <cell r="O20">
            <v>67.278154859656283</v>
          </cell>
          <cell r="P20">
            <v>66.994666081972724</v>
          </cell>
          <cell r="Q20">
            <v>68.650415954875726</v>
          </cell>
          <cell r="R20">
            <v>65.450667273636228</v>
          </cell>
          <cell r="S20">
            <v>66.427371150479843</v>
          </cell>
          <cell r="T20">
            <v>63.539275439183356</v>
          </cell>
        </row>
        <row r="21">
          <cell r="B21" t="str">
            <v>2.</v>
          </cell>
          <cell r="C21" t="str">
            <v xml:space="preserve">Margen bruto comercial </v>
          </cell>
          <cell r="D21" t="str">
            <v>%</v>
          </cell>
          <cell r="E21">
            <v>3.4733371743269292E-2</v>
          </cell>
          <cell r="F21">
            <v>3.3276835139472404E-2</v>
          </cell>
          <cell r="G21">
            <v>1.7710511215484618E-2</v>
          </cell>
          <cell r="H21">
            <v>1.7710511215484618E-2</v>
          </cell>
          <cell r="I21">
            <v>2.3118809729475349E-2</v>
          </cell>
          <cell r="J21">
            <v>1.5399259440144723E-2</v>
          </cell>
          <cell r="K21">
            <v>1.5109033588711612E-2</v>
          </cell>
          <cell r="L21">
            <v>1.3851396203035802E-2</v>
          </cell>
          <cell r="M21">
            <v>1.4343641831306729E-2</v>
          </cell>
          <cell r="N21">
            <v>1.3797697419329244E-2</v>
          </cell>
          <cell r="O21">
            <v>1.5737107524063831E-2</v>
          </cell>
          <cell r="P21">
            <v>1.5773694216736262E-2</v>
          </cell>
          <cell r="Q21">
            <v>1.5822214208438514E-2</v>
          </cell>
          <cell r="R21">
            <v>1.5178790397296856E-2</v>
          </cell>
          <cell r="S21">
            <v>1.4807669160301245E-2</v>
          </cell>
          <cell r="T21">
            <v>1.4930425878961241E-2</v>
          </cell>
        </row>
        <row r="22">
          <cell r="B22" t="str">
            <v>3.</v>
          </cell>
          <cell r="C22" t="str">
            <v>Variación del factor de carga por mayor venta</v>
          </cell>
          <cell r="D22" t="str">
            <v>%</v>
          </cell>
          <cell r="E22">
            <v>9.1383529742235514E-3</v>
          </cell>
          <cell r="F22">
            <v>1.0006517768047717E-2</v>
          </cell>
          <cell r="G22">
            <v>1.2977330638670112E-2</v>
          </cell>
          <cell r="H22">
            <v>1.2977330638670112E-2</v>
          </cell>
          <cell r="I22">
            <v>1.0254085507266249E-2</v>
          </cell>
          <cell r="J22">
            <v>1.0501653246484803E-2</v>
          </cell>
          <cell r="K22">
            <v>1.0749220985703351E-2</v>
          </cell>
          <cell r="L22">
            <v>1.0996788724921885E-2</v>
          </cell>
          <cell r="M22">
            <v>1.1244356464140383E-2</v>
          </cell>
          <cell r="N22">
            <v>1.1491924203358858E-2</v>
          </cell>
          <cell r="O22">
            <v>1.1739491942577413E-2</v>
          </cell>
          <cell r="P22">
            <v>1.1987059681796005E-2</v>
          </cell>
          <cell r="Q22">
            <v>1.2234627421014473E-2</v>
          </cell>
          <cell r="R22">
            <v>1.2482195160233011E-2</v>
          </cell>
          <cell r="S22">
            <v>1.2729762899451599E-2</v>
          </cell>
          <cell r="T22">
            <v>1.297733063867014E-2</v>
          </cell>
        </row>
        <row r="23">
          <cell r="B23" t="str">
            <v>4.</v>
          </cell>
          <cell r="C23" t="str">
            <v>Eficiencia en la compra</v>
          </cell>
          <cell r="D23" t="str">
            <v>%</v>
          </cell>
          <cell r="E23">
            <v>0.96673520894034426</v>
          </cell>
          <cell r="F23">
            <v>0.97010256698986275</v>
          </cell>
          <cell r="G23">
            <v>0.99697229933043274</v>
          </cell>
          <cell r="H23">
            <v>0.99697229933043274</v>
          </cell>
          <cell r="I23">
            <v>0.98330152780359115</v>
          </cell>
          <cell r="J23">
            <v>1.0137052976240821</v>
          </cell>
          <cell r="K23">
            <v>1.0000555124615804</v>
          </cell>
          <cell r="L23">
            <v>1.0092443008460612</v>
          </cell>
          <cell r="M23">
            <v>1.0031690607932258</v>
          </cell>
          <cell r="N23">
            <v>1.0102909299201186</v>
          </cell>
          <cell r="O23">
            <v>0.98762227734776986</v>
          </cell>
          <cell r="P23">
            <v>0.98616248808875384</v>
          </cell>
          <cell r="Q23">
            <v>0.98538825815084019</v>
          </cell>
          <cell r="R23">
            <v>0.99551996883495031</v>
          </cell>
          <cell r="S23">
            <v>1.0008103098708263</v>
          </cell>
          <cell r="T23">
            <v>0.99779905558619442</v>
          </cell>
        </row>
        <row r="24">
          <cell r="B24" t="str">
            <v>5.</v>
          </cell>
          <cell r="C24" t="str">
            <v>Coeficiente de Electrificación de la Concesión</v>
          </cell>
          <cell r="D24" t="str">
            <v>%</v>
          </cell>
          <cell r="E24">
            <v>0.65392223035665631</v>
          </cell>
          <cell r="F24">
            <v>0.68298857889567066</v>
          </cell>
          <cell r="G24">
            <v>0.7084060506855504</v>
          </cell>
          <cell r="H24">
            <v>0.7084060506855504</v>
          </cell>
          <cell r="I24">
            <v>0.68389067481281396</v>
          </cell>
          <cell r="J24">
            <v>0.686159663013717</v>
          </cell>
          <cell r="K24">
            <v>0.68842051056457321</v>
          </cell>
          <cell r="L24">
            <v>0.69067326119732986</v>
          </cell>
          <cell r="M24">
            <v>0.69291795833125325</v>
          </cell>
          <cell r="N24">
            <v>0.69515464507571956</v>
          </cell>
          <cell r="O24">
            <v>0.69738336423297498</v>
          </cell>
          <cell r="P24">
            <v>0.69960415830086342</v>
          </cell>
          <cell r="Q24">
            <v>0.70181706947553057</v>
          </cell>
          <cell r="R24">
            <v>0.70402213965409655</v>
          </cell>
          <cell r="S24">
            <v>0.70621941043729619</v>
          </cell>
          <cell r="T24">
            <v>0.70840892313209936</v>
          </cell>
        </row>
        <row r="25">
          <cell r="B25" t="str">
            <v>6.</v>
          </cell>
          <cell r="C25" t="str">
            <v xml:space="preserve">Grado aprobación del cliente en base a Encuesta </v>
          </cell>
          <cell r="D25" t="str">
            <v>%</v>
          </cell>
          <cell r="E25">
            <v>0.6</v>
          </cell>
          <cell r="F25">
            <v>0.68</v>
          </cell>
          <cell r="G25">
            <v>0.75</v>
          </cell>
          <cell r="H25">
            <v>0.75</v>
          </cell>
          <cell r="I25">
            <v>0.68583300000000003</v>
          </cell>
          <cell r="J25">
            <v>0.691666</v>
          </cell>
          <cell r="K25">
            <v>0.69749899999999998</v>
          </cell>
          <cell r="L25">
            <v>0.70333199999999996</v>
          </cell>
          <cell r="M25">
            <v>0.70916500000000005</v>
          </cell>
          <cell r="N25">
            <v>0.71499800000000002</v>
          </cell>
          <cell r="O25">
            <v>0.720831</v>
          </cell>
          <cell r="P25">
            <v>0.72666399999999998</v>
          </cell>
          <cell r="Q25">
            <v>0.73249699999999895</v>
          </cell>
          <cell r="R25">
            <v>0.73832999999999904</v>
          </cell>
          <cell r="S25">
            <v>0.74416299999999902</v>
          </cell>
          <cell r="T25">
            <v>0.749995999999999</v>
          </cell>
        </row>
        <row r="26">
          <cell r="B26" t="str">
            <v>7.</v>
          </cell>
          <cell r="C26" t="str">
            <v>Ingresos acorde a inversión optima realizada</v>
          </cell>
          <cell r="D26" t="str">
            <v>%</v>
          </cell>
          <cell r="E26">
            <v>0.37185042438261418</v>
          </cell>
          <cell r="F26">
            <v>0.39051474270786296</v>
          </cell>
          <cell r="G26">
            <v>0.40430916049786947</v>
          </cell>
          <cell r="H26">
            <v>0.40430916049786947</v>
          </cell>
          <cell r="I26">
            <v>0.43422606958941873</v>
          </cell>
          <cell r="J26">
            <v>0.42388231535197396</v>
          </cell>
          <cell r="K26">
            <v>0.4844547367753963</v>
          </cell>
          <cell r="L26">
            <v>0.47735056389240232</v>
          </cell>
          <cell r="M26">
            <v>0.49116007890004676</v>
          </cell>
          <cell r="N26">
            <v>0.4845669079261804</v>
          </cell>
          <cell r="O26">
            <v>0.47720100235802348</v>
          </cell>
          <cell r="P26">
            <v>0.48145104262662164</v>
          </cell>
          <cell r="Q26">
            <v>0.46862614105363776</v>
          </cell>
          <cell r="R26">
            <v>0.49614546337934073</v>
          </cell>
          <cell r="S26">
            <v>0.48789465206610916</v>
          </cell>
          <cell r="T26">
            <v>0.50793589767287106</v>
          </cell>
        </row>
        <row r="27">
          <cell r="B27" t="str">
            <v>8.</v>
          </cell>
          <cell r="C27" t="str">
            <v>Grado de precisión de la medida</v>
          </cell>
          <cell r="D27" t="str">
            <v>%</v>
          </cell>
          <cell r="E27">
            <v>6.6666666666666666E-2</v>
          </cell>
          <cell r="F27">
            <v>4.583333333333333E-2</v>
          </cell>
          <cell r="G27">
            <v>3.4090909090909088E-2</v>
          </cell>
          <cell r="H27">
            <v>3.4090909090909088E-2</v>
          </cell>
          <cell r="I27">
            <v>5.6818181818181816E-2</v>
          </cell>
          <cell r="J27">
            <v>5.6818181818181816E-2</v>
          </cell>
          <cell r="K27">
            <v>5.6818181818181816E-2</v>
          </cell>
          <cell r="L27">
            <v>5.3977272727272728E-2</v>
          </cell>
          <cell r="M27">
            <v>0.05</v>
          </cell>
          <cell r="N27">
            <v>4.7348484848484848E-2</v>
          </cell>
          <cell r="O27">
            <v>4.5454545454545456E-2</v>
          </cell>
          <cell r="P27">
            <v>4.261363636363636E-2</v>
          </cell>
          <cell r="Q27">
            <v>4.0404040404040407E-2</v>
          </cell>
          <cell r="R27">
            <v>3.8636363636363635E-2</v>
          </cell>
          <cell r="S27">
            <v>3.6157024793388427E-2</v>
          </cell>
          <cell r="T27">
            <v>3.4090909090909088E-2</v>
          </cell>
        </row>
        <row r="29">
          <cell r="C29" t="str">
            <v>PERSPECTIVA  DE PROCESOS INTERNOS</v>
          </cell>
        </row>
        <row r="30">
          <cell r="B30" t="str">
            <v>1.</v>
          </cell>
          <cell r="C30" t="str">
            <v>Factor de Carga</v>
          </cell>
          <cell r="D30" t="str">
            <v>p.u.</v>
          </cell>
          <cell r="E30">
            <v>0.61261139340753434</v>
          </cell>
          <cell r="F30">
            <v>0.59063561504621909</v>
          </cell>
          <cell r="G30">
            <v>0.59857202677559296</v>
          </cell>
          <cell r="H30">
            <v>0.59857202677559296</v>
          </cell>
          <cell r="I30">
            <v>0.60396646936319998</v>
          </cell>
          <cell r="J30">
            <v>0.61113745793199992</v>
          </cell>
          <cell r="K30">
            <v>0.61940758429919196</v>
          </cell>
          <cell r="L30">
            <v>0.6254861586683671</v>
          </cell>
          <cell r="M30">
            <v>0.60795493959627156</v>
          </cell>
          <cell r="N30">
            <v>0.62437479199780965</v>
          </cell>
          <cell r="O30">
            <v>0.58631782809521305</v>
          </cell>
          <cell r="P30">
            <v>0.62429793745252948</v>
          </cell>
          <cell r="Q30">
            <v>0.63573574239689734</v>
          </cell>
          <cell r="R30">
            <v>0.63790516626326987</v>
          </cell>
          <cell r="S30">
            <v>0.64932423866619093</v>
          </cell>
          <cell r="T30">
            <v>0.66005923335155248</v>
          </cell>
        </row>
        <row r="31">
          <cell r="B31" t="str">
            <v>2.</v>
          </cell>
          <cell r="C31" t="str">
            <v>Factor de Planta</v>
          </cell>
          <cell r="D31" t="str">
            <v>p.u.</v>
          </cell>
          <cell r="E31">
            <v>0.22651648579730771</v>
          </cell>
          <cell r="F31">
            <v>0.26743867154826062</v>
          </cell>
          <cell r="G31">
            <v>0.36032798394397497</v>
          </cell>
          <cell r="H31">
            <v>0.36032798394397497</v>
          </cell>
          <cell r="I31">
            <v>0.30502790542487523</v>
          </cell>
          <cell r="J31">
            <v>0.39639670078355066</v>
          </cell>
          <cell r="K31">
            <v>0.4182971786663281</v>
          </cell>
          <cell r="L31">
            <v>0.38756077469659816</v>
          </cell>
          <cell r="M31">
            <v>0.38816511162543998</v>
          </cell>
          <cell r="N31">
            <v>0.38561432895372161</v>
          </cell>
          <cell r="O31">
            <v>0.36056822255245546</v>
          </cell>
          <cell r="P31">
            <v>0.35972262782635295</v>
          </cell>
          <cell r="Q31">
            <v>0.3574857419516006</v>
          </cell>
          <cell r="R31">
            <v>0.33859704839986171</v>
          </cell>
          <cell r="S31">
            <v>0.33693004718035774</v>
          </cell>
          <cell r="T31">
            <v>0.33556045368967258</v>
          </cell>
        </row>
        <row r="32">
          <cell r="B32" t="str">
            <v>3.</v>
          </cell>
          <cell r="C32" t="str">
            <v>Reducción de Producción en Centrales Térmicas</v>
          </cell>
          <cell r="D32" t="str">
            <v>MWh</v>
          </cell>
          <cell r="E32">
            <v>2351.7399999999998</v>
          </cell>
          <cell r="F32">
            <v>239.37</v>
          </cell>
          <cell r="G32">
            <v>621.33010000000002</v>
          </cell>
          <cell r="H32">
            <v>621.33010000000002</v>
          </cell>
          <cell r="I32">
            <v>39.87166666666667</v>
          </cell>
          <cell r="J32">
            <v>46.753666666666668</v>
          </cell>
          <cell r="K32">
            <v>48.131766666666664</v>
          </cell>
          <cell r="L32">
            <v>54.224666666666664</v>
          </cell>
          <cell r="M32">
            <v>54.375166666666665</v>
          </cell>
          <cell r="N32">
            <v>54.522666666666666</v>
          </cell>
          <cell r="O32">
            <v>54.438166666666667</v>
          </cell>
          <cell r="P32">
            <v>54.451666666666668</v>
          </cell>
          <cell r="Q32">
            <v>54.560666666666663</v>
          </cell>
          <cell r="R32">
            <v>54.476666666666667</v>
          </cell>
          <cell r="S32">
            <v>53.123666666666665</v>
          </cell>
          <cell r="T32">
            <v>52.399666666666668</v>
          </cell>
        </row>
        <row r="33">
          <cell r="B33" t="str">
            <v>4.</v>
          </cell>
          <cell r="C33" t="str">
            <v>Desactivación de Pot. Instalada en Centrales Térmicas</v>
          </cell>
          <cell r="D33" t="str">
            <v>MW</v>
          </cell>
          <cell r="E33">
            <v>-0.37700000000000067</v>
          </cell>
          <cell r="F33">
            <v>-1.37</v>
          </cell>
          <cell r="G33">
            <v>-1.5</v>
          </cell>
          <cell r="H33">
            <v>-1.5</v>
          </cell>
          <cell r="I33">
            <v>0</v>
          </cell>
          <cell r="J33">
            <v>0</v>
          </cell>
          <cell r="K33">
            <v>0</v>
          </cell>
          <cell r="L33">
            <v>-0.52</v>
          </cell>
          <cell r="M33">
            <v>-9.9999999999999645E-2</v>
          </cell>
          <cell r="N33">
            <v>-0.45999999999999908</v>
          </cell>
          <cell r="O33">
            <v>0</v>
          </cell>
          <cell r="P33">
            <v>-0.30000000000000071</v>
          </cell>
          <cell r="Q33">
            <v>0</v>
          </cell>
          <cell r="R33">
            <v>-6.0000000000000497E-2</v>
          </cell>
          <cell r="S33">
            <v>0</v>
          </cell>
          <cell r="T33">
            <v>-5.0000000000000711E-2</v>
          </cell>
        </row>
        <row r="34">
          <cell r="B34" t="str">
            <v>5.</v>
          </cell>
          <cell r="C34" t="str">
            <v>DEK</v>
          </cell>
          <cell r="D34" t="str">
            <v xml:space="preserve">Horas </v>
          </cell>
          <cell r="E34">
            <v>58</v>
          </cell>
          <cell r="F34">
            <v>74</v>
          </cell>
          <cell r="G34">
            <v>47</v>
          </cell>
          <cell r="H34">
            <v>47</v>
          </cell>
          <cell r="I34">
            <v>4.84</v>
          </cell>
          <cell r="J34">
            <v>4.0999999999999996</v>
          </cell>
          <cell r="K34">
            <v>3.56</v>
          </cell>
          <cell r="L34">
            <v>5</v>
          </cell>
          <cell r="M34">
            <v>5</v>
          </cell>
          <cell r="N34">
            <v>5</v>
          </cell>
          <cell r="O34">
            <v>4</v>
          </cell>
          <cell r="P34">
            <v>4</v>
          </cell>
          <cell r="Q34">
            <v>3.5</v>
          </cell>
          <cell r="R34">
            <v>3</v>
          </cell>
          <cell r="S34">
            <v>2.5</v>
          </cell>
          <cell r="T34">
            <v>2.5</v>
          </cell>
        </row>
        <row r="35">
          <cell r="B35" t="str">
            <v>6.</v>
          </cell>
          <cell r="C35" t="str">
            <v>FEK</v>
          </cell>
          <cell r="D35" t="str">
            <v>Veces</v>
          </cell>
          <cell r="E35">
            <v>27</v>
          </cell>
          <cell r="F35">
            <v>35</v>
          </cell>
          <cell r="G35">
            <v>22</v>
          </cell>
          <cell r="H35">
            <v>22</v>
          </cell>
          <cell r="I35">
            <v>2.38</v>
          </cell>
          <cell r="J35">
            <v>2</v>
          </cell>
          <cell r="K35">
            <v>1.87</v>
          </cell>
          <cell r="L35">
            <v>2.6</v>
          </cell>
          <cell r="M35">
            <v>1.6</v>
          </cell>
          <cell r="N35">
            <v>2.2999999999999998</v>
          </cell>
          <cell r="O35">
            <v>2</v>
          </cell>
          <cell r="P35">
            <v>2</v>
          </cell>
          <cell r="Q35">
            <v>1.75</v>
          </cell>
          <cell r="R35">
            <v>2</v>
          </cell>
          <cell r="S35">
            <v>0.75</v>
          </cell>
          <cell r="T35">
            <v>0.75</v>
          </cell>
        </row>
        <row r="36">
          <cell r="B36" t="str">
            <v>7.</v>
          </cell>
          <cell r="C36" t="str">
            <v>Calidad del Producto</v>
          </cell>
          <cell r="D36" t="str">
            <v>%</v>
          </cell>
          <cell r="E36">
            <v>0.67469879518072284</v>
          </cell>
          <cell r="F36">
            <v>0.70501474926253682</v>
          </cell>
          <cell r="G36">
            <v>0.80008561643835618</v>
          </cell>
          <cell r="H36">
            <v>0.80008561643835618</v>
          </cell>
          <cell r="I36">
            <v>0.72619047619047616</v>
          </cell>
          <cell r="J36">
            <v>0.75609756097560976</v>
          </cell>
          <cell r="K36">
            <v>0.7640449438202247</v>
          </cell>
          <cell r="L36">
            <v>0.77506775067750677</v>
          </cell>
          <cell r="M36">
            <v>0.78306878306878303</v>
          </cell>
          <cell r="N36">
            <v>0.79381443298969068</v>
          </cell>
          <cell r="O36">
            <v>0.80306905370843995</v>
          </cell>
          <cell r="P36">
            <v>0.81463414634146336</v>
          </cell>
          <cell r="Q36">
            <v>0.82366589327146167</v>
          </cell>
          <cell r="R36">
            <v>0.83370786516853934</v>
          </cell>
          <cell r="S36">
            <v>0.83406113537117899</v>
          </cell>
          <cell r="T36">
            <v>0.83476394849785407</v>
          </cell>
        </row>
        <row r="37">
          <cell r="B37" t="str">
            <v>8.</v>
          </cell>
          <cell r="C37" t="str">
            <v>Calidad del Alumbrado Público</v>
          </cell>
          <cell r="D37" t="str">
            <v>%</v>
          </cell>
          <cell r="E37">
            <v>0.71541218637992843</v>
          </cell>
          <cell r="F37">
            <v>0.75</v>
          </cell>
          <cell r="G37">
            <v>0.79995347199048972</v>
          </cell>
          <cell r="H37">
            <v>0.79995347199048972</v>
          </cell>
          <cell r="I37">
            <v>0.77118539133321551</v>
          </cell>
          <cell r="J37">
            <v>0.77264395431366395</v>
          </cell>
          <cell r="K37">
            <v>0.77069684400282723</v>
          </cell>
          <cell r="L37">
            <v>0.76515281508743282</v>
          </cell>
          <cell r="M37">
            <v>0.7619270647251597</v>
          </cell>
          <cell r="N37">
            <v>0.75772157790555816</v>
          </cell>
          <cell r="O37">
            <v>0.76569919855593371</v>
          </cell>
          <cell r="P37">
            <v>0.7707574684483135</v>
          </cell>
          <cell r="Q37">
            <v>0.77840887522301938</v>
          </cell>
          <cell r="R37">
            <v>0.78553990768599746</v>
          </cell>
          <cell r="S37">
            <v>0.79204559910571937</v>
          </cell>
          <cell r="T37">
            <v>0.7960534719904897</v>
          </cell>
        </row>
        <row r="38">
          <cell r="B38" t="str">
            <v>9.</v>
          </cell>
          <cell r="C38" t="str">
            <v>Pérdidas Comerciales                     (Pc)</v>
          </cell>
          <cell r="D38" t="str">
            <v>%</v>
          </cell>
          <cell r="E38">
            <v>4.3442986139106993E-2</v>
          </cell>
          <cell r="F38">
            <v>4.0807304615071011E-2</v>
          </cell>
          <cell r="G38">
            <v>3.001599238862733E-2</v>
          </cell>
          <cell r="H38">
            <v>3.001599238862733E-2</v>
          </cell>
          <cell r="I38">
            <v>3.3596845715350238E-2</v>
          </cell>
          <cell r="J38">
            <v>3.3620119124302086E-2</v>
          </cell>
          <cell r="K38">
            <v>3.5429668168895589E-2</v>
          </cell>
          <cell r="L38">
            <v>2.7828432270071771E-2</v>
          </cell>
          <cell r="M38">
            <v>2.6158624781052256E-2</v>
          </cell>
          <cell r="N38">
            <v>2.409485698563113E-2</v>
          </cell>
          <cell r="O38">
            <v>2.0877426328981138E-2</v>
          </cell>
          <cell r="P38">
            <v>1.9082940888385247E-2</v>
          </cell>
          <cell r="Q38">
            <v>1.9246078502317021E-2</v>
          </cell>
          <cell r="R38">
            <v>1.9768107923489472E-2</v>
          </cell>
          <cell r="S38">
            <v>1.987358456603576E-2</v>
          </cell>
          <cell r="T38">
            <v>2.0008626696586124E-2</v>
          </cell>
        </row>
        <row r="39">
          <cell r="B39" t="str">
            <v>10.</v>
          </cell>
          <cell r="C39" t="str">
            <v>Pérdidas de Transmisión                (PT)</v>
          </cell>
          <cell r="D39" t="str">
            <v>%</v>
          </cell>
          <cell r="E39">
            <v>4.3509163821826555E-2</v>
          </cell>
          <cell r="F39">
            <v>4.6905561376962827E-2</v>
          </cell>
          <cell r="G39">
            <v>4.3315624016000157E-2</v>
          </cell>
          <cell r="H39">
            <v>4.3315624016000157E-2</v>
          </cell>
          <cell r="I39">
            <v>4.6926843486995537E-2</v>
          </cell>
          <cell r="J39">
            <v>3.9824338290191198E-2</v>
          </cell>
          <cell r="K39">
            <v>4.5302966080044874E-2</v>
          </cell>
          <cell r="L39">
            <v>4.4691992081531226E-2</v>
          </cell>
          <cell r="M39">
            <v>4.4380991723110094E-2</v>
          </cell>
          <cell r="N39">
            <v>4.4326133314819792E-2</v>
          </cell>
          <cell r="O39">
            <v>4.3206425253706743E-2</v>
          </cell>
          <cell r="P39">
            <v>4.2723336848655084E-2</v>
          </cell>
          <cell r="Q39">
            <v>4.2399466218428279E-2</v>
          </cell>
          <cell r="R39">
            <v>4.198735876087769E-2</v>
          </cell>
          <cell r="S39">
            <v>4.1947010747966904E-2</v>
          </cell>
          <cell r="T39">
            <v>4.1815997604230208E-2</v>
          </cell>
        </row>
        <row r="40">
          <cell r="B40" t="str">
            <v>11.</v>
          </cell>
          <cell r="C40" t="str">
            <v>Pérdidas Técnicas de Distribución  (Pt)</v>
          </cell>
          <cell r="D40" t="str">
            <v>%</v>
          </cell>
          <cell r="E40">
            <v>8.3199999999999996E-2</v>
          </cell>
          <cell r="F40">
            <v>7.8100000000000003E-2</v>
          </cell>
          <cell r="G40">
            <v>6.9599999999999995E-2</v>
          </cell>
          <cell r="H40">
            <v>6.9599999999999995E-2</v>
          </cell>
          <cell r="I40">
            <v>7.8100000000000003E-2</v>
          </cell>
          <cell r="J40">
            <v>7.8100000000000003E-2</v>
          </cell>
          <cell r="K40">
            <v>7.6999999999999999E-2</v>
          </cell>
          <cell r="L40">
            <v>7.6999999999999999E-2</v>
          </cell>
          <cell r="M40">
            <v>7.5600000000000001E-2</v>
          </cell>
          <cell r="N40">
            <v>7.4899999999999994E-2</v>
          </cell>
          <cell r="O40">
            <v>7.4999999999999997E-2</v>
          </cell>
          <cell r="P40">
            <v>7.46E-2</v>
          </cell>
          <cell r="Q40">
            <v>7.3400000000000007E-2</v>
          </cell>
          <cell r="R40">
            <v>7.213E-2</v>
          </cell>
          <cell r="S40">
            <v>7.1110000000000007E-2</v>
          </cell>
          <cell r="T40">
            <v>7.0000000000000007E-2</v>
          </cell>
        </row>
        <row r="41">
          <cell r="B41" t="str">
            <v>12.</v>
          </cell>
          <cell r="C41" t="str">
            <v>Sobrecosto del Servicio</v>
          </cell>
          <cell r="D41" t="str">
            <v>%</v>
          </cell>
          <cell r="E41">
            <v>0.3045562727983398</v>
          </cell>
          <cell r="F41">
            <v>0.35726780229544358</v>
          </cell>
          <cell r="G41">
            <v>0.1206793753934145</v>
          </cell>
          <cell r="H41">
            <v>0.1206793753934145</v>
          </cell>
          <cell r="I41">
            <v>8.4619005456354923E-2</v>
          </cell>
          <cell r="J41">
            <v>9.9299706496889503E-2</v>
          </cell>
          <cell r="K41">
            <v>0.11712006403092518</v>
          </cell>
          <cell r="L41">
            <v>0.12245868057243534</v>
          </cell>
          <cell r="M41">
            <v>0.11956725501266417</v>
          </cell>
          <cell r="N41">
            <v>0.11712433815953818</v>
          </cell>
          <cell r="O41">
            <v>0.11533845172059966</v>
          </cell>
          <cell r="P41">
            <v>0.11373828657336423</v>
          </cell>
          <cell r="Q41">
            <v>0.10962254197492664</v>
          </cell>
          <cell r="R41">
            <v>0.10776329717704496</v>
          </cell>
          <cell r="S41">
            <v>0.10695560411237011</v>
          </cell>
          <cell r="T41">
            <v>0.1206793753934145</v>
          </cell>
        </row>
        <row r="42">
          <cell r="B42" t="str">
            <v>13.</v>
          </cell>
          <cell r="C42" t="str">
            <v>Incremento Capacidad Efectiva CC.HH.</v>
          </cell>
          <cell r="D42" t="str">
            <v>MW</v>
          </cell>
          <cell r="E42">
            <v>9.9999999999999645E-2</v>
          </cell>
          <cell r="F42">
            <v>0.27400000000000002</v>
          </cell>
          <cell r="G42">
            <v>1.266</v>
          </cell>
          <cell r="H42">
            <v>1.266</v>
          </cell>
          <cell r="I42">
            <v>1.0979999999999999</v>
          </cell>
          <cell r="J42">
            <v>1.1000000000000121E-2</v>
          </cell>
          <cell r="K42">
            <v>1.1000000000000121E-2</v>
          </cell>
          <cell r="L42">
            <v>1.1000000000000121E-2</v>
          </cell>
          <cell r="M42">
            <v>1.1000000000000121E-2</v>
          </cell>
          <cell r="N42">
            <v>1.9999999999999574E-2</v>
          </cell>
          <cell r="O42">
            <v>1.9999999999999574E-2</v>
          </cell>
          <cell r="P42">
            <v>1.1000000000000121E-2</v>
          </cell>
          <cell r="Q42">
            <v>3.0000000000000249E-2</v>
          </cell>
          <cell r="R42">
            <v>1.1000000000000121E-2</v>
          </cell>
          <cell r="S42">
            <v>1.9999999999999574E-2</v>
          </cell>
          <cell r="T42">
            <v>1.1000000000000121E-2</v>
          </cell>
        </row>
        <row r="43">
          <cell r="B43" t="str">
            <v>14.</v>
          </cell>
          <cell r="C43" t="str">
            <v>Proyectos con Estudios Definitivos</v>
          </cell>
          <cell r="D43" t="str">
            <v>%</v>
          </cell>
          <cell r="E43">
            <v>0.3814236771983251</v>
          </cell>
          <cell r="F43">
            <v>0.50976909413854354</v>
          </cell>
          <cell r="G43">
            <v>0.75600000000000001</v>
          </cell>
          <cell r="H43">
            <v>0.75600000000000001</v>
          </cell>
          <cell r="I43">
            <v>0.41599999999999998</v>
          </cell>
          <cell r="J43">
            <v>0.442</v>
          </cell>
          <cell r="K43">
            <v>0.46899999999999997</v>
          </cell>
          <cell r="L43">
            <v>0.498</v>
          </cell>
          <cell r="M43">
            <v>0.52700000000000002</v>
          </cell>
          <cell r="N43">
            <v>0.55800000000000005</v>
          </cell>
          <cell r="O43">
            <v>0.59</v>
          </cell>
          <cell r="P43">
            <v>0.622</v>
          </cell>
          <cell r="Q43">
            <v>0.65500000000000003</v>
          </cell>
          <cell r="R43">
            <v>0.68700000000000006</v>
          </cell>
          <cell r="S43">
            <v>0.72199999999999998</v>
          </cell>
          <cell r="T43">
            <v>0.75600000000000001</v>
          </cell>
        </row>
        <row r="44">
          <cell r="B44" t="str">
            <v>15.</v>
          </cell>
          <cell r="C44" t="str">
            <v>Inversión en nuevas tecnologías</v>
          </cell>
          <cell r="D44" t="str">
            <v>%</v>
          </cell>
          <cell r="E44">
            <v>5.1817965312709914E-2</v>
          </cell>
          <cell r="F44">
            <v>2.6803819977861302E-2</v>
          </cell>
          <cell r="G44">
            <v>1.6967905251584162E-2</v>
          </cell>
          <cell r="H44">
            <v>1.6967905251584162E-2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9.2836087876005863E-2</v>
          </cell>
          <cell r="N44">
            <v>0</v>
          </cell>
          <cell r="O44">
            <v>0</v>
          </cell>
          <cell r="P44">
            <v>0</v>
          </cell>
          <cell r="Q44">
            <v>1.7531359311386194E-2</v>
          </cell>
          <cell r="R44">
            <v>2.4950644624768193E-2</v>
          </cell>
          <cell r="S44">
            <v>2.5346372883520357E-2</v>
          </cell>
          <cell r="T44">
            <v>3.6824937898511267E-2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Inf.Segmentos"/>
      <sheetName val="Inform.Segment."/>
      <sheetName val="DatosHINA"/>
      <sheetName val="Hoja1"/>
      <sheetName val="PlanOperativo"/>
      <sheetName val="GradoElect2001"/>
    </sheetNames>
    <sheetDataSet>
      <sheetData sheetId="0" refreshError="1">
        <row r="1">
          <cell r="A1" t="str">
            <v>HIDRANDINA S.A.</v>
          </cell>
        </row>
        <row r="3">
          <cell r="A3" t="str">
            <v>INFORMACION SEGMENTADA DEL AREA COMERCIAL - DATOS COMERCIALES</v>
          </cell>
        </row>
        <row r="4">
          <cell r="I4" t="str">
            <v>MAYO'98</v>
          </cell>
        </row>
        <row r="5">
          <cell r="C5" t="str">
            <v>CLIENTES  POR ZONAS</v>
          </cell>
          <cell r="H5" t="str">
            <v>GRANDES</v>
          </cell>
          <cell r="I5" t="str">
            <v>TOTAL AREA</v>
          </cell>
        </row>
        <row r="6">
          <cell r="A6" t="str">
            <v>ESTADISTICA</v>
          </cell>
          <cell r="C6" t="str">
            <v>LA LIBERTAD</v>
          </cell>
          <cell r="D6" t="str">
            <v>ANCASH COSTA</v>
          </cell>
          <cell r="E6" t="str">
            <v>ANCASH SIERRA</v>
          </cell>
          <cell r="F6" t="str">
            <v>CAJAMARCA</v>
          </cell>
          <cell r="G6" t="str">
            <v>TOTAL</v>
          </cell>
          <cell r="H6" t="str">
            <v>CLIENTES (1)</v>
          </cell>
          <cell r="I6" t="str">
            <v>COMERCIAL</v>
          </cell>
        </row>
        <row r="7">
          <cell r="A7" t="str">
            <v>Número de Clientes totales</v>
          </cell>
          <cell r="C7">
            <v>164263</v>
          </cell>
          <cell r="D7">
            <v>71043</v>
          </cell>
          <cell r="E7">
            <v>34205</v>
          </cell>
          <cell r="F7">
            <v>29523</v>
          </cell>
          <cell r="G7">
            <v>299034</v>
          </cell>
          <cell r="H7">
            <v>2</v>
          </cell>
          <cell r="I7">
            <v>299036</v>
          </cell>
        </row>
        <row r="8">
          <cell r="A8" t="str">
            <v>MWh facturados</v>
          </cell>
          <cell r="C8">
            <v>25787.360000000001</v>
          </cell>
          <cell r="D8">
            <v>10544.18</v>
          </cell>
          <cell r="E8">
            <v>3365.02</v>
          </cell>
          <cell r="F8">
            <v>3425.1</v>
          </cell>
          <cell r="G8">
            <v>43121.659999999996</v>
          </cell>
          <cell r="H8">
            <v>5953.3099999999995</v>
          </cell>
          <cell r="I8">
            <v>49074.969999999994</v>
          </cell>
        </row>
        <row r="9">
          <cell r="A9" t="str">
            <v>Miles de Soles Facturados  (2)</v>
          </cell>
          <cell r="C9">
            <v>6548.9759999999997</v>
          </cell>
          <cell r="D9">
            <v>3014.2820000000002</v>
          </cell>
          <cell r="E9">
            <v>822.69600000000003</v>
          </cell>
          <cell r="F9">
            <v>1078.35059</v>
          </cell>
          <cell r="G9">
            <v>11464.30459</v>
          </cell>
          <cell r="H9">
            <v>662.077</v>
          </cell>
          <cell r="I9">
            <v>12126.381589999999</v>
          </cell>
        </row>
        <row r="10">
          <cell r="A10" t="str">
            <v>Precio Prom.de Venta (S/./Kwh)</v>
          </cell>
          <cell r="C10">
            <v>0.25396070012595318</v>
          </cell>
          <cell r="D10">
            <v>0.28587163724443249</v>
          </cell>
          <cell r="E10">
            <v>0.24448472817397818</v>
          </cell>
          <cell r="F10">
            <v>0.31483769524977373</v>
          </cell>
          <cell r="G10">
            <v>0.26585953764303139</v>
          </cell>
          <cell r="H10">
            <v>0.11121157809689064</v>
          </cell>
          <cell r="I10">
            <v>0.24709911366221926</v>
          </cell>
        </row>
        <row r="11">
          <cell r="A11" t="str">
            <v>Consumo Prom. por Cliente (Kwh)</v>
          </cell>
          <cell r="C11">
            <v>156.98824446162556</v>
          </cell>
          <cell r="D11">
            <v>148.41968948383374</v>
          </cell>
          <cell r="E11">
            <v>98.378014910100859</v>
          </cell>
          <cell r="F11">
            <v>116.0146326592826</v>
          </cell>
          <cell r="G11">
            <v>144.2032009738023</v>
          </cell>
          <cell r="H11">
            <v>2976654.9999999995</v>
          </cell>
          <cell r="I11">
            <v>164.11057531534661</v>
          </cell>
        </row>
        <row r="14">
          <cell r="A14" t="str">
            <v>NOTA : (1)</v>
          </cell>
          <cell r="B14" t="str">
            <v>CONSIDERA  TRUPAL y CONSORCIO MINERO</v>
          </cell>
        </row>
        <row r="15">
          <cell r="A15" t="str">
            <v xml:space="preserve">             (2)</v>
          </cell>
          <cell r="B15" t="str">
            <v>Facturación correspondiente a la energía medida</v>
          </cell>
        </row>
        <row r="30">
          <cell r="A30" t="str">
            <v>Fuente: Gerencia Desarrollo / Unidad Planeamiento y Evaluación - Gerencia Comercialización y Distribución</v>
          </cell>
        </row>
        <row r="31">
          <cell r="A31" t="str">
            <v>Elaboración Propia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A Waldir"/>
      <sheetName val="%PERD"/>
      <sheetName val="1999"/>
      <sheetName val="2000"/>
      <sheetName val="2001"/>
      <sheetName val="2001 (2)"/>
      <sheetName val="2002"/>
      <sheetName val="RESUMEN MT BT"/>
      <sheetName val="RESUMEN"/>
      <sheetName val="Hoja1"/>
      <sheetName val="APIS"/>
    </sheetNames>
    <sheetDataSet>
      <sheetData sheetId="0" refreshError="1"/>
      <sheetData sheetId="1" refreshError="1"/>
      <sheetData sheetId="2" refreshError="1">
        <row r="6">
          <cell r="A6">
            <v>1</v>
          </cell>
          <cell r="B6" t="str">
            <v>UUEE 01</v>
          </cell>
          <cell r="C6">
            <v>36161</v>
          </cell>
          <cell r="D6">
            <v>15927.843129356001</v>
          </cell>
          <cell r="E6">
            <v>2460.1092684608248</v>
          </cell>
          <cell r="F6">
            <v>637.11372517424002</v>
          </cell>
          <cell r="G6">
            <v>1545.3550964352228</v>
          </cell>
          <cell r="H6">
            <v>2182.4688216094628</v>
          </cell>
          <cell r="I6">
            <v>0.13702224487551851</v>
          </cell>
          <cell r="J6">
            <v>11285.265039285712</v>
          </cell>
          <cell r="K6">
            <v>842.48545000000001</v>
          </cell>
          <cell r="L6">
            <v>8992.0653254809968</v>
          </cell>
          <cell r="M6">
            <v>677.11590235714266</v>
          </cell>
          <cell r="N6">
            <v>870.71613692856931</v>
          </cell>
          <cell r="O6">
            <v>1547.832039285712</v>
          </cell>
          <cell r="P6">
            <v>0.13715513405289773</v>
          </cell>
          <cell r="Q6">
            <v>3730.300860895175</v>
          </cell>
          <cell r="R6">
            <v>0.23419999999999999</v>
          </cell>
          <cell r="S6">
            <v>1314.2296275313827</v>
          </cell>
          <cell r="T6">
            <v>8.2511462277599673E-2</v>
          </cell>
          <cell r="U6">
            <v>2416.0712333637921</v>
          </cell>
          <cell r="V6">
            <v>0.15168853772240029</v>
          </cell>
          <cell r="Z6">
            <v>8.3000000000000004E-2</v>
          </cell>
        </row>
        <row r="7">
          <cell r="A7">
            <v>2</v>
          </cell>
          <cell r="B7" t="str">
            <v>UUEE 01</v>
          </cell>
          <cell r="C7">
            <v>36192</v>
          </cell>
          <cell r="D7">
            <v>14930.0376126048</v>
          </cell>
          <cell r="E7">
            <v>1652.6623722965196</v>
          </cell>
          <cell r="F7">
            <v>597.20150450419203</v>
          </cell>
          <cell r="G7">
            <v>1182.9950358040878</v>
          </cell>
          <cell r="H7">
            <v>1780.1965403082797</v>
          </cell>
          <cell r="I7">
            <v>0.11923590459044357</v>
          </cell>
          <cell r="J7">
            <v>11497.1787</v>
          </cell>
          <cell r="K7">
            <v>771.29854999999998</v>
          </cell>
          <cell r="L7">
            <v>8144.63558344385</v>
          </cell>
          <cell r="M7">
            <v>689.83072200000004</v>
          </cell>
          <cell r="N7">
            <v>893.6249779999988</v>
          </cell>
          <cell r="O7">
            <v>1583.4556999999988</v>
          </cell>
          <cell r="P7">
            <v>0.13772558827845294</v>
          </cell>
          <cell r="Q7">
            <v>3363.6522403082786</v>
          </cell>
          <cell r="R7">
            <v>0.22529429111876378</v>
          </cell>
          <cell r="S7">
            <v>1287.0322265041921</v>
          </cell>
          <cell r="T7">
            <v>8.6204218629536825E-2</v>
          </cell>
          <cell r="U7">
            <v>2076.6200138040867</v>
          </cell>
          <cell r="V7">
            <v>0.13909007248922697</v>
          </cell>
          <cell r="Z7">
            <v>8.3000000000000004E-2</v>
          </cell>
        </row>
        <row r="8">
          <cell r="A8">
            <v>3</v>
          </cell>
          <cell r="B8" t="str">
            <v>UUEE 01</v>
          </cell>
          <cell r="C8">
            <v>36220</v>
          </cell>
          <cell r="D8">
            <v>16228.181904669</v>
          </cell>
          <cell r="E8">
            <v>1940.7375081189221</v>
          </cell>
          <cell r="F8">
            <v>649.12727618676001</v>
          </cell>
          <cell r="G8">
            <v>2094.3223203633156</v>
          </cell>
          <cell r="H8">
            <v>2743.4495965500755</v>
          </cell>
          <cell r="I8">
            <v>0.16905464904609921</v>
          </cell>
          <cell r="J8">
            <v>11543.994800000002</v>
          </cell>
          <cell r="K8">
            <v>862.32735000000002</v>
          </cell>
          <cell r="L8">
            <v>9135.5338485202119</v>
          </cell>
          <cell r="M8">
            <v>692.63968800000009</v>
          </cell>
          <cell r="N8">
            <v>792.70511200000271</v>
          </cell>
          <cell r="O8">
            <v>1485.3448000000028</v>
          </cell>
          <cell r="P8">
            <v>0.1286681799267618</v>
          </cell>
          <cell r="Q8">
            <v>4228.7943965500781</v>
          </cell>
          <cell r="R8">
            <v>0.26058337411989535</v>
          </cell>
          <cell r="S8">
            <v>1341.7669641867601</v>
          </cell>
          <cell r="T8">
            <v>8.2681286916109875E-2</v>
          </cell>
          <cell r="U8">
            <v>2887.0274323633184</v>
          </cell>
          <cell r="V8">
            <v>0.1779020872037855</v>
          </cell>
          <cell r="Z8">
            <v>8.3000000000000004E-2</v>
          </cell>
        </row>
        <row r="9">
          <cell r="A9">
            <v>4</v>
          </cell>
          <cell r="B9" t="str">
            <v>UUEE 01</v>
          </cell>
          <cell r="C9">
            <v>36251</v>
          </cell>
          <cell r="D9">
            <v>14985.8324767788</v>
          </cell>
          <cell r="E9">
            <v>1950.1309535785203</v>
          </cell>
          <cell r="F9">
            <v>599.43329907115196</v>
          </cell>
          <cell r="G9">
            <v>1265.097587606002</v>
          </cell>
          <cell r="H9">
            <v>1864.5308866771538</v>
          </cell>
          <cell r="I9">
            <v>0.12441957359167904</v>
          </cell>
          <cell r="J9">
            <v>11171.170636523126</v>
          </cell>
          <cell r="K9">
            <v>851.99235274813896</v>
          </cell>
          <cell r="L9">
            <v>8318.4496469430196</v>
          </cell>
          <cell r="M9">
            <v>670.27023819138753</v>
          </cell>
          <cell r="N9">
            <v>688.65139833173794</v>
          </cell>
          <cell r="O9">
            <v>1358.9216365231255</v>
          </cell>
          <cell r="P9">
            <v>0.12164541038163493</v>
          </cell>
          <cell r="Q9">
            <v>3223.4525232002793</v>
          </cell>
          <cell r="R9">
            <v>0.21509999716032854</v>
          </cell>
          <cell r="S9">
            <v>1269.7035372625396</v>
          </cell>
          <cell r="T9">
            <v>8.4726927198071955E-2</v>
          </cell>
          <cell r="U9">
            <v>1953.7489859377399</v>
          </cell>
          <cell r="V9">
            <v>0.13037306996225662</v>
          </cell>
          <cell r="Z9">
            <v>8.3000000000000004E-2</v>
          </cell>
        </row>
        <row r="10">
          <cell r="A10">
            <v>5</v>
          </cell>
          <cell r="B10" t="str">
            <v>UUEE 01</v>
          </cell>
          <cell r="C10">
            <v>36281</v>
          </cell>
          <cell r="D10">
            <v>15990.047190978001</v>
          </cell>
          <cell r="E10">
            <v>3393.0507291869126</v>
          </cell>
          <cell r="F10">
            <v>639.60188763912004</v>
          </cell>
          <cell r="G10">
            <v>1127.1577183827389</v>
          </cell>
          <cell r="H10">
            <v>1766.7596060218589</v>
          </cell>
          <cell r="I10">
            <v>0.11049120649366879</v>
          </cell>
          <cell r="J10">
            <v>10830.23685576923</v>
          </cell>
          <cell r="K10">
            <v>899.94357000000002</v>
          </cell>
          <cell r="L10">
            <v>8258.0963337532321</v>
          </cell>
          <cell r="M10">
            <v>649.8142113461538</v>
          </cell>
          <cell r="N10">
            <v>789.43064442307673</v>
          </cell>
          <cell r="O10">
            <v>1439.2448557692305</v>
          </cell>
          <cell r="P10">
            <v>0.13289135546491301</v>
          </cell>
          <cell r="Q10">
            <v>3206.0044617910894</v>
          </cell>
          <cell r="R10">
            <v>0.20050000000000001</v>
          </cell>
          <cell r="S10">
            <v>1289.4160989852739</v>
          </cell>
          <cell r="T10">
            <v>8.0638667515177564E-2</v>
          </cell>
          <cell r="U10">
            <v>1916.5883628058157</v>
          </cell>
          <cell r="V10">
            <v>0.11986133248482246</v>
          </cell>
          <cell r="Z10">
            <v>8.3000000000000004E-2</v>
          </cell>
        </row>
        <row r="11">
          <cell r="A11">
            <v>6</v>
          </cell>
          <cell r="B11" t="str">
            <v>UUEE 01</v>
          </cell>
          <cell r="C11">
            <v>36312</v>
          </cell>
          <cell r="D11">
            <v>15069.730515399002</v>
          </cell>
          <cell r="E11">
            <v>2929.6216125863284</v>
          </cell>
          <cell r="F11">
            <v>602.78922061596006</v>
          </cell>
          <cell r="G11">
            <v>947.09958219671887</v>
          </cell>
          <cell r="H11">
            <v>1549.8888028126789</v>
          </cell>
          <cell r="I11">
            <v>0.10284781146079057</v>
          </cell>
          <cell r="J11">
            <v>10590.220099999995</v>
          </cell>
          <cell r="K11">
            <v>893.80093000000011</v>
          </cell>
          <cell r="L11">
            <v>8444.8450699999994</v>
          </cell>
          <cell r="M11">
            <v>635.41320599999972</v>
          </cell>
          <cell r="N11">
            <v>616.16089399999601</v>
          </cell>
          <cell r="O11">
            <v>1251.5740999999957</v>
          </cell>
          <cell r="P11">
            <v>0.11818206686752397</v>
          </cell>
          <cell r="Q11">
            <v>2801.4629028126747</v>
          </cell>
          <cell r="R11">
            <v>0.18590000000000001</v>
          </cell>
          <cell r="S11">
            <v>1238.2024266159597</v>
          </cell>
          <cell r="T11">
            <v>8.2164868532367097E-2</v>
          </cell>
          <cell r="U11">
            <v>1563.260476196715</v>
          </cell>
          <cell r="V11">
            <v>0.10373513146763291</v>
          </cell>
          <cell r="Z11">
            <v>8.3000000000000004E-2</v>
          </cell>
        </row>
        <row r="12">
          <cell r="A12">
            <v>7</v>
          </cell>
          <cell r="B12" t="str">
            <v>UUEE 01</v>
          </cell>
          <cell r="C12">
            <v>36342</v>
          </cell>
          <cell r="D12">
            <v>15375.495000000001</v>
          </cell>
          <cell r="E12">
            <v>2573.3215834278053</v>
          </cell>
          <cell r="F12">
            <v>615.01980000000003</v>
          </cell>
          <cell r="G12">
            <v>1777.0155165721944</v>
          </cell>
          <cell r="H12">
            <v>2392.0353165721945</v>
          </cell>
          <cell r="I12">
            <v>0.15557452404440925</v>
          </cell>
          <cell r="J12">
            <v>10410.1381</v>
          </cell>
          <cell r="M12">
            <v>624.60828600000002</v>
          </cell>
          <cell r="N12">
            <v>437.18853150000575</v>
          </cell>
          <cell r="O12">
            <v>1061.7968175000058</v>
          </cell>
          <cell r="P12">
            <v>0.10199641996103834</v>
          </cell>
          <cell r="Q12">
            <v>3453.8321340722</v>
          </cell>
          <cell r="R12">
            <v>0.22463225633205303</v>
          </cell>
          <cell r="S12">
            <v>1239.6280860000002</v>
          </cell>
          <cell r="T12">
            <v>8.0623621288290231E-2</v>
          </cell>
          <cell r="U12">
            <v>2214.2040480722003</v>
          </cell>
          <cell r="V12">
            <v>0.14400863504376282</v>
          </cell>
          <cell r="Z12">
            <v>8.3000000000000004E-2</v>
          </cell>
        </row>
        <row r="13">
          <cell r="A13">
            <v>8</v>
          </cell>
          <cell r="B13" t="str">
            <v>UUEE 01</v>
          </cell>
          <cell r="C13">
            <v>36373</v>
          </cell>
          <cell r="D13">
            <v>15414.962</v>
          </cell>
          <cell r="E13">
            <v>2867.157819721504</v>
          </cell>
          <cell r="F13">
            <v>616.59848</v>
          </cell>
          <cell r="G13">
            <v>1728.2187418738945</v>
          </cell>
          <cell r="H13">
            <v>2344.8172218738946</v>
          </cell>
          <cell r="I13">
            <v>0.15211307182423769</v>
          </cell>
          <cell r="J13">
            <v>10202.986958404601</v>
          </cell>
          <cell r="M13">
            <v>612.17921750427604</v>
          </cell>
          <cell r="N13">
            <v>421.96323102182942</v>
          </cell>
          <cell r="O13">
            <v>1034.1424485261055</v>
          </cell>
          <cell r="P13">
            <v>0.10135683332166193</v>
          </cell>
          <cell r="Q13">
            <v>3378.9596704</v>
          </cell>
          <cell r="R13">
            <v>0.21920000000000001</v>
          </cell>
          <cell r="S13">
            <v>1228.7776975042761</v>
          </cell>
          <cell r="T13">
            <v>7.9713313435626779E-2</v>
          </cell>
          <cell r="U13">
            <v>2150.1819728957239</v>
          </cell>
          <cell r="V13">
            <v>0.13948668656437324</v>
          </cell>
          <cell r="Z13">
            <v>8.3000000000000004E-2</v>
          </cell>
        </row>
        <row r="14">
          <cell r="A14">
            <v>9</v>
          </cell>
          <cell r="B14" t="str">
            <v>UUEE 01</v>
          </cell>
          <cell r="C14">
            <v>36404</v>
          </cell>
          <cell r="D14">
            <v>14892.329</v>
          </cell>
          <cell r="E14">
            <v>2951.5719293939674</v>
          </cell>
          <cell r="F14">
            <v>595.69316000000003</v>
          </cell>
          <cell r="G14">
            <v>1622.2118202834524</v>
          </cell>
          <cell r="H14">
            <v>2217.9049802834525</v>
          </cell>
          <cell r="I14">
            <v>0.14892935687114167</v>
          </cell>
          <cell r="J14">
            <v>9722.8520903225799</v>
          </cell>
          <cell r="M14">
            <v>583.37112541935483</v>
          </cell>
          <cell r="N14">
            <v>328.34462156989264</v>
          </cell>
          <cell r="O14">
            <v>911.71574698924746</v>
          </cell>
          <cell r="P14">
            <v>9.3770401783310378E-2</v>
          </cell>
          <cell r="Q14">
            <v>3129.6207272727002</v>
          </cell>
          <cell r="R14">
            <v>0.2101498514619641</v>
          </cell>
          <cell r="S14">
            <v>1179.0642854193547</v>
          </cell>
          <cell r="T14">
            <v>7.917259183700244E-2</v>
          </cell>
          <cell r="U14">
            <v>1950.5564418533449</v>
          </cell>
          <cell r="V14">
            <v>0.13097725962496162</v>
          </cell>
          <cell r="Z14">
            <v>8.3000000000000004E-2</v>
          </cell>
        </row>
        <row r="15">
          <cell r="A15">
            <v>10</v>
          </cell>
          <cell r="B15" t="str">
            <v>UUEE 01</v>
          </cell>
          <cell r="C15">
            <v>36434</v>
          </cell>
          <cell r="D15">
            <v>15113.203</v>
          </cell>
          <cell r="E15">
            <v>3053.6288904084322</v>
          </cell>
          <cell r="F15">
            <v>604.52811999999994</v>
          </cell>
          <cell r="G15">
            <v>1462.7811862582362</v>
          </cell>
          <cell r="H15">
            <v>2067.3093062582361</v>
          </cell>
          <cell r="I15">
            <v>0.13678829737536352</v>
          </cell>
          <cell r="J15">
            <v>9992.2648033333317</v>
          </cell>
          <cell r="M15">
            <v>599.53588819999993</v>
          </cell>
          <cell r="N15">
            <v>295.87019948115824</v>
          </cell>
          <cell r="O15">
            <v>895.40608768115817</v>
          </cell>
          <cell r="P15">
            <v>8.9609923806508673E-2</v>
          </cell>
          <cell r="Q15">
            <v>2962.7153939393943</v>
          </cell>
          <cell r="R15">
            <v>0.1960349102661689</v>
          </cell>
          <cell r="S15">
            <v>1204.0640082</v>
          </cell>
          <cell r="T15">
            <v>7.9669677446931667E-2</v>
          </cell>
          <cell r="U15">
            <v>1758.6513857393943</v>
          </cell>
          <cell r="V15">
            <v>0.11636523281923722</v>
          </cell>
          <cell r="Z15">
            <v>8.3000000000000004E-2</v>
          </cell>
        </row>
        <row r="16">
          <cell r="A16">
            <v>11</v>
          </cell>
          <cell r="B16" t="str">
            <v>UUEE 01</v>
          </cell>
          <cell r="C16">
            <v>36465</v>
          </cell>
          <cell r="D16">
            <v>14489.55</v>
          </cell>
          <cell r="E16">
            <v>2998.7445706060571</v>
          </cell>
          <cell r="F16">
            <v>579.58199999999999</v>
          </cell>
          <cell r="G16">
            <v>1190.1354320614323</v>
          </cell>
          <cell r="H16">
            <v>1769.7174320614324</v>
          </cell>
          <cell r="I16">
            <v>0.12213750130690273</v>
          </cell>
          <cell r="J16">
            <v>9721.08799733251</v>
          </cell>
          <cell r="M16">
            <v>583.26527983995061</v>
          </cell>
          <cell r="N16">
            <v>278.07552749255501</v>
          </cell>
          <cell r="O16">
            <v>861.34080733250562</v>
          </cell>
          <cell r="P16">
            <v>8.8605391450921916E-2</v>
          </cell>
          <cell r="Q16">
            <v>2631.058239393938</v>
          </cell>
          <cell r="R16">
            <v>0.18158315747514162</v>
          </cell>
          <cell r="S16">
            <v>1162.8472798399507</v>
          </cell>
          <cell r="T16">
            <v>8.0254202500419328E-2</v>
          </cell>
          <cell r="U16">
            <v>1468.2109595539873</v>
          </cell>
          <cell r="V16">
            <v>0.10132895497472229</v>
          </cell>
          <cell r="Z16">
            <v>8.3000000000000004E-2</v>
          </cell>
        </row>
        <row r="17">
          <cell r="A17">
            <v>12</v>
          </cell>
          <cell r="B17" t="str">
            <v>UUEE 01</v>
          </cell>
          <cell r="C17">
            <v>36495</v>
          </cell>
          <cell r="D17">
            <v>15145.299000000001</v>
          </cell>
          <cell r="E17">
            <v>2827.8673215999679</v>
          </cell>
          <cell r="F17">
            <v>605.81196</v>
          </cell>
          <cell r="G17">
            <v>1334.990851733332</v>
          </cell>
          <cell r="H17">
            <v>1940.802811733332</v>
          </cell>
          <cell r="I17">
            <v>0.12814555934044827</v>
          </cell>
          <cell r="J17">
            <v>10376.628866666701</v>
          </cell>
          <cell r="M17">
            <v>622.597732000002</v>
          </cell>
          <cell r="N17">
            <v>186.98575466666625</v>
          </cell>
          <cell r="O17">
            <v>809.58348666666825</v>
          </cell>
          <cell r="P17">
            <v>7.8019894232444681E-2</v>
          </cell>
          <cell r="Q17">
            <v>2750.3862984000002</v>
          </cell>
          <cell r="R17">
            <v>0.18160000000000001</v>
          </cell>
          <cell r="S17">
            <v>1228.409692000002</v>
          </cell>
          <cell r="T17">
            <v>8.1108315656231153E-2</v>
          </cell>
          <cell r="U17">
            <v>1521.9766063999982</v>
          </cell>
          <cell r="V17">
            <v>0.10049168434376886</v>
          </cell>
          <cell r="Z17">
            <v>8.3000000000000004E-2</v>
          </cell>
        </row>
        <row r="19">
          <cell r="B19" t="str">
            <v>UNIDAD 02 JAEN</v>
          </cell>
        </row>
        <row r="20">
          <cell r="B20" t="str">
            <v>Empresa</v>
          </cell>
          <cell r="C20" t="str">
            <v>Año-Mes</v>
          </cell>
          <cell r="D20" t="str">
            <v xml:space="preserve">Energía Distribuída </v>
          </cell>
          <cell r="E20" t="str">
            <v>Ventas en MT</v>
          </cell>
          <cell r="F20" t="str">
            <v xml:space="preserve">Pérdidas Técnicas MT </v>
          </cell>
          <cell r="G20" t="str">
            <v>Pérdidas Comerciales MT</v>
          </cell>
          <cell r="H20" t="str">
            <v>Pérdidas Totales MT</v>
          </cell>
          <cell r="I20" t="str">
            <v>% Pérdidas Totales MT</v>
          </cell>
          <cell r="J20" t="str">
            <v>Energía Distribuída en BT</v>
          </cell>
          <cell r="K20" t="str">
            <v>Consumo Alumbrado Público</v>
          </cell>
          <cell r="L20" t="str">
            <v>Ventas en BT</v>
          </cell>
          <cell r="M20" t="str">
            <v>Pérdidas Técnicas BT</v>
          </cell>
          <cell r="N20" t="str">
            <v>Pérdidas Comerciales BT</v>
          </cell>
          <cell r="O20" t="str">
            <v>Pérdidas Totales BT</v>
          </cell>
          <cell r="P20" t="str">
            <v>% Pérdidas Totales BT</v>
          </cell>
          <cell r="Q20" t="str">
            <v>Pérdidas Totales MT+BT</v>
          </cell>
          <cell r="R20" t="str">
            <v>% Pérdidas Totales MT+BT</v>
          </cell>
          <cell r="S20" t="str">
            <v>Pérdidas Técnicas MT+BT</v>
          </cell>
          <cell r="T20" t="str">
            <v>% Pérdidas Técnicas MT+BT</v>
          </cell>
          <cell r="U20" t="str">
            <v>Pérdidas Comerciales MT+BT</v>
          </cell>
          <cell r="V20" t="str">
            <v>% Pérdidas Comerciales MT+BT</v>
          </cell>
        </row>
        <row r="21">
          <cell r="A21">
            <v>13</v>
          </cell>
          <cell r="B21" t="str">
            <v>UUEE 02</v>
          </cell>
          <cell r="C21">
            <v>36161</v>
          </cell>
          <cell r="D21">
            <v>1853.85</v>
          </cell>
          <cell r="F21">
            <v>92.692499999999995</v>
          </cell>
          <cell r="H21">
            <v>99.327100010568657</v>
          </cell>
          <cell r="I21">
            <v>5.3578822456276758E-2</v>
          </cell>
          <cell r="J21">
            <v>1754.5228999894312</v>
          </cell>
          <cell r="K21">
            <v>234.07599999999999</v>
          </cell>
          <cell r="L21">
            <v>1495.5239999999999</v>
          </cell>
          <cell r="M21">
            <v>52.635686999682932</v>
          </cell>
          <cell r="N21">
            <v>283.3211929897484</v>
          </cell>
          <cell r="O21">
            <v>335.95687998943134</v>
          </cell>
          <cell r="P21">
            <v>0.19148047596953854</v>
          </cell>
          <cell r="Q21">
            <v>435.28397999999999</v>
          </cell>
          <cell r="R21">
            <v>0.23480000000000001</v>
          </cell>
          <cell r="S21">
            <v>162.3428551263529</v>
          </cell>
          <cell r="T21">
            <v>8.757065303360731E-2</v>
          </cell>
          <cell r="U21">
            <v>272.94112487364708</v>
          </cell>
          <cell r="V21">
            <v>0.1472293469663927</v>
          </cell>
          <cell r="W21">
            <v>1729599.870012</v>
          </cell>
          <cell r="X21">
            <v>1729.5998700119999</v>
          </cell>
          <cell r="Z21">
            <v>8.757065303360731E-2</v>
          </cell>
        </row>
        <row r="22">
          <cell r="A22">
            <v>14</v>
          </cell>
          <cell r="B22" t="str">
            <v>UUEE 02</v>
          </cell>
          <cell r="C22">
            <v>36192</v>
          </cell>
          <cell r="D22">
            <v>1590.9549999999999</v>
          </cell>
          <cell r="F22">
            <v>79.547750000000008</v>
          </cell>
          <cell r="H22">
            <v>120.58625836630691</v>
          </cell>
          <cell r="I22">
            <v>7.5794889463439832E-2</v>
          </cell>
          <cell r="J22">
            <v>1470.3687416336929</v>
          </cell>
          <cell r="K22">
            <v>212.36600000000001</v>
          </cell>
          <cell r="L22">
            <v>1254.8919999999998</v>
          </cell>
          <cell r="M22">
            <v>44.111062249010786</v>
          </cell>
          <cell r="N22">
            <v>46.25567938468231</v>
          </cell>
          <cell r="O22">
            <v>90.366741633693096</v>
          </cell>
          <cell r="P22">
            <v>6.1458557350239015E-2</v>
          </cell>
          <cell r="Q22">
            <v>210.953</v>
          </cell>
          <cell r="R22">
            <v>0.13259520225273499</v>
          </cell>
          <cell r="S22">
            <v>139.32096829708271</v>
          </cell>
          <cell r="T22">
            <v>8.757065303360731E-2</v>
          </cell>
          <cell r="U22">
            <v>71.632031702917288</v>
          </cell>
          <cell r="V22">
            <v>4.5024549219127685E-2</v>
          </cell>
          <cell r="W22">
            <v>1467257.8131016772</v>
          </cell>
          <cell r="X22">
            <v>1467.2578131016771</v>
          </cell>
          <cell r="Z22">
            <v>8.757065303360731E-2</v>
          </cell>
        </row>
        <row r="23">
          <cell r="A23">
            <v>15</v>
          </cell>
          <cell r="B23" t="str">
            <v>UUEE 02</v>
          </cell>
          <cell r="C23">
            <v>36220</v>
          </cell>
          <cell r="D23">
            <v>1839.365</v>
          </cell>
          <cell r="F23">
            <v>91.968250000000012</v>
          </cell>
          <cell r="H23">
            <v>133.02738753917072</v>
          </cell>
          <cell r="I23">
            <v>7.2322452335001869E-2</v>
          </cell>
          <cell r="J23">
            <v>1706.3376124608294</v>
          </cell>
          <cell r="K23">
            <v>234.83199999999999</v>
          </cell>
          <cell r="L23">
            <v>1455.24</v>
          </cell>
          <cell r="M23">
            <v>68.253504498433173</v>
          </cell>
          <cell r="N23">
            <v>134.22510796239612</v>
          </cell>
          <cell r="O23">
            <v>202.47861246082931</v>
          </cell>
          <cell r="P23">
            <v>0.11866269077244372</v>
          </cell>
          <cell r="Q23">
            <v>335.50600000000003</v>
          </cell>
          <cell r="R23">
            <v>0.18240316631011247</v>
          </cell>
          <cell r="S23">
            <v>161.07439421716111</v>
          </cell>
          <cell r="T23">
            <v>8.757065303360731E-2</v>
          </cell>
          <cell r="U23">
            <v>174.43160578283891</v>
          </cell>
          <cell r="V23">
            <v>9.4832513276505159E-2</v>
          </cell>
          <cell r="W23">
            <v>1690071.9630789999</v>
          </cell>
          <cell r="X23">
            <v>1690.0719630789999</v>
          </cell>
          <cell r="Z23">
            <v>8.757065303360731E-2</v>
          </cell>
        </row>
        <row r="24">
          <cell r="A24">
            <v>16</v>
          </cell>
          <cell r="B24" t="str">
            <v>UUEE 02</v>
          </cell>
          <cell r="C24">
            <v>36251</v>
          </cell>
          <cell r="D24">
            <v>1810.5540000000001</v>
          </cell>
          <cell r="F24">
            <v>90.52770000000001</v>
          </cell>
          <cell r="H24">
            <v>109.961596684754</v>
          </cell>
          <cell r="I24">
            <v>6.0733674159817376E-2</v>
          </cell>
          <cell r="J24">
            <v>1700.592403315246</v>
          </cell>
          <cell r="K24">
            <v>231.505</v>
          </cell>
          <cell r="L24">
            <v>1454.662</v>
          </cell>
          <cell r="M24">
            <v>68.023696132609842</v>
          </cell>
          <cell r="N24">
            <v>157.63370718263619</v>
          </cell>
          <cell r="O24">
            <v>225.65740331524603</v>
          </cell>
          <cell r="P24">
            <v>0.13269340899990775</v>
          </cell>
          <cell r="Q24">
            <v>335.61900000000003</v>
          </cell>
          <cell r="R24">
            <v>0.18536812489436935</v>
          </cell>
          <cell r="S24">
            <v>158.55139613260985</v>
          </cell>
          <cell r="T24">
            <v>8.757065303360731E-2</v>
          </cell>
          <cell r="U24">
            <v>177.06760386739018</v>
          </cell>
          <cell r="V24">
            <v>9.7797471860762042E-2</v>
          </cell>
          <cell r="W24">
            <v>1686166.9745161289</v>
          </cell>
          <cell r="X24">
            <v>1686.1669745161289</v>
          </cell>
          <cell r="Z24">
            <v>8.757065303360731E-2</v>
          </cell>
        </row>
        <row r="25">
          <cell r="A25">
            <v>17</v>
          </cell>
          <cell r="B25" t="str">
            <v>UUEE 02</v>
          </cell>
          <cell r="C25">
            <v>36281</v>
          </cell>
          <cell r="D25">
            <v>1931</v>
          </cell>
          <cell r="F25">
            <v>96.550000000000011</v>
          </cell>
          <cell r="H25">
            <v>114.55357349984205</v>
          </cell>
          <cell r="I25">
            <v>5.9323445623947202E-2</v>
          </cell>
          <cell r="J25">
            <v>1816.4464265001579</v>
          </cell>
          <cell r="K25">
            <v>235.643</v>
          </cell>
          <cell r="L25">
            <v>1605.5170000000001</v>
          </cell>
          <cell r="M25">
            <v>72.657857060006322</v>
          </cell>
          <cell r="N25">
            <v>120.3968694401516</v>
          </cell>
          <cell r="O25">
            <v>193.05472650015793</v>
          </cell>
          <cell r="P25">
            <v>0.10628154163188096</v>
          </cell>
          <cell r="Q25">
            <v>307.60829999999999</v>
          </cell>
          <cell r="R25">
            <v>0.1593</v>
          </cell>
          <cell r="S25">
            <v>169.20785706000632</v>
          </cell>
          <cell r="T25">
            <v>8.7627062175042111E-2</v>
          </cell>
          <cell r="U25">
            <v>138.40044293999367</v>
          </cell>
          <cell r="V25">
            <v>7.1672937824957886E-2</v>
          </cell>
          <cell r="W25">
            <v>1841160.2344656449</v>
          </cell>
          <cell r="X25">
            <v>1841.1602344656449</v>
          </cell>
          <cell r="Z25">
            <v>8.7627062175042111E-2</v>
          </cell>
        </row>
        <row r="26">
          <cell r="A26">
            <v>18</v>
          </cell>
          <cell r="B26" t="str">
            <v>UUEE 02</v>
          </cell>
          <cell r="C26">
            <v>36312</v>
          </cell>
          <cell r="D26">
            <v>2001.55</v>
          </cell>
          <cell r="F26">
            <v>100.0775</v>
          </cell>
          <cell r="H26">
            <v>121.76428268158215</v>
          </cell>
          <cell r="I26">
            <v>6.0834994220270368E-2</v>
          </cell>
          <cell r="J26">
            <v>1879.7857173184177</v>
          </cell>
          <cell r="K26">
            <v>234.11818309248383</v>
          </cell>
          <cell r="L26">
            <v>1584.0420600000002</v>
          </cell>
          <cell r="M26">
            <v>75.191428692736707</v>
          </cell>
          <cell r="N26">
            <v>122.89197862568116</v>
          </cell>
          <cell r="O26">
            <v>198.08340731841787</v>
          </cell>
          <cell r="P26">
            <v>0.10537552524922415</v>
          </cell>
          <cell r="Q26">
            <v>319.84769</v>
          </cell>
          <cell r="R26">
            <v>0.1598</v>
          </cell>
          <cell r="S26">
            <v>175.26892869273672</v>
          </cell>
          <cell r="T26">
            <v>8.7566600231189187E-2</v>
          </cell>
          <cell r="U26">
            <v>144.57876130726328</v>
          </cell>
          <cell r="V26">
            <v>7.223339976881081E-2</v>
          </cell>
          <cell r="Z26">
            <v>8.7566600231189187E-2</v>
          </cell>
        </row>
        <row r="27">
          <cell r="A27">
            <v>19</v>
          </cell>
          <cell r="B27" t="str">
            <v>UUEE 02</v>
          </cell>
          <cell r="C27">
            <v>36342</v>
          </cell>
          <cell r="D27">
            <v>2015.0940000000001</v>
          </cell>
          <cell r="F27">
            <v>100.75470000000001</v>
          </cell>
          <cell r="H27">
            <v>118.84389600254524</v>
          </cell>
          <cell r="I27">
            <v>5.8976849716462477E-2</v>
          </cell>
          <cell r="J27">
            <v>1896.2501039974547</v>
          </cell>
          <cell r="K27">
            <v>254.51957640940228</v>
          </cell>
          <cell r="L27">
            <v>1711.3801274255125</v>
          </cell>
          <cell r="M27">
            <v>75.850004159898191</v>
          </cell>
          <cell r="N27">
            <v>94.808033170890127</v>
          </cell>
          <cell r="O27">
            <v>170.65803733078832</v>
          </cell>
          <cell r="P27">
            <v>8.9997641646018534E-2</v>
          </cell>
          <cell r="Q27">
            <v>289.50193333333357</v>
          </cell>
          <cell r="R27">
            <v>0.14366671397628775</v>
          </cell>
          <cell r="S27">
            <v>176.6047041598982</v>
          </cell>
          <cell r="T27">
            <v>8.7640926011341505E-2</v>
          </cell>
          <cell r="U27">
            <v>112.89722917343536</v>
          </cell>
          <cell r="V27">
            <v>5.6025787964946228E-2</v>
          </cell>
          <cell r="Z27">
            <v>8.7640926011341505E-2</v>
          </cell>
        </row>
        <row r="28">
          <cell r="A28">
            <v>20</v>
          </cell>
          <cell r="B28" t="str">
            <v>UUEE 02</v>
          </cell>
          <cell r="C28">
            <v>36373</v>
          </cell>
          <cell r="D28">
            <v>2053.9740000000002</v>
          </cell>
          <cell r="F28">
            <v>102.69870000000002</v>
          </cell>
          <cell r="H28">
            <v>134.49678484206939</v>
          </cell>
          <cell r="I28">
            <v>6.548124992919549E-2</v>
          </cell>
          <cell r="J28">
            <v>1919.4772151579307</v>
          </cell>
          <cell r="K28">
            <v>241.45620000000002</v>
          </cell>
          <cell r="L28">
            <v>1473.8174873999999</v>
          </cell>
          <cell r="M28">
            <v>76.779088606317231</v>
          </cell>
          <cell r="N28">
            <v>127.4244391516134</v>
          </cell>
          <cell r="O28">
            <v>204.20352775793063</v>
          </cell>
          <cell r="P28">
            <v>0.10638497094175155</v>
          </cell>
          <cell r="Q28">
            <v>338.70031260000002</v>
          </cell>
          <cell r="R28">
            <v>0.16489999999999999</v>
          </cell>
          <cell r="S28">
            <v>180.01218336321918</v>
          </cell>
          <cell r="T28">
            <v>8.7640926011341505E-2</v>
          </cell>
          <cell r="U28">
            <v>158.68812923678084</v>
          </cell>
          <cell r="V28">
            <v>7.7259073988658486E-2</v>
          </cell>
          <cell r="Z28">
            <v>8.7640926011341505E-2</v>
          </cell>
        </row>
        <row r="29">
          <cell r="A29">
            <v>21</v>
          </cell>
          <cell r="B29" t="str">
            <v>UUEE 02</v>
          </cell>
          <cell r="C29">
            <v>36404</v>
          </cell>
          <cell r="D29">
            <v>1991.2529999999999</v>
          </cell>
          <cell r="F29">
            <v>99.562650000000005</v>
          </cell>
          <cell r="H29">
            <v>107.61136296555865</v>
          </cell>
          <cell r="I29">
            <v>5.4042034319877315E-2</v>
          </cell>
          <cell r="J29">
            <v>1883.6416370344414</v>
          </cell>
          <cell r="K29">
            <v>234.87560000000002</v>
          </cell>
          <cell r="L29">
            <v>1448.1709454545453</v>
          </cell>
          <cell r="M29">
            <v>75.345665481377651</v>
          </cell>
          <cell r="N29">
            <v>125.24942609851824</v>
          </cell>
          <cell r="O29">
            <v>200.59509157989589</v>
          </cell>
          <cell r="P29">
            <v>0.10649323503790659</v>
          </cell>
          <cell r="Q29">
            <v>308.20645454545456</v>
          </cell>
          <cell r="R29">
            <v>0.15478015829503061</v>
          </cell>
          <cell r="S29">
            <v>174.51525684286179</v>
          </cell>
          <cell r="T29">
            <v>8.7640926011341505E-2</v>
          </cell>
          <cell r="U29">
            <v>133.69119770259277</v>
          </cell>
          <cell r="V29">
            <v>6.7139232283689107E-2</v>
          </cell>
          <cell r="Z29">
            <v>8.7640926011341505E-2</v>
          </cell>
        </row>
        <row r="30">
          <cell r="A30">
            <v>22</v>
          </cell>
          <cell r="B30" t="str">
            <v>UUEE 02</v>
          </cell>
          <cell r="C30">
            <v>36434</v>
          </cell>
          <cell r="D30">
            <v>2036.835</v>
          </cell>
          <cell r="F30">
            <v>101.84175</v>
          </cell>
          <cell r="H30">
            <v>110.07470697392731</v>
          </cell>
          <cell r="I30">
            <v>5.4042034319877315E-2</v>
          </cell>
          <cell r="J30">
            <v>1926.7602930260728</v>
          </cell>
          <cell r="M30">
            <v>77.070411721042916</v>
          </cell>
          <cell r="N30">
            <v>122.41988130502978</v>
          </cell>
          <cell r="O30">
            <v>199.49029302607269</v>
          </cell>
          <cell r="P30">
            <v>0.10353664321821958</v>
          </cell>
          <cell r="Q30">
            <v>309.565</v>
          </cell>
          <cell r="R30">
            <v>0.15198334671193298</v>
          </cell>
          <cell r="S30">
            <v>178.51010553231077</v>
          </cell>
          <cell r="T30">
            <v>8.7640926011341505E-2</v>
          </cell>
          <cell r="U30">
            <v>131.05489446768922</v>
          </cell>
          <cell r="V30">
            <v>6.4342420700591471E-2</v>
          </cell>
          <cell r="Z30">
            <v>8.7640926011341505E-2</v>
          </cell>
        </row>
        <row r="31">
          <cell r="A31">
            <v>23</v>
          </cell>
          <cell r="B31" t="str">
            <v>UUEE 02</v>
          </cell>
          <cell r="C31">
            <v>36465</v>
          </cell>
          <cell r="D31">
            <v>1924.5941</v>
          </cell>
          <cell r="F31">
            <v>96.22970500000001</v>
          </cell>
          <cell r="H31">
            <v>104.00898040403339</v>
          </cell>
          <cell r="I31">
            <v>5.4042034319877315E-2</v>
          </cell>
          <cell r="J31">
            <v>1820.5851195959667</v>
          </cell>
          <cell r="M31">
            <v>72.823404783838669</v>
          </cell>
          <cell r="N31">
            <v>124.44271481212806</v>
          </cell>
          <cell r="O31">
            <v>197.26611959596673</v>
          </cell>
          <cell r="P31">
            <v>0.10835314288394547</v>
          </cell>
          <cell r="Q31">
            <v>301.27510000000012</v>
          </cell>
          <cell r="R31">
            <v>0.15653955293742203</v>
          </cell>
          <cell r="S31">
            <v>168.67320911996438</v>
          </cell>
          <cell r="T31">
            <v>8.7640926011341505E-2</v>
          </cell>
          <cell r="U31">
            <v>132.60189088003574</v>
          </cell>
          <cell r="V31">
            <v>6.8898626926080536E-2</v>
          </cell>
          <cell r="Z31">
            <v>8.7640926011341505E-2</v>
          </cell>
        </row>
        <row r="32">
          <cell r="A32">
            <v>24</v>
          </cell>
          <cell r="B32" t="str">
            <v>UUEE 02</v>
          </cell>
          <cell r="C32">
            <v>36495</v>
          </cell>
          <cell r="D32">
            <v>1890.1320000000001</v>
          </cell>
          <cell r="F32">
            <v>94.506600000000006</v>
          </cell>
          <cell r="H32">
            <v>102.14657841309835</v>
          </cell>
          <cell r="I32">
            <v>5.4042034319877315E-2</v>
          </cell>
          <cell r="J32">
            <v>1787.9854215869018</v>
          </cell>
          <cell r="M32">
            <v>71.519416863476067</v>
          </cell>
          <cell r="N32">
            <v>117.03630632342558</v>
          </cell>
          <cell r="O32">
            <v>188.55572318690164</v>
          </cell>
          <cell r="P32">
            <v>0.10545708086341757</v>
          </cell>
          <cell r="Q32">
            <v>290.7023016</v>
          </cell>
          <cell r="R32">
            <v>0.15379999999999999</v>
          </cell>
          <cell r="S32">
            <v>165.65291876366894</v>
          </cell>
          <cell r="T32">
            <v>8.7640926011341505E-2</v>
          </cell>
          <cell r="U32">
            <v>125.04938283633106</v>
          </cell>
          <cell r="V32">
            <v>6.6159073988658501E-2</v>
          </cell>
          <cell r="Z32">
            <v>8.7640926011341505E-2</v>
          </cell>
        </row>
        <row r="34">
          <cell r="B34" t="str">
            <v>UNIDAD 03 CHACHAPOYAS</v>
          </cell>
        </row>
        <row r="35">
          <cell r="B35" t="str">
            <v>Empresa</v>
          </cell>
          <cell r="C35" t="str">
            <v>Año-Mes</v>
          </cell>
          <cell r="D35" t="str">
            <v xml:space="preserve">Energía Distribuída </v>
          </cell>
          <cell r="E35" t="str">
            <v>Ventas en MT</v>
          </cell>
          <cell r="F35" t="str">
            <v xml:space="preserve">Pérdidas Técnicas MT </v>
          </cell>
          <cell r="G35" t="str">
            <v>Pérdidas Comerciales MT</v>
          </cell>
          <cell r="H35" t="str">
            <v>Pérdidas Totales MT</v>
          </cell>
          <cell r="I35" t="str">
            <v>% Pérdidas Totales MT</v>
          </cell>
          <cell r="J35" t="str">
            <v>Energía Distribuída en BT</v>
          </cell>
          <cell r="K35" t="str">
            <v>Consumo Alumbrado Público</v>
          </cell>
          <cell r="L35" t="str">
            <v>Ventas en BT</v>
          </cell>
          <cell r="M35" t="str">
            <v>Pérdidas Técnicas BT</v>
          </cell>
          <cell r="N35" t="str">
            <v>Pérdidas Comerciales BT</v>
          </cell>
          <cell r="O35" t="str">
            <v>Pérdidas Totales BT</v>
          </cell>
          <cell r="P35" t="str">
            <v>% Pérdidas Totales BT</v>
          </cell>
          <cell r="Q35" t="str">
            <v>Pérdidas Totales MT+BT</v>
          </cell>
          <cell r="R35" t="str">
            <v>% Pérdidas Totales MT+BT</v>
          </cell>
          <cell r="S35" t="str">
            <v>Pérdidas Técnicas MT+BT</v>
          </cell>
          <cell r="T35" t="str">
            <v>% Pérdidas Técnicas MT+BT</v>
          </cell>
          <cell r="U35" t="str">
            <v>Pérdidas Comerciales MT+BT</v>
          </cell>
          <cell r="V35" t="str">
            <v>% Pérdidas Comerciales MT+BT</v>
          </cell>
        </row>
        <row r="36">
          <cell r="A36">
            <v>25</v>
          </cell>
          <cell r="B36" t="str">
            <v>UUEE 03</v>
          </cell>
          <cell r="C36">
            <v>36161</v>
          </cell>
          <cell r="D36">
            <v>606.08600000000001</v>
          </cell>
          <cell r="Q36">
            <v>130.30849000000001</v>
          </cell>
          <cell r="R36">
            <v>0.215</v>
          </cell>
          <cell r="S36">
            <v>51.820353000000004</v>
          </cell>
          <cell r="T36">
            <v>8.5500000000000007E-2</v>
          </cell>
          <cell r="U36">
            <v>78.488136999999995</v>
          </cell>
          <cell r="V36">
            <v>0.12949999999999998</v>
          </cell>
          <cell r="Z36">
            <v>8.5500000000000007E-2</v>
          </cell>
        </row>
        <row r="37">
          <cell r="A37">
            <v>26</v>
          </cell>
          <cell r="B37" t="str">
            <v>UUEE 03</v>
          </cell>
          <cell r="C37">
            <v>36192</v>
          </cell>
          <cell r="D37">
            <v>534.78099999999995</v>
          </cell>
          <cell r="Q37">
            <v>36.934999999999995</v>
          </cell>
          <cell r="R37">
            <v>6.9065654912945668E-2</v>
          </cell>
          <cell r="S37">
            <v>45.723775500000002</v>
          </cell>
          <cell r="T37">
            <v>8.5500000000000007E-2</v>
          </cell>
          <cell r="U37">
            <v>-8.788775500000007</v>
          </cell>
          <cell r="V37">
            <v>-1.6434345087054342E-2</v>
          </cell>
          <cell r="Z37">
            <v>8.5500000000000007E-2</v>
          </cell>
        </row>
        <row r="38">
          <cell r="A38">
            <v>27</v>
          </cell>
          <cell r="B38" t="str">
            <v>UUEE 03</v>
          </cell>
          <cell r="C38">
            <v>36220</v>
          </cell>
          <cell r="D38">
            <v>610.15099999999995</v>
          </cell>
          <cell r="Q38">
            <v>111.00999999999999</v>
          </cell>
          <cell r="R38">
            <v>0.18193856930497532</v>
          </cell>
          <cell r="S38">
            <v>52.167910499999998</v>
          </cell>
          <cell r="T38">
            <v>8.5500000000000007E-2</v>
          </cell>
          <cell r="U38">
            <v>58.842089499999993</v>
          </cell>
          <cell r="V38">
            <v>9.6438569304975325E-2</v>
          </cell>
          <cell r="Z38">
            <v>8.5500000000000007E-2</v>
          </cell>
        </row>
        <row r="39">
          <cell r="A39">
            <v>28</v>
          </cell>
          <cell r="B39" t="str">
            <v>UUEE 03</v>
          </cell>
          <cell r="C39">
            <v>36251</v>
          </cell>
          <cell r="D39">
            <v>592.71600000000001</v>
          </cell>
          <cell r="Q39">
            <v>66.709000000000003</v>
          </cell>
          <cell r="R39">
            <v>0.11254799937912929</v>
          </cell>
          <cell r="S39">
            <v>50.677218000000003</v>
          </cell>
          <cell r="T39">
            <v>8.5500000000000007E-2</v>
          </cell>
          <cell r="U39">
            <v>16.031782</v>
          </cell>
          <cell r="V39">
            <v>2.7047999379129297E-2</v>
          </cell>
          <cell r="Z39">
            <v>8.5500000000000007E-2</v>
          </cell>
        </row>
        <row r="40">
          <cell r="A40">
            <v>29</v>
          </cell>
          <cell r="B40" t="str">
            <v>UUEE 03</v>
          </cell>
          <cell r="C40">
            <v>36281</v>
          </cell>
          <cell r="D40">
            <v>617.41499999999996</v>
          </cell>
          <cell r="Q40">
            <v>74.151541499999993</v>
          </cell>
          <cell r="R40">
            <v>0.1201</v>
          </cell>
          <cell r="S40">
            <v>52.788982500000003</v>
          </cell>
          <cell r="T40">
            <v>8.5500000000000007E-2</v>
          </cell>
          <cell r="U40">
            <v>21.36255899999999</v>
          </cell>
          <cell r="V40">
            <v>3.4599999999999985E-2</v>
          </cell>
          <cell r="Z40">
            <v>8.5500000000000007E-2</v>
          </cell>
        </row>
        <row r="41">
          <cell r="A41">
            <v>30</v>
          </cell>
          <cell r="B41" t="str">
            <v>UUEE 03</v>
          </cell>
          <cell r="C41">
            <v>36312</v>
          </cell>
          <cell r="D41">
            <v>612.86</v>
          </cell>
          <cell r="Q41">
            <v>72.930340000000001</v>
          </cell>
          <cell r="R41">
            <v>0.11899999999999999</v>
          </cell>
          <cell r="S41">
            <v>52.399530000000006</v>
          </cell>
          <cell r="T41">
            <v>8.5500000000000007E-2</v>
          </cell>
          <cell r="U41">
            <v>20.530809999999995</v>
          </cell>
          <cell r="V41">
            <v>3.3499999999999995E-2</v>
          </cell>
          <cell r="Z41">
            <v>8.5500000000000007E-2</v>
          </cell>
        </row>
        <row r="42">
          <cell r="A42">
            <v>31</v>
          </cell>
          <cell r="B42" t="str">
            <v>UUEE 03</v>
          </cell>
          <cell r="C42">
            <v>36342</v>
          </cell>
          <cell r="D42">
            <v>632.30600000000004</v>
          </cell>
          <cell r="Q42">
            <v>106.11975000000001</v>
          </cell>
          <cell r="R42">
            <v>0.167829737500514</v>
          </cell>
          <cell r="S42">
            <v>54.062163000000005</v>
          </cell>
          <cell r="T42">
            <v>8.5500000000000007E-2</v>
          </cell>
          <cell r="U42">
            <v>52.057587000000005</v>
          </cell>
          <cell r="V42">
            <v>8.2329737500513991E-2</v>
          </cell>
          <cell r="Z42">
            <v>8.5500000000000007E-2</v>
          </cell>
        </row>
        <row r="43">
          <cell r="A43">
            <v>32</v>
          </cell>
          <cell r="B43" t="str">
            <v>UUEE 03</v>
          </cell>
          <cell r="C43">
            <v>36373</v>
          </cell>
          <cell r="D43">
            <v>621.02300000000002</v>
          </cell>
          <cell r="Q43">
            <v>88.440043252093574</v>
          </cell>
          <cell r="R43">
            <v>0.14241025413244529</v>
          </cell>
          <cell r="S43">
            <v>53.097466500000003</v>
          </cell>
          <cell r="T43">
            <v>8.5500000000000007E-2</v>
          </cell>
          <cell r="U43">
            <v>35.342576752093571</v>
          </cell>
          <cell r="V43">
            <v>5.6910254132445284E-2</v>
          </cell>
          <cell r="Z43">
            <v>8.5500000000000007E-2</v>
          </cell>
        </row>
        <row r="44">
          <cell r="A44">
            <v>33</v>
          </cell>
          <cell r="B44" t="str">
            <v>UUEE 03</v>
          </cell>
          <cell r="C44">
            <v>36404</v>
          </cell>
          <cell r="D44">
            <v>602.10599999999999</v>
          </cell>
          <cell r="Q44">
            <v>78.607727272727303</v>
          </cell>
          <cell r="R44">
            <v>0.13055463202945544</v>
          </cell>
          <cell r="S44">
            <v>51.480063000000001</v>
          </cell>
          <cell r="T44">
            <v>8.5500000000000007E-2</v>
          </cell>
          <cell r="U44">
            <v>27.127664272727301</v>
          </cell>
          <cell r="V44">
            <v>4.5054632029455449E-2</v>
          </cell>
          <cell r="Z44">
            <v>8.5500000000000007E-2</v>
          </cell>
        </row>
        <row r="45">
          <cell r="A45">
            <v>34</v>
          </cell>
          <cell r="B45" t="str">
            <v>UUEE 03</v>
          </cell>
          <cell r="C45">
            <v>36434</v>
          </cell>
          <cell r="D45">
            <v>626.78899999999999</v>
          </cell>
          <cell r="Q45">
            <v>82.630666666666741</v>
          </cell>
          <cell r="R45">
            <v>0.1318317115754532</v>
          </cell>
          <cell r="S45">
            <v>53.590459500000001</v>
          </cell>
          <cell r="T45">
            <v>8.5500000000000007E-2</v>
          </cell>
          <cell r="U45">
            <v>29.04020716666674</v>
          </cell>
          <cell r="V45">
            <v>4.6331711575453211E-2</v>
          </cell>
          <cell r="Z45">
            <v>8.5500000000000007E-2</v>
          </cell>
        </row>
        <row r="46">
          <cell r="A46">
            <v>35</v>
          </cell>
          <cell r="B46" t="str">
            <v>UUEE 03</v>
          </cell>
          <cell r="C46">
            <v>36465</v>
          </cell>
          <cell r="D46">
            <v>599.47500000000002</v>
          </cell>
          <cell r="Q46">
            <v>72.919909090909059</v>
          </cell>
          <cell r="R46">
            <v>0.12163961648260405</v>
          </cell>
          <cell r="S46">
            <v>51.255112500000003</v>
          </cell>
          <cell r="T46">
            <v>8.5500000000000007E-2</v>
          </cell>
          <cell r="U46">
            <v>21.664796590909056</v>
          </cell>
          <cell r="V46">
            <v>3.6139616482604039E-2</v>
          </cell>
          <cell r="Z46">
            <v>8.5500000000000007E-2</v>
          </cell>
        </row>
        <row r="47">
          <cell r="A47">
            <v>36</v>
          </cell>
          <cell r="B47" t="str">
            <v>UUEE 03</v>
          </cell>
          <cell r="C47">
            <v>36495</v>
          </cell>
          <cell r="D47">
            <v>616.53300000000002</v>
          </cell>
          <cell r="Q47">
            <v>74.723799600000007</v>
          </cell>
          <cell r="R47">
            <v>0.1212</v>
          </cell>
          <cell r="S47">
            <v>52.713571500000008</v>
          </cell>
          <cell r="T47">
            <v>8.5500000000000007E-2</v>
          </cell>
          <cell r="U47">
            <v>22.010228099999999</v>
          </cell>
          <cell r="V47">
            <v>3.5699999999999996E-2</v>
          </cell>
          <cell r="Z47">
            <v>8.5500000000000007E-2</v>
          </cell>
        </row>
        <row r="49">
          <cell r="B49" t="str">
            <v>UNIDAD 04 CAJAMARCA CENTRO</v>
          </cell>
        </row>
        <row r="50">
          <cell r="B50" t="str">
            <v>Empresa</v>
          </cell>
          <cell r="C50" t="str">
            <v>Año-Mes</v>
          </cell>
          <cell r="D50" t="str">
            <v xml:space="preserve">Energía Distribuída </v>
          </cell>
          <cell r="E50" t="str">
            <v>Ventas en MT</v>
          </cell>
          <cell r="F50" t="str">
            <v xml:space="preserve">Pérdidas Técnicas MT </v>
          </cell>
          <cell r="G50" t="str">
            <v>Pérdidas Comerciales MT</v>
          </cell>
          <cell r="H50" t="str">
            <v>Pérdidas Totales MT</v>
          </cell>
          <cell r="I50" t="str">
            <v>% Pérdidas Totales MT</v>
          </cell>
          <cell r="J50" t="str">
            <v>Energía Distribuída en BT</v>
          </cell>
          <cell r="K50" t="str">
            <v>Consumo Alumbrado Público</v>
          </cell>
          <cell r="L50" t="str">
            <v>Ventas en BT</v>
          </cell>
          <cell r="M50" t="str">
            <v>Pérdidas Técnicas BT</v>
          </cell>
          <cell r="N50" t="str">
            <v>Pérdidas Comerciales BT</v>
          </cell>
          <cell r="O50" t="str">
            <v>Pérdidas Totales BT</v>
          </cell>
          <cell r="P50" t="str">
            <v>% Pérdidas Totales BT</v>
          </cell>
          <cell r="Q50" t="str">
            <v>Pérdidas Totales MT+BT</v>
          </cell>
          <cell r="R50" t="str">
            <v>% Pérdidas Totales MT+BT</v>
          </cell>
          <cell r="S50" t="str">
            <v>Pérdidas Técnicas MT+BT</v>
          </cell>
          <cell r="T50" t="str">
            <v>% Pérdidas Técnicas MT+BT</v>
          </cell>
          <cell r="U50" t="str">
            <v>Pérdidas Comerciales MT+BT</v>
          </cell>
          <cell r="V50" t="str">
            <v>% Pérdidas Comerciales MT+BT</v>
          </cell>
        </row>
        <row r="51">
          <cell r="A51">
            <v>37</v>
          </cell>
          <cell r="B51" t="str">
            <v>UUEE 04</v>
          </cell>
          <cell r="C51">
            <v>36161</v>
          </cell>
          <cell r="D51">
            <v>841.88900000000001</v>
          </cell>
          <cell r="Q51">
            <v>211.7350835</v>
          </cell>
          <cell r="R51">
            <v>0.2515</v>
          </cell>
          <cell r="S51">
            <v>87.724833799999999</v>
          </cell>
          <cell r="T51">
            <v>0.1042</v>
          </cell>
          <cell r="U51">
            <v>124.0102497</v>
          </cell>
          <cell r="V51">
            <v>0.14730000000000001</v>
          </cell>
          <cell r="Z51">
            <v>0.1042</v>
          </cell>
        </row>
        <row r="52">
          <cell r="A52">
            <v>38</v>
          </cell>
          <cell r="B52" t="str">
            <v>UUEE 04</v>
          </cell>
          <cell r="C52">
            <v>36192</v>
          </cell>
          <cell r="D52">
            <v>767.49400000000003</v>
          </cell>
          <cell r="Q52">
            <v>156.84900000000002</v>
          </cell>
          <cell r="R52">
            <v>0.20436511555790665</v>
          </cell>
          <cell r="S52">
            <v>79.9728748</v>
          </cell>
          <cell r="T52">
            <v>0.1042</v>
          </cell>
          <cell r="U52">
            <v>76.876125200000018</v>
          </cell>
          <cell r="V52">
            <v>0.10016511555790666</v>
          </cell>
          <cell r="Z52">
            <v>0.1042</v>
          </cell>
        </row>
        <row r="53">
          <cell r="A53">
            <v>39</v>
          </cell>
          <cell r="B53" t="str">
            <v>UUEE 04</v>
          </cell>
          <cell r="C53">
            <v>36220</v>
          </cell>
          <cell r="D53">
            <v>860.06899999999996</v>
          </cell>
          <cell r="Q53">
            <v>177.57</v>
          </cell>
          <cell r="R53">
            <v>0.20646017935770269</v>
          </cell>
          <cell r="S53">
            <v>89.619189800000001</v>
          </cell>
          <cell r="T53">
            <v>0.1042</v>
          </cell>
          <cell r="U53">
            <v>87.950810199999992</v>
          </cell>
          <cell r="V53">
            <v>0.10226017935770269</v>
          </cell>
          <cell r="Z53">
            <v>0.1042</v>
          </cell>
        </row>
        <row r="54">
          <cell r="A54">
            <v>40</v>
          </cell>
          <cell r="B54" t="str">
            <v>UUEE 04</v>
          </cell>
          <cell r="C54">
            <v>36251</v>
          </cell>
          <cell r="D54">
            <v>846.99900000000002</v>
          </cell>
          <cell r="Q54">
            <v>181.93300000000002</v>
          </cell>
          <cell r="R54">
            <v>0.21479718394000466</v>
          </cell>
          <cell r="S54">
            <v>88.257295800000009</v>
          </cell>
          <cell r="T54">
            <v>0.1042</v>
          </cell>
          <cell r="U54">
            <v>93.675704200000013</v>
          </cell>
          <cell r="V54">
            <v>0.11059718394000466</v>
          </cell>
          <cell r="Z54">
            <v>0.1042</v>
          </cell>
        </row>
        <row r="55">
          <cell r="A55">
            <v>41</v>
          </cell>
          <cell r="B55" t="str">
            <v>UUEE 04</v>
          </cell>
          <cell r="C55">
            <v>36281</v>
          </cell>
          <cell r="D55">
            <v>897.10799999999995</v>
          </cell>
          <cell r="Q55">
            <v>142.1019072</v>
          </cell>
          <cell r="R55">
            <v>0.15840000000000001</v>
          </cell>
          <cell r="S55">
            <v>93.478653600000001</v>
          </cell>
          <cell r="T55">
            <v>0.1042</v>
          </cell>
          <cell r="U55">
            <v>48.623253599999998</v>
          </cell>
          <cell r="V55">
            <v>5.4199999999999998E-2</v>
          </cell>
          <cell r="Z55">
            <v>0.1042</v>
          </cell>
        </row>
        <row r="56">
          <cell r="A56">
            <v>42</v>
          </cell>
          <cell r="B56" t="str">
            <v>UUEE 04</v>
          </cell>
          <cell r="C56">
            <v>36312</v>
          </cell>
          <cell r="D56">
            <v>883.17100000000005</v>
          </cell>
          <cell r="Q56">
            <v>150.7572897</v>
          </cell>
          <cell r="R56">
            <v>0.17069999999999999</v>
          </cell>
          <cell r="S56">
            <v>92.026418200000009</v>
          </cell>
          <cell r="T56">
            <v>0.1042</v>
          </cell>
          <cell r="U56">
            <v>58.730871499999992</v>
          </cell>
          <cell r="V56">
            <v>6.649999999999999E-2</v>
          </cell>
          <cell r="Z56">
            <v>0.1042</v>
          </cell>
        </row>
        <row r="57">
          <cell r="A57">
            <v>43</v>
          </cell>
          <cell r="B57" t="str">
            <v>UUEE 04</v>
          </cell>
          <cell r="C57">
            <v>36342</v>
          </cell>
          <cell r="D57">
            <v>900.47900000000004</v>
          </cell>
          <cell r="Q57">
            <v>208.01439285714295</v>
          </cell>
          <cell r="R57">
            <v>0.23100415762848767</v>
          </cell>
          <cell r="S57">
            <v>93.829911800000005</v>
          </cell>
          <cell r="T57">
            <v>0.1042</v>
          </cell>
          <cell r="U57">
            <v>114.18448105714295</v>
          </cell>
          <cell r="V57">
            <v>0.12680415762848765</v>
          </cell>
          <cell r="Z57">
            <v>0.1042</v>
          </cell>
        </row>
        <row r="58">
          <cell r="A58">
            <v>44</v>
          </cell>
          <cell r="B58" t="str">
            <v>UUEE 04</v>
          </cell>
          <cell r="C58">
            <v>36373</v>
          </cell>
          <cell r="D58">
            <v>850.726</v>
          </cell>
          <cell r="Q58">
            <v>212.69130303030298</v>
          </cell>
          <cell r="R58">
            <v>0.25001152313471431</v>
          </cell>
          <cell r="S58">
            <v>88.645649199999994</v>
          </cell>
          <cell r="T58">
            <v>0.10419999999999999</v>
          </cell>
          <cell r="U58">
            <v>124.04565383030298</v>
          </cell>
          <cell r="V58">
            <v>0.14581152313471432</v>
          </cell>
          <cell r="Z58">
            <v>0.1042</v>
          </cell>
        </row>
        <row r="59">
          <cell r="A59">
            <v>45</v>
          </cell>
          <cell r="B59" t="str">
            <v>UUEE 04</v>
          </cell>
          <cell r="C59">
            <v>36404</v>
          </cell>
          <cell r="D59">
            <v>840.83199999999999</v>
          </cell>
          <cell r="Q59">
            <v>184.96272727272694</v>
          </cell>
          <cell r="R59">
            <v>0.219975842109633</v>
          </cell>
          <cell r="S59">
            <v>87.614694400000005</v>
          </cell>
          <cell r="T59">
            <v>0.1042</v>
          </cell>
          <cell r="U59">
            <v>97.348032872726932</v>
          </cell>
          <cell r="V59">
            <v>0.115775842109633</v>
          </cell>
          <cell r="Z59">
            <v>0.1042</v>
          </cell>
        </row>
        <row r="60">
          <cell r="A60">
            <v>46</v>
          </cell>
          <cell r="B60" t="str">
            <v>UUEE 04</v>
          </cell>
          <cell r="C60">
            <v>36434</v>
          </cell>
          <cell r="D60">
            <v>842.47699999999998</v>
          </cell>
          <cell r="Q60">
            <v>200.54166666666674</v>
          </cell>
          <cell r="R60">
            <v>0.23803815020073751</v>
          </cell>
          <cell r="S60">
            <v>87.786103400000002</v>
          </cell>
          <cell r="T60">
            <v>0.1042</v>
          </cell>
          <cell r="U60">
            <v>112.75556326666674</v>
          </cell>
          <cell r="V60">
            <v>0.13383815020073753</v>
          </cell>
          <cell r="Z60">
            <v>0.1042</v>
          </cell>
        </row>
        <row r="61">
          <cell r="A61">
            <v>47</v>
          </cell>
          <cell r="B61" t="str">
            <v>UUEE 04</v>
          </cell>
          <cell r="C61">
            <v>36465</v>
          </cell>
          <cell r="D61">
            <v>796.077</v>
          </cell>
          <cell r="Q61">
            <v>179.60236363636363</v>
          </cell>
          <cell r="R61">
            <v>0.22560928608207956</v>
          </cell>
          <cell r="S61">
            <v>82.951223400000003</v>
          </cell>
          <cell r="T61">
            <v>0.1042</v>
          </cell>
          <cell r="U61">
            <v>96.651140236363631</v>
          </cell>
          <cell r="V61">
            <v>0.12140928608207954</v>
          </cell>
          <cell r="Z61">
            <v>0.1042</v>
          </cell>
        </row>
        <row r="62">
          <cell r="A62">
            <v>48</v>
          </cell>
          <cell r="B62" t="str">
            <v>UUEE 04</v>
          </cell>
          <cell r="C62">
            <v>36495</v>
          </cell>
          <cell r="D62">
            <v>850.29899999999998</v>
          </cell>
          <cell r="Q62">
            <v>189.61667700000001</v>
          </cell>
          <cell r="R62">
            <v>0.223</v>
          </cell>
          <cell r="S62">
            <v>88.601155800000001</v>
          </cell>
          <cell r="T62">
            <v>0.1042</v>
          </cell>
          <cell r="U62">
            <v>101.01552120000001</v>
          </cell>
          <cell r="V62">
            <v>0.11880000000000002</v>
          </cell>
          <cell r="Z62">
            <v>0.1042</v>
          </cell>
        </row>
        <row r="64">
          <cell r="B64" t="str">
            <v>UNIDAD 05 SUCURSALES</v>
          </cell>
        </row>
        <row r="65">
          <cell r="B65" t="str">
            <v>Empresa</v>
          </cell>
          <cell r="C65" t="str">
            <v>Año-Mes</v>
          </cell>
          <cell r="D65" t="str">
            <v xml:space="preserve">Energía Distribuída </v>
          </cell>
          <cell r="E65" t="str">
            <v>Ventas en MT</v>
          </cell>
          <cell r="F65" t="str">
            <v xml:space="preserve">Pérdidas Técnicas MT </v>
          </cell>
          <cell r="G65" t="str">
            <v>Pérdidas Comerciales MT</v>
          </cell>
          <cell r="H65" t="str">
            <v>Pérdidas Totales MT</v>
          </cell>
          <cell r="I65" t="str">
            <v>% Pérdidas Totales MT</v>
          </cell>
          <cell r="J65" t="str">
            <v>Energía Distribuída en BT</v>
          </cell>
          <cell r="K65" t="str">
            <v>Consumo Alumbrado Público</v>
          </cell>
          <cell r="L65" t="str">
            <v>Ventas en BT</v>
          </cell>
          <cell r="M65" t="str">
            <v>Pérdidas Técnicas BT</v>
          </cell>
          <cell r="N65" t="str">
            <v>Pérdidas Comerciales BT</v>
          </cell>
          <cell r="O65" t="str">
            <v>Pérdidas Totales BT</v>
          </cell>
          <cell r="P65" t="str">
            <v>% Pérdidas Totales BT</v>
          </cell>
          <cell r="Q65" t="str">
            <v>Pérdidas Totales MT+BT</v>
          </cell>
          <cell r="R65" t="str">
            <v>% Pérdidas Totales MT+BT</v>
          </cell>
          <cell r="S65" t="str">
            <v>Pérdidas Técnicas MT+BT</v>
          </cell>
          <cell r="T65" t="str">
            <v>% Pérdidas Técnicas MT+BT</v>
          </cell>
          <cell r="U65" t="str">
            <v>Pérdidas Comerciales MT+BT</v>
          </cell>
          <cell r="V65" t="str">
            <v>% Pérdidas Comerciales MT+BT</v>
          </cell>
        </row>
        <row r="66">
          <cell r="A66">
            <v>49</v>
          </cell>
          <cell r="B66" t="str">
            <v>UUEE 05</v>
          </cell>
          <cell r="C66">
            <v>36161</v>
          </cell>
          <cell r="D66">
            <v>4684.343545144</v>
          </cell>
          <cell r="Q66">
            <v>877.37754600547123</v>
          </cell>
          <cell r="R66">
            <v>0.18729999999999999</v>
          </cell>
          <cell r="S66">
            <v>322.75127026042162</v>
          </cell>
          <cell r="T66">
            <v>6.8900000000000003E-2</v>
          </cell>
          <cell r="U66">
            <v>554.62627574504961</v>
          </cell>
          <cell r="V66">
            <v>0.11840000000000001</v>
          </cell>
          <cell r="Z66">
            <v>6.8900000000000003E-2</v>
          </cell>
        </row>
        <row r="67">
          <cell r="A67">
            <v>50</v>
          </cell>
          <cell r="B67" t="str">
            <v>UUEE 05</v>
          </cell>
          <cell r="C67">
            <v>36192</v>
          </cell>
          <cell r="D67">
            <v>4391.3700097952005</v>
          </cell>
          <cell r="Q67">
            <v>920.19636412151635</v>
          </cell>
          <cell r="R67">
            <v>0.20954653378534854</v>
          </cell>
          <cell r="S67">
            <v>302.56539367488932</v>
          </cell>
          <cell r="T67">
            <v>6.8900000000000003E-2</v>
          </cell>
          <cell r="U67">
            <v>617.63097044662709</v>
          </cell>
          <cell r="V67">
            <v>0.14064653378534855</v>
          </cell>
          <cell r="Z67">
            <v>6.8900000000000003E-2</v>
          </cell>
        </row>
        <row r="68">
          <cell r="A68">
            <v>51</v>
          </cell>
          <cell r="B68" t="str">
            <v>UUEE 05</v>
          </cell>
          <cell r="C68">
            <v>36220</v>
          </cell>
          <cell r="D68">
            <v>4771.148092331</v>
          </cell>
          <cell r="Q68">
            <v>1167.1779981026309</v>
          </cell>
          <cell r="R68">
            <v>0.244632523559417</v>
          </cell>
          <cell r="S68">
            <v>328.73210356160592</v>
          </cell>
          <cell r="T68">
            <v>6.8900000000000003E-2</v>
          </cell>
          <cell r="U68">
            <v>838.44589454102493</v>
          </cell>
          <cell r="V68">
            <v>0.17573252355941699</v>
          </cell>
          <cell r="Z68">
            <v>6.8900000000000003E-2</v>
          </cell>
        </row>
        <row r="69">
          <cell r="A69">
            <v>52</v>
          </cell>
          <cell r="B69" t="str">
            <v>UUEE 05</v>
          </cell>
          <cell r="C69">
            <v>36251</v>
          </cell>
          <cell r="D69">
            <v>4411.4652076211996</v>
          </cell>
          <cell r="Q69">
            <v>899.49784749525679</v>
          </cell>
          <cell r="R69">
            <v>0.20390002077797056</v>
          </cell>
          <cell r="S69">
            <v>303.94995280510068</v>
          </cell>
          <cell r="T69">
            <v>6.8900000000000003E-2</v>
          </cell>
          <cell r="U69">
            <v>595.54789469015611</v>
          </cell>
          <cell r="V69">
            <v>0.13500002077797055</v>
          </cell>
          <cell r="Z69">
            <v>6.8900000000000003E-2</v>
          </cell>
        </row>
        <row r="70">
          <cell r="A70">
            <v>53</v>
          </cell>
          <cell r="B70" t="str">
            <v>UUEE 05</v>
          </cell>
          <cell r="C70">
            <v>36281</v>
          </cell>
          <cell r="D70">
            <v>4701.1881230220006</v>
          </cell>
          <cell r="Q70">
            <v>692.95512933344287</v>
          </cell>
          <cell r="R70">
            <v>0.1474</v>
          </cell>
          <cell r="S70">
            <v>323.91186167621584</v>
          </cell>
          <cell r="T70">
            <v>6.8900000000000003E-2</v>
          </cell>
          <cell r="U70">
            <v>369.04326765722703</v>
          </cell>
          <cell r="V70">
            <v>7.85E-2</v>
          </cell>
          <cell r="Z70">
            <v>6.8900000000000003E-2</v>
          </cell>
        </row>
        <row r="71">
          <cell r="A71">
            <v>54</v>
          </cell>
          <cell r="B71" t="str">
            <v>UUEE 05</v>
          </cell>
          <cell r="C71">
            <v>36312</v>
          </cell>
          <cell r="D71">
            <v>5240.7800626010003</v>
          </cell>
          <cell r="Q71">
            <v>906.65495082997302</v>
          </cell>
          <cell r="R71">
            <v>0.17299999999999999</v>
          </cell>
          <cell r="S71">
            <v>361.08974631320893</v>
          </cell>
          <cell r="T71">
            <v>6.8900000000000003E-2</v>
          </cell>
          <cell r="U71">
            <v>545.56520451676408</v>
          </cell>
          <cell r="V71">
            <v>0.1041</v>
          </cell>
          <cell r="Z71">
            <v>6.8900000000000003E-2</v>
          </cell>
        </row>
        <row r="72">
          <cell r="A72">
            <v>55</v>
          </cell>
          <cell r="B72" t="str">
            <v>UUEE 05</v>
          </cell>
          <cell r="C72">
            <v>36342</v>
          </cell>
          <cell r="D72">
            <v>5610.8190000000004</v>
          </cell>
          <cell r="Q72">
            <v>920.52443103448024</v>
          </cell>
          <cell r="R72">
            <v>0.16406239998732453</v>
          </cell>
          <cell r="S72">
            <v>386.58542910000006</v>
          </cell>
          <cell r="T72">
            <v>6.8900000000000003E-2</v>
          </cell>
          <cell r="U72">
            <v>533.93900193448019</v>
          </cell>
          <cell r="V72">
            <v>9.5162399987324509E-2</v>
          </cell>
          <cell r="Z72">
            <v>6.8900000000000003E-2</v>
          </cell>
        </row>
        <row r="73">
          <cell r="A73">
            <v>56</v>
          </cell>
          <cell r="B73" t="str">
            <v>UUEE 05</v>
          </cell>
          <cell r="C73">
            <v>36373</v>
          </cell>
          <cell r="D73">
            <v>5542.8059999999996</v>
          </cell>
          <cell r="Q73">
            <v>873.3405622506358</v>
          </cell>
          <cell r="R73">
            <v>0.15756289544512939</v>
          </cell>
          <cell r="S73">
            <v>381.89933339999999</v>
          </cell>
          <cell r="T73">
            <v>6.8900000000000003E-2</v>
          </cell>
          <cell r="U73">
            <v>491.44122885063581</v>
          </cell>
          <cell r="V73">
            <v>8.8662895445129383E-2</v>
          </cell>
          <cell r="Z73">
            <v>6.8900000000000003E-2</v>
          </cell>
        </row>
        <row r="74">
          <cell r="A74">
            <v>57</v>
          </cell>
          <cell r="B74" t="str">
            <v>UUEE 05</v>
          </cell>
          <cell r="C74">
            <v>36404</v>
          </cell>
          <cell r="D74">
            <v>5169.8109999999997</v>
          </cell>
          <cell r="Q74">
            <v>764.08118181817974</v>
          </cell>
          <cell r="R74">
            <v>0.14779673412010222</v>
          </cell>
          <cell r="S74">
            <v>356.19997790000002</v>
          </cell>
          <cell r="T74">
            <v>6.8900000000000003E-2</v>
          </cell>
          <cell r="U74">
            <v>407.88120391817972</v>
          </cell>
          <cell r="V74">
            <v>7.8896734120102216E-2</v>
          </cell>
          <cell r="Z74">
            <v>6.8900000000000003E-2</v>
          </cell>
        </row>
        <row r="75">
          <cell r="A75">
            <v>58</v>
          </cell>
          <cell r="B75" t="str">
            <v>UUEE 05</v>
          </cell>
          <cell r="C75">
            <v>36434</v>
          </cell>
          <cell r="D75">
            <v>5405.8239999999996</v>
          </cell>
          <cell r="Q75">
            <v>825.51445454545399</v>
          </cell>
          <cell r="R75">
            <v>0.15270834835641228</v>
          </cell>
          <cell r="S75">
            <v>372.46127359999997</v>
          </cell>
          <cell r="T75">
            <v>6.8900000000000003E-2</v>
          </cell>
          <cell r="U75">
            <v>453.05318094545402</v>
          </cell>
          <cell r="V75">
            <v>8.3808348356412279E-2</v>
          </cell>
          <cell r="Z75">
            <v>6.8900000000000003E-2</v>
          </cell>
        </row>
        <row r="76">
          <cell r="A76">
            <v>59</v>
          </cell>
          <cell r="B76" t="str">
            <v>UUEE 05</v>
          </cell>
          <cell r="C76">
            <v>36465</v>
          </cell>
          <cell r="D76">
            <v>5431.7979999999998</v>
          </cell>
          <cell r="Q76">
            <v>816.68745454545501</v>
          </cell>
          <cell r="R76">
            <v>0.15035306072601651</v>
          </cell>
          <cell r="S76">
            <v>374.25088219999998</v>
          </cell>
          <cell r="T76">
            <v>6.8900000000000003E-2</v>
          </cell>
          <cell r="U76">
            <v>442.43657234545503</v>
          </cell>
          <cell r="V76">
            <v>8.1453060726016518E-2</v>
          </cell>
          <cell r="Z76">
            <v>6.8900000000000003E-2</v>
          </cell>
        </row>
        <row r="77">
          <cell r="A77">
            <v>60</v>
          </cell>
          <cell r="B77" t="str">
            <v>UUEE 05</v>
          </cell>
          <cell r="C77">
            <v>36495</v>
          </cell>
          <cell r="D77">
            <v>5297.6580000000004</v>
          </cell>
          <cell r="Q77">
            <v>904.31022059999998</v>
          </cell>
          <cell r="R77">
            <v>0.17069999999999999</v>
          </cell>
          <cell r="S77">
            <v>365.00863620000001</v>
          </cell>
          <cell r="T77">
            <v>6.8900000000000003E-2</v>
          </cell>
          <cell r="U77">
            <v>539.30158439999991</v>
          </cell>
          <cell r="V77">
            <v>0.10179999999999997</v>
          </cell>
          <cell r="Z77">
            <v>6.8900000000000003E-2</v>
          </cell>
        </row>
        <row r="80">
          <cell r="B80" t="str">
            <v>TOTAL: ENSA</v>
          </cell>
        </row>
        <row r="81">
          <cell r="B81" t="str">
            <v>Empresa</v>
          </cell>
          <cell r="C81" t="str">
            <v>Año-Mes</v>
          </cell>
          <cell r="D81" t="str">
            <v xml:space="preserve">Energía Distribuída </v>
          </cell>
          <cell r="E81" t="str">
            <v>Ventas en MT</v>
          </cell>
          <cell r="F81" t="str">
            <v xml:space="preserve">Pérdidas Técnicas MT </v>
          </cell>
          <cell r="G81" t="str">
            <v>Pérdidas Comerciales MT</v>
          </cell>
          <cell r="H81" t="str">
            <v>Pérdidas Totales MT</v>
          </cell>
          <cell r="I81" t="str">
            <v>% Pérdidas Totales MT</v>
          </cell>
          <cell r="J81" t="str">
            <v>Energía Distribuída en BT</v>
          </cell>
          <cell r="K81" t="str">
            <v>Consumo Alumbrado Público</v>
          </cell>
          <cell r="L81" t="str">
            <v>Ventas en BT</v>
          </cell>
          <cell r="M81" t="str">
            <v>Pérdidas Técnicas BT</v>
          </cell>
          <cell r="N81" t="str">
            <v>Pérdidas Comerciales BT</v>
          </cell>
          <cell r="O81" t="str">
            <v>Pérdidas Totales BT</v>
          </cell>
          <cell r="P81" t="str">
            <v>% Pérdidas Totales BT</v>
          </cell>
          <cell r="Q81" t="str">
            <v>Pérdidas Totales MT+BT</v>
          </cell>
          <cell r="R81" t="str">
            <v>% Pérdidas Totales MT+BT</v>
          </cell>
          <cell r="S81" t="str">
            <v>Pérdidas Técnicas MT+BT</v>
          </cell>
          <cell r="T81" t="str">
            <v>% Pérdidas Técnicas MT+BT</v>
          </cell>
          <cell r="U81" t="str">
            <v>Pérdidas Comerciales MT+BT</v>
          </cell>
          <cell r="V81" t="str">
            <v>% Pérdidas Comerciales MT+BT</v>
          </cell>
        </row>
        <row r="82">
          <cell r="A82">
            <v>61</v>
          </cell>
          <cell r="B82" t="str">
            <v>ENSA</v>
          </cell>
          <cell r="C82">
            <v>36161</v>
          </cell>
          <cell r="D82">
            <v>23914.011674500001</v>
          </cell>
          <cell r="Q82">
            <v>5385.0059604006465</v>
          </cell>
          <cell r="R82">
            <v>0.22518204112707649</v>
          </cell>
          <cell r="S82">
            <v>1938.8689397181574</v>
          </cell>
          <cell r="T82">
            <v>8.1076691192955005E-2</v>
          </cell>
          <cell r="U82">
            <v>3446.1370206824881</v>
          </cell>
          <cell r="V82">
            <v>0.14410534993412144</v>
          </cell>
          <cell r="Z82">
            <v>0.22520000000000001</v>
          </cell>
        </row>
        <row r="83">
          <cell r="A83">
            <v>62</v>
          </cell>
          <cell r="B83" t="str">
            <v>ENSA</v>
          </cell>
          <cell r="C83">
            <v>36192</v>
          </cell>
          <cell r="D83">
            <v>22214.637622399998</v>
          </cell>
          <cell r="Q83">
            <v>4688.5856044297952</v>
          </cell>
          <cell r="R83">
            <v>0.21105838790285231</v>
          </cell>
          <cell r="S83">
            <v>1854.6152387761642</v>
          </cell>
          <cell r="T83">
            <v>8.3486180161952042E-2</v>
          </cell>
          <cell r="U83">
            <v>2833.9703656536308</v>
          </cell>
          <cell r="V83">
            <v>0.12757220774090025</v>
          </cell>
          <cell r="Z83">
            <v>0.21110000000000001</v>
          </cell>
        </row>
        <row r="84">
          <cell r="A84">
            <v>63</v>
          </cell>
          <cell r="B84" t="str">
            <v>ENSA</v>
          </cell>
          <cell r="C84">
            <v>36220</v>
          </cell>
          <cell r="D84">
            <v>24308.914997</v>
          </cell>
          <cell r="Q84">
            <v>6020.0583946527095</v>
          </cell>
          <cell r="R84">
            <v>0.24764817333046968</v>
          </cell>
          <cell r="S84">
            <v>1973.3605622655273</v>
          </cell>
          <cell r="T84">
            <v>8.1178471458272103E-2</v>
          </cell>
          <cell r="U84">
            <v>4046.6978323871826</v>
          </cell>
          <cell r="V84">
            <v>0.16646970187219759</v>
          </cell>
          <cell r="Z84">
            <v>0.24759999999999999</v>
          </cell>
        </row>
        <row r="85">
          <cell r="A85">
            <v>64</v>
          </cell>
          <cell r="B85" t="str">
            <v>ENSA</v>
          </cell>
          <cell r="C85">
            <v>36251</v>
          </cell>
          <cell r="D85">
            <v>22647.566684400001</v>
          </cell>
          <cell r="Q85">
            <v>4707.2113706955361</v>
          </cell>
          <cell r="R85">
            <v>0.20784623073603475</v>
          </cell>
          <cell r="S85">
            <v>1871.1394000002501</v>
          </cell>
          <cell r="T85">
            <v>8.2619886987202046E-2</v>
          </cell>
          <cell r="U85">
            <v>2836.0719706952864</v>
          </cell>
          <cell r="V85">
            <v>0.12522634374883274</v>
          </cell>
          <cell r="Z85">
            <v>0.20780000000000001</v>
          </cell>
        </row>
        <row r="86">
          <cell r="A86">
            <v>65</v>
          </cell>
          <cell r="B86" t="str">
            <v>ENSA</v>
          </cell>
          <cell r="C86">
            <v>36281</v>
          </cell>
          <cell r="D86">
            <v>24136.758314000002</v>
          </cell>
          <cell r="Q86">
            <v>4422.8213398245316</v>
          </cell>
          <cell r="R86">
            <v>0.18324007235301229</v>
          </cell>
          <cell r="S86">
            <v>1928.8034538214961</v>
          </cell>
          <cell r="T86">
            <v>7.9911454087135445E-2</v>
          </cell>
          <cell r="U86">
            <v>2494.0178860030364</v>
          </cell>
          <cell r="V86">
            <v>0.10332861826587689</v>
          </cell>
          <cell r="Z86">
            <v>0.1832</v>
          </cell>
        </row>
        <row r="87">
          <cell r="A87">
            <v>66</v>
          </cell>
          <cell r="B87" t="str">
            <v>ENSA</v>
          </cell>
          <cell r="C87">
            <v>36312</v>
          </cell>
          <cell r="D87">
            <v>23808.091578</v>
          </cell>
          <cell r="Q87">
            <v>4251.6531733426473</v>
          </cell>
          <cell r="R87">
            <v>0.17858017554298267</v>
          </cell>
          <cell r="S87">
            <v>1918.9870498219052</v>
          </cell>
          <cell r="T87">
            <v>8.0602304621305979E-2</v>
          </cell>
          <cell r="U87">
            <v>2332.6661235207421</v>
          </cell>
          <cell r="V87">
            <v>9.7977870921676702E-2</v>
          </cell>
          <cell r="Z87">
            <v>0.17860000000000001</v>
          </cell>
        </row>
        <row r="88">
          <cell r="A88">
            <v>67</v>
          </cell>
          <cell r="B88" t="str">
            <v>ENSA</v>
          </cell>
          <cell r="C88">
            <v>36342</v>
          </cell>
          <cell r="D88">
            <v>24534.192999999999</v>
          </cell>
          <cell r="Q88">
            <v>4977.9926412971563</v>
          </cell>
          <cell r="R88">
            <v>0.20290019897117287</v>
          </cell>
          <cell r="S88">
            <v>1950.7102940598984</v>
          </cell>
          <cell r="T88">
            <v>7.9509861769649345E-2</v>
          </cell>
          <cell r="U88">
            <v>3027.2823472372584</v>
          </cell>
          <cell r="V88">
            <v>0.12339033720152354</v>
          </cell>
          <cell r="Z88">
            <v>0.2029</v>
          </cell>
        </row>
        <row r="89">
          <cell r="A89">
            <v>68</v>
          </cell>
          <cell r="B89" t="str">
            <v>ENSA</v>
          </cell>
          <cell r="C89">
            <v>36373</v>
          </cell>
          <cell r="D89">
            <v>24483.490999999998</v>
          </cell>
          <cell r="Q89">
            <v>4892.131891533033</v>
          </cell>
          <cell r="R89">
            <v>0.19981349438824036</v>
          </cell>
          <cell r="S89">
            <v>1932.4323299674954</v>
          </cell>
          <cell r="T89">
            <v>7.8927973546235528E-2</v>
          </cell>
          <cell r="U89">
            <v>2959.6995615655369</v>
          </cell>
          <cell r="V89">
            <v>0.12088552084200481</v>
          </cell>
          <cell r="Z89">
            <v>0.19980000000000001</v>
          </cell>
        </row>
        <row r="90">
          <cell r="A90">
            <v>69</v>
          </cell>
          <cell r="B90" t="str">
            <v>ENSA</v>
          </cell>
          <cell r="C90">
            <v>36404</v>
          </cell>
          <cell r="D90">
            <v>23496.330999999998</v>
          </cell>
          <cell r="Q90">
            <v>4465.4788181817894</v>
          </cell>
          <cell r="R90">
            <v>0.19005004731086694</v>
          </cell>
          <cell r="S90">
            <v>1848.8742775622165</v>
          </cell>
          <cell r="T90">
            <v>7.8687786512805627E-2</v>
          </cell>
          <cell r="U90">
            <v>2616.6045406195717</v>
          </cell>
          <cell r="V90">
            <v>0.11136226079806127</v>
          </cell>
          <cell r="Z90">
            <v>0.19009999999999999</v>
          </cell>
        </row>
        <row r="91">
          <cell r="A91">
            <v>70</v>
          </cell>
          <cell r="B91" t="str">
            <v>ENSA</v>
          </cell>
          <cell r="C91">
            <v>36434</v>
          </cell>
          <cell r="D91">
            <v>24025.127999999997</v>
          </cell>
          <cell r="Q91">
            <v>4380.9671818181823</v>
          </cell>
          <cell r="R91">
            <v>0.18234937944214835</v>
          </cell>
          <cell r="S91">
            <v>1896.4119502323106</v>
          </cell>
          <cell r="T91">
            <v>7.8934520150415466E-2</v>
          </cell>
          <cell r="U91">
            <v>2484.5552315858713</v>
          </cell>
          <cell r="V91">
            <v>0.10341485929173287</v>
          </cell>
          <cell r="Z91">
            <v>0.18234937944214835</v>
          </cell>
        </row>
        <row r="92">
          <cell r="A92">
            <v>71</v>
          </cell>
          <cell r="B92" t="str">
            <v>ENSA</v>
          </cell>
          <cell r="C92">
            <v>36465</v>
          </cell>
          <cell r="D92">
            <v>23241.4941</v>
          </cell>
          <cell r="Q92">
            <v>4001.5430666666662</v>
          </cell>
          <cell r="R92">
            <v>0.17217236763907817</v>
          </cell>
          <cell r="S92">
            <v>1839.9777070599152</v>
          </cell>
          <cell r="T92">
            <v>7.916778926273571E-2</v>
          </cell>
          <cell r="U92">
            <v>2161.5653596067505</v>
          </cell>
          <cell r="V92">
            <v>9.3004578376342448E-2</v>
          </cell>
          <cell r="Z92">
            <v>0.17217236763907817</v>
          </cell>
        </row>
        <row r="93">
          <cell r="A93">
            <v>72</v>
          </cell>
          <cell r="B93" t="str">
            <v>ENSA</v>
          </cell>
          <cell r="C93">
            <v>36495</v>
          </cell>
          <cell r="D93">
            <v>23799.921000000002</v>
          </cell>
          <cell r="Q93">
            <v>4209.7392971999998</v>
          </cell>
          <cell r="R93">
            <v>0.17688038952734336</v>
          </cell>
          <cell r="S93">
            <v>1900.3859742636707</v>
          </cell>
          <cell r="T93">
            <v>7.9848415222204747E-2</v>
          </cell>
          <cell r="U93">
            <v>2309.3533229363293</v>
          </cell>
          <cell r="V93">
            <v>9.7031974305138616E-2</v>
          </cell>
          <cell r="Z93">
            <v>0.17699999999999999</v>
          </cell>
        </row>
      </sheetData>
      <sheetData sheetId="3" refreshError="1">
        <row r="6">
          <cell r="A6">
            <v>1</v>
          </cell>
          <cell r="B6" t="str">
            <v>UUEE 01</v>
          </cell>
          <cell r="C6">
            <v>36526</v>
          </cell>
          <cell r="D6">
            <v>15341.871999999999</v>
          </cell>
          <cell r="E6">
            <v>3139.0542121212093</v>
          </cell>
          <cell r="F6">
            <v>613.67488000000003</v>
          </cell>
          <cell r="G6">
            <v>303.87786859307721</v>
          </cell>
          <cell r="H6">
            <v>917.55274859307724</v>
          </cell>
          <cell r="I6">
            <v>5.980709189811239E-2</v>
          </cell>
          <cell r="J6">
            <v>11285.265039285712</v>
          </cell>
          <cell r="K6">
            <v>842.48545000000001</v>
          </cell>
          <cell r="L6">
            <v>8992.0653254809968</v>
          </cell>
          <cell r="M6">
            <v>677.11590235714266</v>
          </cell>
          <cell r="N6">
            <v>870.71613692856931</v>
          </cell>
          <cell r="O6">
            <v>1547.832039285712</v>
          </cell>
          <cell r="P6">
            <v>0.13715513405289773</v>
          </cell>
          <cell r="Q6">
            <v>2465.3847878787892</v>
          </cell>
          <cell r="R6">
            <v>0.16069647744934837</v>
          </cell>
          <cell r="S6">
            <v>1290.7907823571427</v>
          </cell>
          <cell r="T6">
            <v>8.4135155237714324E-2</v>
          </cell>
          <cell r="U6">
            <v>1174.5940055216465</v>
          </cell>
          <cell r="V6">
            <v>7.6561322211634059E-2</v>
          </cell>
        </row>
        <row r="7">
          <cell r="A7">
            <v>2</v>
          </cell>
          <cell r="B7" t="str">
            <v>UUEE 01</v>
          </cell>
          <cell r="C7">
            <v>36557</v>
          </cell>
          <cell r="D7">
            <v>15055.946</v>
          </cell>
          <cell r="E7">
            <v>2604.5684848484834</v>
          </cell>
          <cell r="F7">
            <v>602.23784000000001</v>
          </cell>
          <cell r="G7">
            <v>351.96097515151678</v>
          </cell>
          <cell r="H7">
            <v>954.19881515151678</v>
          </cell>
          <cell r="I7">
            <v>6.3376875498325824E-2</v>
          </cell>
          <cell r="J7">
            <v>11497.1787</v>
          </cell>
          <cell r="K7">
            <v>771.29854999999998</v>
          </cell>
          <cell r="L7">
            <v>8144.63558344385</v>
          </cell>
          <cell r="M7">
            <v>689.83072200000004</v>
          </cell>
          <cell r="N7">
            <v>893.6249779999988</v>
          </cell>
          <cell r="O7">
            <v>1583.4556999999988</v>
          </cell>
          <cell r="P7">
            <v>0.13772558827845294</v>
          </cell>
          <cell r="Q7">
            <v>2537.6545151515156</v>
          </cell>
          <cell r="R7">
            <v>0.16854832736192835</v>
          </cell>
          <cell r="S7">
            <v>1292.0685619999999</v>
          </cell>
          <cell r="T7">
            <v>8.5817826525148272E-2</v>
          </cell>
          <cell r="U7">
            <v>1245.5859531515157</v>
          </cell>
          <cell r="V7">
            <v>8.2730500836780074E-2</v>
          </cell>
        </row>
        <row r="8">
          <cell r="A8">
            <v>3</v>
          </cell>
          <cell r="B8" t="str">
            <v>UUEE 01</v>
          </cell>
          <cell r="C8">
            <v>36586</v>
          </cell>
          <cell r="D8">
            <v>15569.135</v>
          </cell>
          <cell r="E8">
            <v>3241.4546969696985</v>
          </cell>
          <cell r="F8">
            <v>622.7654</v>
          </cell>
          <cell r="G8">
            <v>160.92010303029974</v>
          </cell>
          <cell r="H8">
            <v>783.68550303029974</v>
          </cell>
          <cell r="I8">
            <v>5.0335840946224675E-2</v>
          </cell>
          <cell r="J8">
            <v>11543.994800000002</v>
          </cell>
          <cell r="K8">
            <v>862.32735000000002</v>
          </cell>
          <cell r="L8">
            <v>9135.5338485202119</v>
          </cell>
          <cell r="M8">
            <v>692.63968800000009</v>
          </cell>
          <cell r="N8">
            <v>792.70511200000271</v>
          </cell>
          <cell r="O8">
            <v>1485.3448000000028</v>
          </cell>
          <cell r="P8">
            <v>0.1286681799267618</v>
          </cell>
          <cell r="Q8">
            <v>2269.0303030303025</v>
          </cell>
          <cell r="R8">
            <v>0.14573900881650154</v>
          </cell>
          <cell r="S8">
            <v>1315.405088</v>
          </cell>
          <cell r="T8">
            <v>8.4488000650004003E-2</v>
          </cell>
          <cell r="U8">
            <v>953.62521503030246</v>
          </cell>
          <cell r="V8">
            <v>6.1251008166497527E-2</v>
          </cell>
        </row>
        <row r="9">
          <cell r="A9">
            <v>4</v>
          </cell>
          <cell r="B9" t="str">
            <v>UUEE 01</v>
          </cell>
          <cell r="C9">
            <v>36617</v>
          </cell>
          <cell r="D9">
            <v>14722.568000000001</v>
          </cell>
          <cell r="E9">
            <v>2706.3266666666641</v>
          </cell>
          <cell r="F9">
            <v>588.90272000000004</v>
          </cell>
          <cell r="G9">
            <v>256.16797681021035</v>
          </cell>
          <cell r="H9">
            <v>845.07069681021039</v>
          </cell>
          <cell r="I9">
            <v>5.7399680328201599E-2</v>
          </cell>
          <cell r="J9">
            <v>11171.170636523126</v>
          </cell>
          <cell r="K9">
            <v>851.99235274813896</v>
          </cell>
          <cell r="L9">
            <v>8318.4496469430196</v>
          </cell>
          <cell r="M9">
            <v>670.27023819138753</v>
          </cell>
          <cell r="N9">
            <v>688.65139833173794</v>
          </cell>
          <cell r="O9">
            <v>1358.9216365231255</v>
          </cell>
          <cell r="P9">
            <v>0.12164541038163493</v>
          </cell>
          <cell r="Q9">
            <v>2203.9923333333359</v>
          </cell>
          <cell r="R9">
            <v>0.14970162361167805</v>
          </cell>
          <cell r="S9">
            <v>1259.1729581913876</v>
          </cell>
          <cell r="T9">
            <v>8.5526720487308153E-2</v>
          </cell>
          <cell r="U9">
            <v>944.81937514194829</v>
          </cell>
          <cell r="V9">
            <v>6.4174903124369895E-2</v>
          </cell>
        </row>
        <row r="10">
          <cell r="A10">
            <v>5</v>
          </cell>
          <cell r="B10" t="str">
            <v>UUEE 01</v>
          </cell>
          <cell r="C10">
            <v>36647</v>
          </cell>
          <cell r="D10">
            <v>14862.119000000001</v>
          </cell>
          <cell r="E10">
            <v>3214.9106780303064</v>
          </cell>
          <cell r="F10">
            <v>594.48476000000005</v>
          </cell>
          <cell r="G10">
            <v>222.48670620046482</v>
          </cell>
          <cell r="H10">
            <v>816.97146620046487</v>
          </cell>
          <cell r="I10">
            <v>5.4970052803403391E-2</v>
          </cell>
          <cell r="J10">
            <v>10830.23685576923</v>
          </cell>
          <cell r="K10">
            <v>899.94357000000002</v>
          </cell>
          <cell r="L10">
            <v>8258.0963337532321</v>
          </cell>
          <cell r="M10">
            <v>649.8142113461538</v>
          </cell>
          <cell r="N10">
            <v>789.43064442307673</v>
          </cell>
          <cell r="O10">
            <v>1439.2448557692305</v>
          </cell>
          <cell r="P10">
            <v>0.13289135546491301</v>
          </cell>
          <cell r="Q10">
            <v>2256.2163219696954</v>
          </cell>
          <cell r="R10">
            <v>0.15180986789095791</v>
          </cell>
          <cell r="S10">
            <v>1244.2989713461538</v>
          </cell>
          <cell r="T10">
            <v>8.3722850782324762E-2</v>
          </cell>
          <cell r="U10">
            <v>1011.9173506235416</v>
          </cell>
          <cell r="V10">
            <v>6.808701710863313E-2</v>
          </cell>
        </row>
        <row r="11">
          <cell r="A11">
            <v>6</v>
          </cell>
          <cell r="B11" t="str">
            <v>UUEE 01</v>
          </cell>
          <cell r="C11">
            <v>36678</v>
          </cell>
          <cell r="D11">
            <v>14295.277</v>
          </cell>
          <cell r="E11">
            <v>2949.3218077651527</v>
          </cell>
          <cell r="F11">
            <v>571.81108000000006</v>
          </cell>
          <cell r="G11">
            <v>183.92401223485183</v>
          </cell>
          <cell r="H11">
            <v>755.73509223485189</v>
          </cell>
          <cell r="I11">
            <v>5.2866068438887324E-2</v>
          </cell>
          <cell r="J11">
            <v>10590.220099999995</v>
          </cell>
          <cell r="K11">
            <v>893.80093000000011</v>
          </cell>
          <cell r="L11">
            <v>8444.8450699999994</v>
          </cell>
          <cell r="M11">
            <v>635.41320599999972</v>
          </cell>
          <cell r="N11">
            <v>616.16089399999601</v>
          </cell>
          <cell r="O11">
            <v>1251.5740999999957</v>
          </cell>
          <cell r="P11">
            <v>0.11818206686752397</v>
          </cell>
          <cell r="Q11">
            <v>2007.3091922348476</v>
          </cell>
          <cell r="R11">
            <v>0.14041764928618367</v>
          </cell>
          <cell r="S11">
            <v>1207.2242859999997</v>
          </cell>
          <cell r="T11">
            <v>8.4449170589698933E-2</v>
          </cell>
          <cell r="U11">
            <v>800.08490623484784</v>
          </cell>
          <cell r="V11">
            <v>5.5968478696484705E-2</v>
          </cell>
        </row>
        <row r="12">
          <cell r="A12">
            <v>7</v>
          </cell>
          <cell r="B12" t="str">
            <v>UUEE 01</v>
          </cell>
          <cell r="C12">
            <v>36708</v>
          </cell>
          <cell r="D12">
            <v>14456.067999999999</v>
          </cell>
          <cell r="E12">
            <v>3373.0136389015206</v>
          </cell>
          <cell r="F12">
            <v>578.24271999999996</v>
          </cell>
          <cell r="G12">
            <v>94.673541098478609</v>
          </cell>
          <cell r="H12">
            <v>672.91626109847857</v>
          </cell>
          <cell r="I12">
            <v>4.6549052003523959E-2</v>
          </cell>
          <cell r="J12">
            <v>10410.1381</v>
          </cell>
          <cell r="M12">
            <v>624.60828600000002</v>
          </cell>
          <cell r="N12">
            <v>437.18853150000575</v>
          </cell>
          <cell r="O12">
            <v>1061.7968175000058</v>
          </cell>
          <cell r="P12">
            <v>0.10199641996103834</v>
          </cell>
          <cell r="Q12">
            <v>1734.7130785984843</v>
          </cell>
          <cell r="R12">
            <v>0.11999895674248934</v>
          </cell>
          <cell r="S12">
            <v>1202.8510059999999</v>
          </cell>
          <cell r="T12">
            <v>8.3207342826555591E-2</v>
          </cell>
          <cell r="U12">
            <v>531.86207259848436</v>
          </cell>
          <cell r="V12">
            <v>3.6791613915933739E-2</v>
          </cell>
        </row>
        <row r="13">
          <cell r="A13">
            <v>8</v>
          </cell>
          <cell r="B13" t="str">
            <v>UUEE 01</v>
          </cell>
          <cell r="C13">
            <v>36739</v>
          </cell>
          <cell r="D13">
            <v>14935.229000000008</v>
          </cell>
          <cell r="E13">
            <v>3698.1306738336334</v>
          </cell>
          <cell r="F13">
            <v>597.40916000000038</v>
          </cell>
          <cell r="G13">
            <v>436.70220776177416</v>
          </cell>
          <cell r="H13">
            <v>1034.1113677617745</v>
          </cell>
          <cell r="I13">
            <v>6.923973966263082E-2</v>
          </cell>
          <cell r="J13">
            <v>10202.986958404601</v>
          </cell>
          <cell r="M13">
            <v>612.17921750427604</v>
          </cell>
          <cell r="N13">
            <v>421.96323102182942</v>
          </cell>
          <cell r="O13">
            <v>1034.1424485261055</v>
          </cell>
          <cell r="P13">
            <v>0.10135683332166193</v>
          </cell>
          <cell r="Q13">
            <v>2068.25381628788</v>
          </cell>
          <cell r="R13">
            <v>0.13848156036227358</v>
          </cell>
          <cell r="S13">
            <v>1209.5883775042764</v>
          </cell>
          <cell r="T13">
            <v>8.0988940812643434E-2</v>
          </cell>
          <cell r="U13">
            <v>858.66543878360358</v>
          </cell>
          <cell r="V13">
            <v>5.7492619549630149E-2</v>
          </cell>
        </row>
        <row r="14">
          <cell r="A14">
            <v>9</v>
          </cell>
          <cell r="B14" t="str">
            <v>UUEE 01</v>
          </cell>
          <cell r="C14">
            <v>36770</v>
          </cell>
          <cell r="D14">
            <v>14334.833000000002</v>
          </cell>
          <cell r="E14">
            <v>3790.9636566666704</v>
          </cell>
          <cell r="F14">
            <v>573.39332000000013</v>
          </cell>
          <cell r="G14">
            <v>247.62393301075235</v>
          </cell>
          <cell r="H14">
            <v>821.01725301075248</v>
          </cell>
          <cell r="I14">
            <v>5.7274280977724149E-2</v>
          </cell>
          <cell r="J14">
            <v>9722.8520903225799</v>
          </cell>
          <cell r="M14">
            <v>583.37112541935483</v>
          </cell>
          <cell r="N14">
            <v>328.34462156989264</v>
          </cell>
          <cell r="O14">
            <v>911.71574698924746</v>
          </cell>
          <cell r="P14">
            <v>9.3770401783310378E-2</v>
          </cell>
          <cell r="Q14">
            <v>1732.7329999999999</v>
          </cell>
          <cell r="R14">
            <v>0.12087570186551874</v>
          </cell>
          <cell r="S14">
            <v>1156.7644454193551</v>
          </cell>
          <cell r="T14">
            <v>8.0696053132907439E-2</v>
          </cell>
          <cell r="U14">
            <v>575.96855458064499</v>
          </cell>
          <cell r="V14">
            <v>4.0179648732611317E-2</v>
          </cell>
        </row>
        <row r="15">
          <cell r="A15">
            <v>10</v>
          </cell>
          <cell r="B15" t="str">
            <v>UUEE 01</v>
          </cell>
          <cell r="C15">
            <v>36800</v>
          </cell>
          <cell r="D15">
            <v>14737.223123990007</v>
          </cell>
          <cell r="E15">
            <v>3889.6842843478262</v>
          </cell>
          <cell r="F15">
            <v>589.48892495960024</v>
          </cell>
          <cell r="G15">
            <v>265.78511134924827</v>
          </cell>
          <cell r="H15">
            <v>855.27403630884851</v>
          </cell>
          <cell r="I15">
            <v>5.8034951979290428E-2</v>
          </cell>
          <cell r="J15">
            <v>9992.2648033333317</v>
          </cell>
          <cell r="M15">
            <v>599.53588819999993</v>
          </cell>
          <cell r="N15">
            <v>295.87019948115824</v>
          </cell>
          <cell r="O15">
            <v>895.40608768115817</v>
          </cell>
          <cell r="P15">
            <v>8.9609923806508673E-2</v>
          </cell>
          <cell r="Q15">
            <v>1750.6801239900067</v>
          </cell>
          <cell r="R15">
            <v>0.11879307989441783</v>
          </cell>
          <cell r="S15">
            <v>1189.0248131596002</v>
          </cell>
          <cell r="T15">
            <v>8.0681740593588805E-2</v>
          </cell>
          <cell r="U15">
            <v>561.65531083040651</v>
          </cell>
          <cell r="V15">
            <v>3.8111339300829015E-2</v>
          </cell>
        </row>
        <row r="16">
          <cell r="A16">
            <v>11</v>
          </cell>
          <cell r="B16" t="str">
            <v>UUEE 01</v>
          </cell>
          <cell r="C16">
            <v>36831</v>
          </cell>
          <cell r="D16">
            <v>14261.980840000002</v>
          </cell>
          <cell r="E16">
            <v>3744.7928099999972</v>
          </cell>
          <cell r="F16">
            <v>570.47923360000004</v>
          </cell>
          <cell r="G16">
            <v>225.62079906749432</v>
          </cell>
          <cell r="H16">
            <v>796.10003266749436</v>
          </cell>
          <cell r="I16">
            <v>5.5819737917099474E-2</v>
          </cell>
          <cell r="J16">
            <v>9721.08799733251</v>
          </cell>
          <cell r="M16">
            <v>583.26527983995061</v>
          </cell>
          <cell r="N16">
            <v>278.07552749255501</v>
          </cell>
          <cell r="O16">
            <v>861.34080733250562</v>
          </cell>
          <cell r="P16">
            <v>8.8605391450921916E-2</v>
          </cell>
          <cell r="Q16">
            <v>1657.44084</v>
          </cell>
          <cell r="R16">
            <v>0.1162139297895733</v>
          </cell>
          <cell r="S16">
            <v>1153.7445134399507</v>
          </cell>
          <cell r="T16">
            <v>8.0896512650198635E-2</v>
          </cell>
          <cell r="U16">
            <v>503.69632656004933</v>
          </cell>
          <cell r="V16">
            <v>3.5317417139374675E-2</v>
          </cell>
        </row>
        <row r="17">
          <cell r="A17">
            <v>12</v>
          </cell>
          <cell r="B17" t="str">
            <v>UUEE 01</v>
          </cell>
          <cell r="C17">
            <v>36861</v>
          </cell>
          <cell r="D17">
            <v>14833.179000000004</v>
          </cell>
          <cell r="E17">
            <v>3629.7402699999711</v>
          </cell>
          <cell r="F17">
            <v>593.32716000000016</v>
          </cell>
          <cell r="G17">
            <v>233.48270333333164</v>
          </cell>
          <cell r="H17">
            <v>826.8098633333318</v>
          </cell>
          <cell r="I17">
            <v>5.5740570738971838E-2</v>
          </cell>
          <cell r="J17">
            <v>10376.628866666701</v>
          </cell>
          <cell r="M17">
            <v>622.597732000002</v>
          </cell>
          <cell r="N17">
            <v>186.98575466666625</v>
          </cell>
          <cell r="O17">
            <v>809.58348666666825</v>
          </cell>
          <cell r="P17">
            <v>7.8019894232444681E-2</v>
          </cell>
          <cell r="Q17">
            <v>1636.3933500000001</v>
          </cell>
          <cell r="R17">
            <v>0.11031980063073463</v>
          </cell>
          <cell r="S17">
            <v>1215.9248920000023</v>
          </cell>
          <cell r="T17">
            <v>8.197331752013523E-2</v>
          </cell>
          <cell r="U17">
            <v>420.4684579999979</v>
          </cell>
          <cell r="V17">
            <v>2.8346483110599407E-2</v>
          </cell>
        </row>
        <row r="19">
          <cell r="B19" t="str">
            <v>UNIDAD 02 JAEN</v>
          </cell>
        </row>
        <row r="20">
          <cell r="B20" t="str">
            <v>Empresa</v>
          </cell>
          <cell r="C20" t="str">
            <v>Año-Mes</v>
          </cell>
          <cell r="D20" t="str">
            <v xml:space="preserve">Energía Distribuída </v>
          </cell>
          <cell r="E20" t="str">
            <v>Ventas en MT</v>
          </cell>
          <cell r="F20" t="str">
            <v xml:space="preserve">Pérdidas Técnicas MT </v>
          </cell>
          <cell r="G20" t="str">
            <v>Pérdidas Comerciales MT</v>
          </cell>
          <cell r="H20" t="str">
            <v>Pérdidas Totales MT</v>
          </cell>
          <cell r="I20" t="str">
            <v>% Pérdidas Totales MT</v>
          </cell>
          <cell r="J20" t="str">
            <v>Energía Distribuída en BT</v>
          </cell>
          <cell r="K20" t="str">
            <v>Consumo Alumbrado Público</v>
          </cell>
          <cell r="L20" t="str">
            <v>Ventas en BT</v>
          </cell>
          <cell r="M20" t="str">
            <v>Pérdidas Técnicas BT</v>
          </cell>
          <cell r="N20" t="str">
            <v>Pérdidas Comerciales BT</v>
          </cell>
          <cell r="O20" t="str">
            <v>Pérdidas Totales BT</v>
          </cell>
          <cell r="P20" t="str">
            <v>% Pérdidas Totales BT</v>
          </cell>
          <cell r="Q20" t="str">
            <v>Pérdidas Totales MT+BT</v>
          </cell>
          <cell r="R20" t="str">
            <v>% Pérdidas Totales MT+BT</v>
          </cell>
          <cell r="S20" t="str">
            <v>Pérdidas Técnicas MT+BT</v>
          </cell>
          <cell r="T20" t="str">
            <v>% Pérdidas Técnicas MT+BT</v>
          </cell>
          <cell r="U20" t="str">
            <v>Pérdidas Comerciales MT+BT</v>
          </cell>
          <cell r="V20" t="str">
            <v>% Pérdidas Comerciales MT+BT</v>
          </cell>
        </row>
        <row r="21">
          <cell r="A21">
            <v>13</v>
          </cell>
          <cell r="B21" t="str">
            <v>UUEE 02</v>
          </cell>
          <cell r="C21">
            <v>36526</v>
          </cell>
          <cell r="D21">
            <v>1817.319</v>
          </cell>
          <cell r="F21">
            <v>90.865949999999998</v>
          </cell>
          <cell r="H21">
            <v>97.369812047418421</v>
          </cell>
          <cell r="I21">
            <v>5.3578822456276758E-2</v>
          </cell>
          <cell r="J21">
            <v>1719.9491879525815</v>
          </cell>
          <cell r="K21">
            <v>234.07599999999999</v>
          </cell>
          <cell r="L21">
            <v>1495.5239999999999</v>
          </cell>
          <cell r="M21">
            <v>51.59847563857744</v>
          </cell>
          <cell r="N21">
            <v>228.12917898067093</v>
          </cell>
          <cell r="O21">
            <v>279.72765461924837</v>
          </cell>
          <cell r="P21">
            <v>0.16263716194560068</v>
          </cell>
          <cell r="Q21">
            <v>377.09746666666678</v>
          </cell>
          <cell r="R21">
            <v>0.20750207677720134</v>
          </cell>
          <cell r="S21">
            <v>159.14381160038221</v>
          </cell>
          <cell r="T21">
            <v>8.757065303360731E-2</v>
          </cell>
          <cell r="U21">
            <v>217.95365506628457</v>
          </cell>
          <cell r="V21">
            <v>0.11993142374359404</v>
          </cell>
        </row>
        <row r="22">
          <cell r="A22">
            <v>14</v>
          </cell>
          <cell r="B22" t="str">
            <v>UUEE 02</v>
          </cell>
          <cell r="C22">
            <v>36557</v>
          </cell>
          <cell r="D22">
            <v>1665.26</v>
          </cell>
          <cell r="F22">
            <v>83.263000000000005</v>
          </cell>
          <cell r="H22">
            <v>126.21819762788782</v>
          </cell>
          <cell r="I22">
            <v>7.5794889463439832E-2</v>
          </cell>
          <cell r="J22">
            <v>1539.0418023721122</v>
          </cell>
          <cell r="K22">
            <v>212.36600000000001</v>
          </cell>
          <cell r="L22">
            <v>1254.8919999999998</v>
          </cell>
          <cell r="M22">
            <v>46.171254071163368</v>
          </cell>
          <cell r="N22">
            <v>165.36874830094879</v>
          </cell>
          <cell r="O22">
            <v>211.54000237211216</v>
          </cell>
          <cell r="P22">
            <v>0.13744915963040596</v>
          </cell>
          <cell r="Q22">
            <v>337.75819999999999</v>
          </cell>
          <cell r="R22">
            <v>0.20282610523281649</v>
          </cell>
          <cell r="S22">
            <v>145.82790567074491</v>
          </cell>
          <cell r="T22">
            <v>8.757065303360731E-2</v>
          </cell>
          <cell r="U22">
            <v>191.93029432925508</v>
          </cell>
          <cell r="V22">
            <v>0.11525545219920919</v>
          </cell>
        </row>
        <row r="23">
          <cell r="A23">
            <v>15</v>
          </cell>
          <cell r="B23" t="str">
            <v>UUEE 02</v>
          </cell>
          <cell r="C23">
            <v>36586</v>
          </cell>
          <cell r="D23">
            <v>1805.92687</v>
          </cell>
          <cell r="F23">
            <v>90.296343500000006</v>
          </cell>
          <cell r="H23">
            <v>130.60905997607412</v>
          </cell>
          <cell r="I23">
            <v>7.2322452335001869E-2</v>
          </cell>
          <cell r="J23">
            <v>1675.3178100239259</v>
          </cell>
          <cell r="K23">
            <v>234.83199999999999</v>
          </cell>
          <cell r="L23">
            <v>1455.24</v>
          </cell>
          <cell r="M23">
            <v>67.012712400957042</v>
          </cell>
          <cell r="N23">
            <v>210.57486428963583</v>
          </cell>
          <cell r="O23">
            <v>277.58757669059287</v>
          </cell>
          <cell r="P23">
            <v>0.16569248833248454</v>
          </cell>
          <cell r="Q23">
            <v>408.19663666666696</v>
          </cell>
          <cell r="R23">
            <v>0.22603165357779242</v>
          </cell>
          <cell r="S23">
            <v>158.14619533683845</v>
          </cell>
          <cell r="T23">
            <v>8.757065303360731E-2</v>
          </cell>
          <cell r="U23">
            <v>250.05044132982852</v>
          </cell>
          <cell r="V23">
            <v>0.13846100054418511</v>
          </cell>
        </row>
        <row r="24">
          <cell r="A24">
            <v>16</v>
          </cell>
          <cell r="B24" t="str">
            <v>UUEE 02</v>
          </cell>
          <cell r="C24">
            <v>36617</v>
          </cell>
          <cell r="D24">
            <v>1852.9877300000001</v>
          </cell>
          <cell r="F24">
            <v>92.649386500000006</v>
          </cell>
          <cell r="H24">
            <v>112.53875301595966</v>
          </cell>
          <cell r="I24">
            <v>6.0733674159817376E-2</v>
          </cell>
          <cell r="J24">
            <v>1740.4489769840404</v>
          </cell>
          <cell r="K24">
            <v>231.505</v>
          </cell>
          <cell r="L24">
            <v>1454.662</v>
          </cell>
          <cell r="M24">
            <v>69.617959079361626</v>
          </cell>
          <cell r="N24">
            <v>120.54376521650691</v>
          </cell>
          <cell r="O24">
            <v>190.16172429586854</v>
          </cell>
          <cell r="P24">
            <v>0.10926015459837998</v>
          </cell>
          <cell r="Q24">
            <v>302.70047731182819</v>
          </cell>
          <cell r="R24">
            <v>0.16335805813016807</v>
          </cell>
          <cell r="S24">
            <v>162.26734557936163</v>
          </cell>
          <cell r="T24">
            <v>8.757065303360731E-2</v>
          </cell>
          <cell r="U24">
            <v>140.43313173246656</v>
          </cell>
          <cell r="V24">
            <v>7.5787405096560762E-2</v>
          </cell>
        </row>
        <row r="25">
          <cell r="A25">
            <v>17</v>
          </cell>
          <cell r="B25" t="str">
            <v>UUEE 02</v>
          </cell>
          <cell r="C25">
            <v>36647</v>
          </cell>
          <cell r="D25">
            <v>2058.2545399999999</v>
          </cell>
          <cell r="F25">
            <v>102.912727</v>
          </cell>
          <cell r="H25">
            <v>122.10275128393245</v>
          </cell>
          <cell r="I25">
            <v>5.9323445623947202E-2</v>
          </cell>
          <cell r="J25">
            <v>1936.1517887160674</v>
          </cell>
          <cell r="K25">
            <v>235.643</v>
          </cell>
          <cell r="L25">
            <v>1605.5170000000001</v>
          </cell>
          <cell r="M25">
            <v>77.446071548642692</v>
          </cell>
          <cell r="N25">
            <v>135.39960749000539</v>
          </cell>
          <cell r="O25">
            <v>212.84567903864809</v>
          </cell>
          <cell r="P25">
            <v>0.10993233086327069</v>
          </cell>
          <cell r="Q25">
            <v>334.94843032258052</v>
          </cell>
          <cell r="R25">
            <v>0.16273421183493686</v>
          </cell>
          <cell r="S25">
            <v>180.35879854864268</v>
          </cell>
          <cell r="T25">
            <v>8.7627062175042111E-2</v>
          </cell>
          <cell r="U25">
            <v>154.58963177393784</v>
          </cell>
          <cell r="V25">
            <v>7.5107149659894762E-2</v>
          </cell>
        </row>
        <row r="26">
          <cell r="A26">
            <v>18</v>
          </cell>
          <cell r="B26" t="str">
            <v>UUEE 02</v>
          </cell>
          <cell r="C26">
            <v>36678</v>
          </cell>
          <cell r="D26">
            <v>2026.51405</v>
          </cell>
          <cell r="F26">
            <v>101.32570250000001</v>
          </cell>
          <cell r="H26">
            <v>123.2829705190467</v>
          </cell>
          <cell r="I26">
            <v>6.0834994220270368E-2</v>
          </cell>
          <cell r="J26">
            <v>1903.2310794809532</v>
          </cell>
          <cell r="K26">
            <v>234.11818309248383</v>
          </cell>
          <cell r="L26">
            <v>1584.0420600000002</v>
          </cell>
          <cell r="M26">
            <v>76.129243179238131</v>
          </cell>
          <cell r="N26">
            <v>81.242165333973361</v>
          </cell>
          <cell r="O26">
            <v>157.37140851321149</v>
          </cell>
          <cell r="P26">
            <v>8.2686443180682828E-2</v>
          </cell>
          <cell r="Q26">
            <v>280.65437903225819</v>
          </cell>
          <cell r="R26">
            <v>0.13849120810796164</v>
          </cell>
          <cell r="S26">
            <v>177.45494567923814</v>
          </cell>
          <cell r="T26">
            <v>8.7566600231189187E-2</v>
          </cell>
          <cell r="U26">
            <v>103.19943335302005</v>
          </cell>
          <cell r="V26">
            <v>5.0924607876772457E-2</v>
          </cell>
        </row>
        <row r="27">
          <cell r="A27">
            <v>19</v>
          </cell>
          <cell r="B27" t="str">
            <v>UUEE 02</v>
          </cell>
          <cell r="C27">
            <v>36708</v>
          </cell>
          <cell r="D27">
            <v>2064.8896</v>
          </cell>
          <cell r="F27">
            <v>103.24448000000001</v>
          </cell>
          <cell r="H27">
            <v>121.78068362028631</v>
          </cell>
          <cell r="I27">
            <v>5.8976849716462477E-2</v>
          </cell>
          <cell r="J27">
            <v>1943.1089163797137</v>
          </cell>
          <cell r="K27">
            <v>254.51957640940228</v>
          </cell>
          <cell r="L27">
            <v>1711.3801274255125</v>
          </cell>
          <cell r="M27">
            <v>77.724356655188544</v>
          </cell>
          <cell r="N27">
            <v>9.7363823051703235</v>
          </cell>
          <cell r="O27">
            <v>87.460738960358867</v>
          </cell>
          <cell r="P27">
            <v>4.5010723909038805E-2</v>
          </cell>
          <cell r="Q27">
            <v>209.24142258064518</v>
          </cell>
          <cell r="R27">
            <v>0.10133298292588871</v>
          </cell>
          <cell r="S27">
            <v>180.96883665518854</v>
          </cell>
          <cell r="T27">
            <v>8.7640926011341505E-2</v>
          </cell>
          <cell r="U27">
            <v>28.272585925456639</v>
          </cell>
          <cell r="V27">
            <v>1.3692056914547219E-2</v>
          </cell>
        </row>
        <row r="28">
          <cell r="A28">
            <v>20</v>
          </cell>
          <cell r="B28" t="str">
            <v>UUEE 02</v>
          </cell>
          <cell r="C28">
            <v>36739</v>
          </cell>
          <cell r="D28">
            <v>2093.5677599999999</v>
          </cell>
          <cell r="F28">
            <v>104.678388</v>
          </cell>
          <cell r="H28">
            <v>137.08943373626596</v>
          </cell>
          <cell r="I28">
            <v>6.548124992919549E-2</v>
          </cell>
          <cell r="J28">
            <v>1956.4783262637338</v>
          </cell>
          <cell r="K28">
            <v>241.45620000000002</v>
          </cell>
          <cell r="L28">
            <v>1620.8037032258062</v>
          </cell>
          <cell r="M28">
            <v>78.259133050549352</v>
          </cell>
          <cell r="N28">
            <v>15.959289987378142</v>
          </cell>
          <cell r="O28">
            <v>94.218423037927494</v>
          </cell>
          <cell r="P28">
            <v>4.81571514353831E-2</v>
          </cell>
          <cell r="Q28">
            <v>231.30785677419345</v>
          </cell>
          <cell r="R28">
            <v>0.11048501089556015</v>
          </cell>
          <cell r="S28">
            <v>183.48221715388996</v>
          </cell>
          <cell r="T28">
            <v>8.7640926011341505E-2</v>
          </cell>
          <cell r="U28">
            <v>47.825639620303491</v>
          </cell>
          <cell r="V28">
            <v>2.2844084884218647E-2</v>
          </cell>
        </row>
        <row r="29">
          <cell r="A29">
            <v>21</v>
          </cell>
          <cell r="B29" t="str">
            <v>UUEE 02</v>
          </cell>
          <cell r="C29">
            <v>36770</v>
          </cell>
          <cell r="D29">
            <v>2130.4787999999999</v>
          </cell>
          <cell r="F29">
            <v>106.52394</v>
          </cell>
          <cell r="H29">
            <v>115.13540842737103</v>
          </cell>
          <cell r="I29">
            <v>5.4042034319877315E-2</v>
          </cell>
          <cell r="J29">
            <v>2015.3433915726289</v>
          </cell>
          <cell r="K29">
            <v>234.87560000000002</v>
          </cell>
          <cell r="L29">
            <v>1649.6999806451613</v>
          </cell>
          <cell r="M29">
            <v>80.613735662905157</v>
          </cell>
          <cell r="N29">
            <v>50.154075264562408</v>
          </cell>
          <cell r="O29">
            <v>130.76781092746756</v>
          </cell>
          <cell r="P29">
            <v>6.4886118898787662E-2</v>
          </cell>
          <cell r="Q29">
            <v>245.9032193548386</v>
          </cell>
          <cell r="R29">
            <v>0.11542157535425306</v>
          </cell>
          <cell r="S29">
            <v>186.71713487953161</v>
          </cell>
          <cell r="T29">
            <v>8.7640926011341505E-2</v>
          </cell>
          <cell r="U29">
            <v>59.186084475306984</v>
          </cell>
          <cell r="V29">
            <v>2.7780649342911551E-2</v>
          </cell>
        </row>
        <row r="30">
          <cell r="A30">
            <v>22</v>
          </cell>
          <cell r="B30" t="str">
            <v>UUEE 02</v>
          </cell>
          <cell r="C30">
            <v>36800</v>
          </cell>
          <cell r="D30">
            <v>2185.5298499999999</v>
          </cell>
          <cell r="F30">
            <v>109.2764925</v>
          </cell>
          <cell r="H30">
            <v>118.11047916081631</v>
          </cell>
          <cell r="I30">
            <v>5.4042034319877315E-2</v>
          </cell>
          <cell r="J30">
            <v>2067.4193708391836</v>
          </cell>
          <cell r="M30">
            <v>82.696774833567346</v>
          </cell>
          <cell r="N30">
            <v>53.759177295939011</v>
          </cell>
          <cell r="O30">
            <v>136.45595212950636</v>
          </cell>
          <cell r="P30">
            <v>6.6003034533877708E-2</v>
          </cell>
          <cell r="Q30">
            <v>254.56643129032267</v>
          </cell>
          <cell r="R30">
            <v>0.11647813059625915</v>
          </cell>
          <cell r="S30">
            <v>191.5418598794283</v>
          </cell>
          <cell r="T30">
            <v>8.7640926011341505E-2</v>
          </cell>
          <cell r="U30">
            <v>63.024571410894367</v>
          </cell>
          <cell r="V30">
            <v>2.8837204584917644E-2</v>
          </cell>
        </row>
        <row r="31">
          <cell r="A31">
            <v>23</v>
          </cell>
          <cell r="B31" t="str">
            <v>UUEE 02</v>
          </cell>
          <cell r="C31">
            <v>36831</v>
          </cell>
          <cell r="D31">
            <v>2052.75353</v>
          </cell>
          <cell r="F31">
            <v>102.6376765</v>
          </cell>
          <cell r="H31">
            <v>110.9349767185093</v>
          </cell>
          <cell r="I31">
            <v>5.4042034319877315E-2</v>
          </cell>
          <cell r="J31">
            <v>1941.8185532814907</v>
          </cell>
          <cell r="M31">
            <v>77.672742131259625</v>
          </cell>
          <cell r="N31">
            <v>36.991617601843956</v>
          </cell>
          <cell r="O31">
            <v>114.66435973310358</v>
          </cell>
          <cell r="P31">
            <v>5.9049986693829659E-2</v>
          </cell>
          <cell r="Q31">
            <v>225.59933645161288</v>
          </cell>
          <cell r="R31">
            <v>0.10990083960621073</v>
          </cell>
          <cell r="S31">
            <v>179.9052202422501</v>
          </cell>
          <cell r="T31">
            <v>8.7640926011341505E-2</v>
          </cell>
          <cell r="U31">
            <v>45.69411620936279</v>
          </cell>
          <cell r="V31">
            <v>2.2259913594869226E-2</v>
          </cell>
        </row>
        <row r="32">
          <cell r="A32">
            <v>24</v>
          </cell>
          <cell r="B32" t="str">
            <v>UUEE 02</v>
          </cell>
          <cell r="C32">
            <v>36861</v>
          </cell>
          <cell r="D32">
            <v>2044.5989999999999</v>
          </cell>
          <cell r="F32">
            <v>102.22995</v>
          </cell>
          <cell r="H32">
            <v>110.49428932838683</v>
          </cell>
          <cell r="I32">
            <v>5.4042034319877315E-2</v>
          </cell>
          <cell r="J32">
            <v>1934.104710671613</v>
          </cell>
          <cell r="M32">
            <v>77.364188426864516</v>
          </cell>
          <cell r="N32">
            <v>32.492152244748652</v>
          </cell>
          <cell r="O32">
            <v>109.85634067161317</v>
          </cell>
          <cell r="P32">
            <v>5.6799582807213075E-2</v>
          </cell>
          <cell r="Q32">
            <v>220.35063</v>
          </cell>
          <cell r="R32">
            <v>0.10777205212366826</v>
          </cell>
          <cell r="S32">
            <v>179.19054968186282</v>
          </cell>
          <cell r="T32">
            <v>8.7640926011341505E-2</v>
          </cell>
          <cell r="U32">
            <v>41.160080318137176</v>
          </cell>
          <cell r="V32">
            <v>2.0131126112326758E-2</v>
          </cell>
        </row>
        <row r="34">
          <cell r="B34" t="str">
            <v>UNIDAD 03 CHACHAPOYAS</v>
          </cell>
        </row>
        <row r="35">
          <cell r="B35" t="str">
            <v>Empresa</v>
          </cell>
          <cell r="C35" t="str">
            <v>Año-Mes</v>
          </cell>
          <cell r="D35" t="str">
            <v xml:space="preserve">Energía Distribuída </v>
          </cell>
          <cell r="E35" t="str">
            <v>Ventas en MT</v>
          </cell>
          <cell r="F35" t="str">
            <v xml:space="preserve">Pérdidas Técnicas MT </v>
          </cell>
          <cell r="G35" t="str">
            <v>Pérdidas Comerciales MT</v>
          </cell>
          <cell r="H35" t="str">
            <v>Pérdidas Totales MT</v>
          </cell>
          <cell r="I35" t="str">
            <v>% Pérdidas Totales MT</v>
          </cell>
          <cell r="J35" t="str">
            <v>Energía Distribuída en BT</v>
          </cell>
          <cell r="K35" t="str">
            <v>Consumo Alumbrado Público</v>
          </cell>
          <cell r="L35" t="str">
            <v>Ventas en BT</v>
          </cell>
          <cell r="M35" t="str">
            <v>Pérdidas Técnicas BT</v>
          </cell>
          <cell r="N35" t="str">
            <v>Pérdidas Comerciales BT</v>
          </cell>
          <cell r="O35" t="str">
            <v>Pérdidas Totales BT</v>
          </cell>
          <cell r="P35" t="str">
            <v>% Pérdidas Totales BT</v>
          </cell>
          <cell r="Q35" t="str">
            <v>Pérdidas Totales MT+BT</v>
          </cell>
          <cell r="R35" t="str">
            <v>% Pérdidas Totales MT+BT</v>
          </cell>
          <cell r="S35" t="str">
            <v>Pérdidas Técnicas MT+BT</v>
          </cell>
          <cell r="T35" t="str">
            <v>% Pérdidas Técnicas MT+BT</v>
          </cell>
          <cell r="U35" t="str">
            <v>Pérdidas Comerciales MT+BT</v>
          </cell>
          <cell r="V35" t="str">
            <v>% Pérdidas Comerciales MT+BT</v>
          </cell>
        </row>
        <row r="36">
          <cell r="A36">
            <v>25</v>
          </cell>
          <cell r="B36" t="str">
            <v>UUEE 03</v>
          </cell>
          <cell r="C36">
            <v>36526</v>
          </cell>
          <cell r="D36">
            <v>568.27499999999998</v>
          </cell>
          <cell r="Q36">
            <v>53.962212121212275</v>
          </cell>
          <cell r="R36">
            <v>9.4957920234415169E-2</v>
          </cell>
          <cell r="S36">
            <v>48.587512500000003</v>
          </cell>
          <cell r="T36">
            <v>8.5500000000000007E-2</v>
          </cell>
          <cell r="U36">
            <v>5.3746996212122724</v>
          </cell>
          <cell r="V36">
            <v>9.4579202344151556E-3</v>
          </cell>
        </row>
        <row r="37">
          <cell r="A37">
            <v>26</v>
          </cell>
          <cell r="B37" t="str">
            <v>UUEE 03</v>
          </cell>
          <cell r="C37">
            <v>36557</v>
          </cell>
          <cell r="D37">
            <v>535.74800000000005</v>
          </cell>
          <cell r="Q37">
            <v>65.014696969696899</v>
          </cell>
          <cell r="R37">
            <v>0.12135313051975349</v>
          </cell>
          <cell r="S37">
            <v>45.806454000000009</v>
          </cell>
          <cell r="T37">
            <v>8.5500000000000007E-2</v>
          </cell>
          <cell r="U37">
            <v>19.20824296969689</v>
          </cell>
          <cell r="V37">
            <v>3.585313051975348E-2</v>
          </cell>
        </row>
        <row r="38">
          <cell r="A38">
            <v>27</v>
          </cell>
          <cell r="B38" t="str">
            <v>UUEE 03</v>
          </cell>
          <cell r="C38">
            <v>36586</v>
          </cell>
          <cell r="D38">
            <v>584.13342</v>
          </cell>
          <cell r="Q38">
            <v>73.668268484848554</v>
          </cell>
          <cell r="R38">
            <v>0.12611548314569734</v>
          </cell>
          <cell r="S38">
            <v>49.943407410000006</v>
          </cell>
          <cell r="T38">
            <v>8.5500000000000007E-2</v>
          </cell>
          <cell r="U38">
            <v>23.724861074848548</v>
          </cell>
          <cell r="V38">
            <v>4.0615483145697344E-2</v>
          </cell>
        </row>
        <row r="39">
          <cell r="A39">
            <v>28</v>
          </cell>
          <cell r="B39" t="str">
            <v>UUEE 03</v>
          </cell>
          <cell r="C39">
            <v>36617</v>
          </cell>
          <cell r="D39">
            <v>589.53935999999999</v>
          </cell>
          <cell r="Q39">
            <v>78.176693333333418</v>
          </cell>
          <cell r="R39">
            <v>0.13260640194292272</v>
          </cell>
          <cell r="S39">
            <v>50.405615280000006</v>
          </cell>
          <cell r="T39">
            <v>8.5500000000000007E-2</v>
          </cell>
          <cell r="U39">
            <v>27.771078053333412</v>
          </cell>
          <cell r="V39">
            <v>4.7106401942922711E-2</v>
          </cell>
        </row>
        <row r="40">
          <cell r="A40">
            <v>29</v>
          </cell>
          <cell r="B40" t="str">
            <v>UUEE 03</v>
          </cell>
          <cell r="C40">
            <v>36647</v>
          </cell>
          <cell r="D40">
            <v>627.55240000000003</v>
          </cell>
          <cell r="Q40">
            <v>77.655689772727314</v>
          </cell>
          <cell r="R40">
            <v>0.12374375394425599</v>
          </cell>
          <cell r="S40">
            <v>53.655730200000008</v>
          </cell>
          <cell r="T40">
            <v>8.5500000000000007E-2</v>
          </cell>
          <cell r="U40">
            <v>23.999959572727306</v>
          </cell>
          <cell r="V40">
            <v>3.8243753944255977E-2</v>
          </cell>
        </row>
        <row r="41">
          <cell r="A41">
            <v>30</v>
          </cell>
          <cell r="B41" t="str">
            <v>UUEE 03</v>
          </cell>
          <cell r="C41">
            <v>36678</v>
          </cell>
          <cell r="D41">
            <v>609.78555000000006</v>
          </cell>
          <cell r="Q41">
            <v>72.222987500000045</v>
          </cell>
          <cell r="R41">
            <v>0.11843997861215314</v>
          </cell>
          <cell r="S41">
            <v>52.136664525000008</v>
          </cell>
          <cell r="T41">
            <v>8.5500000000000007E-2</v>
          </cell>
          <cell r="U41">
            <v>20.086322975000037</v>
          </cell>
          <cell r="V41">
            <v>3.2939978612153135E-2</v>
          </cell>
        </row>
        <row r="42">
          <cell r="A42">
            <v>31</v>
          </cell>
          <cell r="B42" t="str">
            <v>UUEE 03</v>
          </cell>
          <cell r="C42">
            <v>36708</v>
          </cell>
          <cell r="D42">
            <v>632.26580000000001</v>
          </cell>
          <cell r="Q42">
            <v>69.976799999999997</v>
          </cell>
          <cell r="R42">
            <v>0.11067623774684633</v>
          </cell>
          <cell r="S42">
            <v>54.058725900000006</v>
          </cell>
          <cell r="T42">
            <v>8.5500000000000007E-2</v>
          </cell>
          <cell r="U42">
            <v>15.918074099999991</v>
          </cell>
          <cell r="V42">
            <v>2.5176237746846328E-2</v>
          </cell>
        </row>
        <row r="43">
          <cell r="A43">
            <v>32</v>
          </cell>
          <cell r="B43" t="str">
            <v>UUEE 03</v>
          </cell>
          <cell r="C43">
            <v>36739</v>
          </cell>
          <cell r="D43">
            <v>624.66842000000008</v>
          </cell>
          <cell r="Q43">
            <v>69.765419999999992</v>
          </cell>
          <cell r="R43">
            <v>0.11168392344853928</v>
          </cell>
          <cell r="S43">
            <v>53.409149910000011</v>
          </cell>
          <cell r="T43">
            <v>8.5500000000000007E-2</v>
          </cell>
          <cell r="U43">
            <v>16.356270089999981</v>
          </cell>
          <cell r="V43">
            <v>2.6183923448539273E-2</v>
          </cell>
        </row>
        <row r="44">
          <cell r="A44">
            <v>33</v>
          </cell>
          <cell r="B44" t="str">
            <v>UUEE 03</v>
          </cell>
          <cell r="C44">
            <v>36770</v>
          </cell>
          <cell r="D44">
            <v>603.42009999999993</v>
          </cell>
          <cell r="Q44">
            <v>67.231100000000012</v>
          </cell>
          <cell r="R44">
            <v>0.11141673934958418</v>
          </cell>
          <cell r="S44">
            <v>51.592418549999998</v>
          </cell>
          <cell r="T44">
            <v>8.5500000000000007E-2</v>
          </cell>
          <cell r="U44">
            <v>15.638681450000014</v>
          </cell>
          <cell r="V44">
            <v>2.5916739349584172E-2</v>
          </cell>
        </row>
        <row r="45">
          <cell r="A45">
            <v>34</v>
          </cell>
          <cell r="B45" t="str">
            <v>UUEE 03</v>
          </cell>
          <cell r="C45">
            <v>36800</v>
          </cell>
          <cell r="D45">
            <v>616.95359999999994</v>
          </cell>
          <cell r="Q45">
            <v>72.1096</v>
          </cell>
          <cell r="R45">
            <v>0.11688010249068975</v>
          </cell>
          <cell r="S45">
            <v>52.749532799999997</v>
          </cell>
          <cell r="T45">
            <v>8.5500000000000007E-2</v>
          </cell>
          <cell r="U45">
            <v>19.360067200000003</v>
          </cell>
          <cell r="V45">
            <v>3.1380102490689746E-2</v>
          </cell>
        </row>
        <row r="46">
          <cell r="A46">
            <v>35</v>
          </cell>
          <cell r="B46" t="str">
            <v>UUEE 03</v>
          </cell>
          <cell r="C46">
            <v>36831</v>
          </cell>
          <cell r="D46">
            <v>577.65416000000005</v>
          </cell>
          <cell r="Q46">
            <v>64.943160000000006</v>
          </cell>
          <cell r="R46">
            <v>0.11242567698292003</v>
          </cell>
          <cell r="S46">
            <v>49.389430680000011</v>
          </cell>
          <cell r="T46">
            <v>8.5500000000000007E-2</v>
          </cell>
          <cell r="U46">
            <v>15.553729319999995</v>
          </cell>
          <cell r="V46">
            <v>2.6925676982920012E-2</v>
          </cell>
        </row>
        <row r="47">
          <cell r="A47">
            <v>36</v>
          </cell>
          <cell r="B47" t="str">
            <v>UUEE 03</v>
          </cell>
          <cell r="C47">
            <v>36861</v>
          </cell>
          <cell r="D47">
            <v>605.81399999999996</v>
          </cell>
          <cell r="Q47">
            <v>69.296999999999997</v>
          </cell>
          <cell r="R47">
            <v>0.11438659390505997</v>
          </cell>
          <cell r="S47">
            <v>51.797097000000001</v>
          </cell>
          <cell r="T47">
            <v>8.5500000000000007E-2</v>
          </cell>
          <cell r="U47">
            <v>17.499902999999996</v>
          </cell>
          <cell r="V47">
            <v>2.8886593905059963E-2</v>
          </cell>
        </row>
        <row r="49">
          <cell r="B49" t="str">
            <v>UNIDAD 04 CAJAMARCA CENTRO</v>
          </cell>
        </row>
        <row r="50">
          <cell r="B50" t="str">
            <v>Empresa</v>
          </cell>
          <cell r="C50" t="str">
            <v>Año-Mes</v>
          </cell>
          <cell r="D50" t="str">
            <v xml:space="preserve">Energía Distribuída </v>
          </cell>
          <cell r="E50" t="str">
            <v>Ventas en MT</v>
          </cell>
          <cell r="F50" t="str">
            <v xml:space="preserve">Pérdidas Técnicas MT </v>
          </cell>
          <cell r="G50" t="str">
            <v>Pérdidas Comerciales MT</v>
          </cell>
          <cell r="H50" t="str">
            <v>Pérdidas Totales MT</v>
          </cell>
          <cell r="I50" t="str">
            <v>% Pérdidas Totales MT</v>
          </cell>
          <cell r="J50" t="str">
            <v>Energía Distribuída en BT</v>
          </cell>
          <cell r="K50" t="str">
            <v>Consumo Alumbrado Público</v>
          </cell>
          <cell r="L50" t="str">
            <v>Ventas en BT</v>
          </cell>
          <cell r="M50" t="str">
            <v>Pérdidas Técnicas BT</v>
          </cell>
          <cell r="N50" t="str">
            <v>Pérdidas Comerciales BT</v>
          </cell>
          <cell r="O50" t="str">
            <v>Pérdidas Totales BT</v>
          </cell>
          <cell r="P50" t="str">
            <v>% Pérdidas Totales BT</v>
          </cell>
          <cell r="Q50" t="str">
            <v>Pérdidas Totales MT+BT</v>
          </cell>
          <cell r="R50" t="str">
            <v>% Pérdidas Totales MT+BT</v>
          </cell>
          <cell r="S50" t="str">
            <v>Pérdidas Técnicas MT+BT</v>
          </cell>
          <cell r="T50" t="str">
            <v>% Pérdidas Técnicas MT+BT</v>
          </cell>
          <cell r="U50" t="str">
            <v>Pérdidas Comerciales MT+BT</v>
          </cell>
          <cell r="V50" t="str">
            <v>% Pérdidas Comerciales MT+BT</v>
          </cell>
        </row>
        <row r="51">
          <cell r="A51">
            <v>37</v>
          </cell>
          <cell r="B51" t="str">
            <v>UUEE 04</v>
          </cell>
          <cell r="C51">
            <v>36526</v>
          </cell>
          <cell r="D51">
            <v>807.19100000000003</v>
          </cell>
          <cell r="Q51">
            <v>166.23869696969689</v>
          </cell>
          <cell r="R51">
            <v>0.20594716364490795</v>
          </cell>
          <cell r="S51">
            <v>84.109302200000002</v>
          </cell>
          <cell r="T51">
            <v>0.1042</v>
          </cell>
          <cell r="U51">
            <v>82.129394769696887</v>
          </cell>
          <cell r="V51">
            <v>0.10174716364490793</v>
          </cell>
        </row>
        <row r="52">
          <cell r="A52">
            <v>38</v>
          </cell>
          <cell r="B52" t="str">
            <v>UUEE 04</v>
          </cell>
          <cell r="C52">
            <v>36557</v>
          </cell>
          <cell r="D52">
            <v>759.54200000000003</v>
          </cell>
          <cell r="Q52">
            <v>166.6608484848484</v>
          </cell>
          <cell r="R52">
            <v>0.21942282123285928</v>
          </cell>
          <cell r="S52">
            <v>79.14427640000001</v>
          </cell>
          <cell r="T52">
            <v>0.10420000000000001</v>
          </cell>
          <cell r="U52">
            <v>87.516572084848391</v>
          </cell>
          <cell r="V52">
            <v>0.11522282123285926</v>
          </cell>
        </row>
        <row r="53">
          <cell r="A53">
            <v>39</v>
          </cell>
          <cell r="B53" t="str">
            <v>UUEE 04</v>
          </cell>
          <cell r="C53">
            <v>36586</v>
          </cell>
          <cell r="D53">
            <v>861.30700000000002</v>
          </cell>
          <cell r="Q53">
            <v>224.76760606060608</v>
          </cell>
          <cell r="R53">
            <v>0.26096108131085211</v>
          </cell>
          <cell r="S53">
            <v>89.748189400000001</v>
          </cell>
          <cell r="T53">
            <v>0.1042</v>
          </cell>
          <cell r="U53">
            <v>135.01941666060608</v>
          </cell>
          <cell r="V53">
            <v>0.15676108131085209</v>
          </cell>
        </row>
        <row r="54">
          <cell r="A54">
            <v>40</v>
          </cell>
          <cell r="B54" t="str">
            <v>UUEE 04</v>
          </cell>
          <cell r="C54">
            <v>36617</v>
          </cell>
          <cell r="D54">
            <v>897.69500000000005</v>
          </cell>
          <cell r="Q54">
            <v>195.07509090909082</v>
          </cell>
          <cell r="R54">
            <v>0.21730664747947889</v>
          </cell>
          <cell r="S54">
            <v>93.539819000000008</v>
          </cell>
          <cell r="T54">
            <v>0.1042</v>
          </cell>
          <cell r="U54">
            <v>101.53527190909081</v>
          </cell>
          <cell r="V54">
            <v>0.11310664747947889</v>
          </cell>
        </row>
        <row r="55">
          <cell r="A55">
            <v>41</v>
          </cell>
          <cell r="B55" t="str">
            <v>UUEE 04</v>
          </cell>
          <cell r="C55">
            <v>36647</v>
          </cell>
          <cell r="D55">
            <v>970.61</v>
          </cell>
          <cell r="Q55">
            <v>214.83476417399802</v>
          </cell>
          <cell r="R55">
            <v>0.22133994516231856</v>
          </cell>
          <cell r="S55">
            <v>101.137562</v>
          </cell>
          <cell r="T55">
            <v>0.1042</v>
          </cell>
          <cell r="U55">
            <v>113.69720217399802</v>
          </cell>
          <cell r="V55">
            <v>0.11713994516231856</v>
          </cell>
        </row>
        <row r="56">
          <cell r="A56">
            <v>42</v>
          </cell>
          <cell r="B56" t="str">
            <v>UUEE 04</v>
          </cell>
          <cell r="C56">
            <v>36678</v>
          </cell>
          <cell r="D56">
            <v>898.77499999999998</v>
          </cell>
          <cell r="Q56">
            <v>164.34841764418385</v>
          </cell>
          <cell r="R56">
            <v>0.18285824332472961</v>
          </cell>
          <cell r="S56">
            <v>93.652355</v>
          </cell>
          <cell r="T56">
            <v>0.1042</v>
          </cell>
          <cell r="U56">
            <v>70.696062644183854</v>
          </cell>
          <cell r="V56">
            <v>7.8658243324729607E-2</v>
          </cell>
        </row>
        <row r="57">
          <cell r="A57">
            <v>43</v>
          </cell>
          <cell r="B57" t="str">
            <v>UUEE 04</v>
          </cell>
          <cell r="C57">
            <v>36708</v>
          </cell>
          <cell r="D57">
            <v>1006.612</v>
          </cell>
          <cell r="Q57">
            <v>174.57499999999999</v>
          </cell>
          <cell r="R57">
            <v>0.17342829213242042</v>
          </cell>
          <cell r="S57">
            <v>104.88897039999999</v>
          </cell>
          <cell r="T57">
            <v>0.1042</v>
          </cell>
          <cell r="U57">
            <v>69.686029599999998</v>
          </cell>
          <cell r="V57">
            <v>6.9228292132420433E-2</v>
          </cell>
        </row>
        <row r="58">
          <cell r="A58">
            <v>44</v>
          </cell>
          <cell r="B58" t="str">
            <v>UUEE 04</v>
          </cell>
          <cell r="C58">
            <v>36739</v>
          </cell>
          <cell r="D58">
            <v>988.93600000000129</v>
          </cell>
          <cell r="Q58">
            <v>155.62987878787899</v>
          </cell>
          <cell r="R58">
            <v>0.15737103188465057</v>
          </cell>
          <cell r="S58">
            <v>103.04713120000014</v>
          </cell>
          <cell r="T58">
            <v>0.1042</v>
          </cell>
          <cell r="U58">
            <v>52.582747587878856</v>
          </cell>
          <cell r="V58">
            <v>5.3171031884650562E-2</v>
          </cell>
        </row>
        <row r="59">
          <cell r="A59">
            <v>45</v>
          </cell>
          <cell r="B59" t="str">
            <v>UUEE 04</v>
          </cell>
          <cell r="C59">
            <v>36770</v>
          </cell>
          <cell r="D59">
            <v>950.63300000000004</v>
          </cell>
          <cell r="Q59">
            <v>149.102</v>
          </cell>
          <cell r="R59">
            <v>0.1568449654072602</v>
          </cell>
          <cell r="S59">
            <v>99.055958600000011</v>
          </cell>
          <cell r="T59">
            <v>0.1042</v>
          </cell>
          <cell r="U59">
            <v>50.046041399999993</v>
          </cell>
          <cell r="V59">
            <v>5.2644965407260207E-2</v>
          </cell>
        </row>
        <row r="60">
          <cell r="A60">
            <v>46</v>
          </cell>
          <cell r="B60" t="str">
            <v>UUEE 04</v>
          </cell>
          <cell r="C60">
            <v>36800</v>
          </cell>
          <cell r="D60">
            <v>986.27099999999996</v>
          </cell>
          <cell r="Q60">
            <v>174.01300000000001</v>
          </cell>
          <cell r="R60">
            <v>0.17643527995855096</v>
          </cell>
          <cell r="S60">
            <v>102.7694382</v>
          </cell>
          <cell r="T60">
            <v>0.1042</v>
          </cell>
          <cell r="U60">
            <v>71.243561800000009</v>
          </cell>
          <cell r="V60">
            <v>7.223527995855096E-2</v>
          </cell>
        </row>
        <row r="61">
          <cell r="A61">
            <v>47</v>
          </cell>
          <cell r="B61" t="str">
            <v>UUEE 04</v>
          </cell>
          <cell r="C61">
            <v>36831</v>
          </cell>
          <cell r="D61">
            <v>890.59400000000005</v>
          </cell>
          <cell r="Q61">
            <v>154.995</v>
          </cell>
          <cell r="R61">
            <v>0.1740355313420032</v>
          </cell>
          <cell r="S61">
            <v>92.799894800000004</v>
          </cell>
          <cell r="T61">
            <v>0.1042</v>
          </cell>
          <cell r="U61">
            <v>62.1951052</v>
          </cell>
          <cell r="V61">
            <v>6.9835531342003196E-2</v>
          </cell>
        </row>
        <row r="62">
          <cell r="A62">
            <v>48</v>
          </cell>
          <cell r="B62" t="str">
            <v>UUEE 04</v>
          </cell>
          <cell r="C62">
            <v>36861</v>
          </cell>
          <cell r="D62">
            <v>969.846</v>
          </cell>
          <cell r="Q62">
            <v>161.8682</v>
          </cell>
          <cell r="R62">
            <v>0.16690093066321871</v>
          </cell>
          <cell r="S62">
            <v>101.0579532</v>
          </cell>
          <cell r="T62">
            <v>0.1042</v>
          </cell>
          <cell r="U62">
            <v>60.810246800000002</v>
          </cell>
          <cell r="V62">
            <v>6.2700930663218704E-2</v>
          </cell>
        </row>
        <row r="64">
          <cell r="B64" t="str">
            <v>UNIDAD 05 SUCURSALES</v>
          </cell>
        </row>
        <row r="65">
          <cell r="B65" t="str">
            <v>Empresa</v>
          </cell>
          <cell r="C65" t="str">
            <v>Año-Mes</v>
          </cell>
          <cell r="D65" t="str">
            <v xml:space="preserve">Energía Distribuída </v>
          </cell>
          <cell r="E65" t="str">
            <v>Ventas en MT</v>
          </cell>
          <cell r="F65" t="str">
            <v xml:space="preserve">Pérdidas Técnicas MT </v>
          </cell>
          <cell r="G65" t="str">
            <v>Pérdidas Comerciales MT</v>
          </cell>
          <cell r="H65" t="str">
            <v>Pérdidas Totales MT</v>
          </cell>
          <cell r="I65" t="str">
            <v>% Pérdidas Totales MT</v>
          </cell>
          <cell r="J65" t="str">
            <v>Energía Distribuída en BT</v>
          </cell>
          <cell r="K65" t="str">
            <v>Consumo Alumbrado Público</v>
          </cell>
          <cell r="L65" t="str">
            <v>Ventas en BT</v>
          </cell>
          <cell r="M65" t="str">
            <v>Pérdidas Técnicas BT</v>
          </cell>
          <cell r="N65" t="str">
            <v>Pérdidas Comerciales BT</v>
          </cell>
          <cell r="O65" t="str">
            <v>Pérdidas Totales BT</v>
          </cell>
          <cell r="P65" t="str">
            <v>% Pérdidas Totales BT</v>
          </cell>
          <cell r="Q65" t="str">
            <v>Pérdidas Totales MT+BT</v>
          </cell>
          <cell r="R65" t="str">
            <v>% Pérdidas Totales MT+BT</v>
          </cell>
          <cell r="S65" t="str">
            <v>Pérdidas Técnicas MT+BT</v>
          </cell>
          <cell r="T65" t="str">
            <v>% Pérdidas Técnicas MT+BT</v>
          </cell>
          <cell r="U65" t="str">
            <v>Pérdidas Comerciales MT+BT</v>
          </cell>
          <cell r="V65" t="str">
            <v>% Pérdidas Comerciales MT+BT</v>
          </cell>
        </row>
        <row r="66">
          <cell r="A66">
            <v>49</v>
          </cell>
          <cell r="B66" t="str">
            <v>UUEE 05</v>
          </cell>
          <cell r="C66">
            <v>36526</v>
          </cell>
          <cell r="D66">
            <v>6091.2579999999998</v>
          </cell>
          <cell r="Q66">
            <v>1008.868212121212</v>
          </cell>
          <cell r="R66">
            <v>0.16562559197479601</v>
          </cell>
          <cell r="S66">
            <v>419.6876762</v>
          </cell>
          <cell r="T66">
            <v>6.8900000000000003E-2</v>
          </cell>
          <cell r="U66">
            <v>589.18053592121191</v>
          </cell>
          <cell r="V66">
            <v>9.6725591974795994E-2</v>
          </cell>
        </row>
        <row r="67">
          <cell r="A67">
            <v>50</v>
          </cell>
          <cell r="B67" t="str">
            <v>UUEE 05</v>
          </cell>
          <cell r="C67">
            <v>36557</v>
          </cell>
          <cell r="D67">
            <v>5610.9669999999996</v>
          </cell>
          <cell r="Q67">
            <v>702.55730303030271</v>
          </cell>
          <cell r="R67">
            <v>0.12521144804991774</v>
          </cell>
          <cell r="S67">
            <v>386.59562629999999</v>
          </cell>
          <cell r="T67">
            <v>6.8900000000000003E-2</v>
          </cell>
          <cell r="U67">
            <v>315.96167673030271</v>
          </cell>
          <cell r="V67">
            <v>5.631144804991773E-2</v>
          </cell>
        </row>
        <row r="68">
          <cell r="A68">
            <v>51</v>
          </cell>
          <cell r="B68" t="str">
            <v>UUEE 05</v>
          </cell>
          <cell r="C68">
            <v>36586</v>
          </cell>
          <cell r="D68">
            <v>5723.8670000000002</v>
          </cell>
          <cell r="Q68">
            <v>618.78893939393947</v>
          </cell>
          <cell r="R68">
            <v>0.10810679902135033</v>
          </cell>
          <cell r="S68">
            <v>394.37443630000001</v>
          </cell>
          <cell r="T68">
            <v>6.8900000000000003E-2</v>
          </cell>
          <cell r="U68">
            <v>224.41450309393946</v>
          </cell>
          <cell r="V68">
            <v>3.9206799021350332E-2</v>
          </cell>
        </row>
        <row r="69">
          <cell r="A69">
            <v>52</v>
          </cell>
          <cell r="B69" t="str">
            <v>UUEE 05</v>
          </cell>
          <cell r="C69">
            <v>36617</v>
          </cell>
          <cell r="D69">
            <v>5546.6549999999997</v>
          </cell>
          <cell r="Q69">
            <v>662.35318181818161</v>
          </cell>
          <cell r="R69">
            <v>0.11941488731824526</v>
          </cell>
          <cell r="S69">
            <v>382.16452950000001</v>
          </cell>
          <cell r="T69">
            <v>6.8900000000000003E-2</v>
          </cell>
          <cell r="U69">
            <v>280.1886523181816</v>
          </cell>
          <cell r="V69">
            <v>5.0514887318245251E-2</v>
          </cell>
        </row>
        <row r="70">
          <cell r="A70">
            <v>53</v>
          </cell>
          <cell r="B70" t="str">
            <v>UUEE 05</v>
          </cell>
          <cell r="C70">
            <v>36647</v>
          </cell>
          <cell r="D70">
            <v>6012.2849999999999</v>
          </cell>
          <cell r="Q70">
            <v>699.73103409090913</v>
          </cell>
          <cell r="R70">
            <v>0.11638354370940651</v>
          </cell>
          <cell r="S70">
            <v>414.24643650000002</v>
          </cell>
          <cell r="T70">
            <v>6.8900000000000003E-2</v>
          </cell>
          <cell r="U70">
            <v>285.48459759090912</v>
          </cell>
          <cell r="V70">
            <v>4.7483543709406509E-2</v>
          </cell>
        </row>
        <row r="71">
          <cell r="A71">
            <v>54</v>
          </cell>
          <cell r="B71" t="str">
            <v>UUEE 05</v>
          </cell>
          <cell r="C71">
            <v>36678</v>
          </cell>
          <cell r="D71">
            <v>6046.8710000000001</v>
          </cell>
          <cell r="Q71">
            <v>735.59133333333307</v>
          </cell>
          <cell r="R71">
            <v>0.12164825962606661</v>
          </cell>
          <cell r="S71">
            <v>416.62941190000004</v>
          </cell>
          <cell r="T71">
            <v>6.8900000000000003E-2</v>
          </cell>
          <cell r="U71">
            <v>318.96192143333303</v>
          </cell>
          <cell r="V71">
            <v>5.2748259626066607E-2</v>
          </cell>
        </row>
        <row r="72">
          <cell r="A72">
            <v>55</v>
          </cell>
          <cell r="B72" t="str">
            <v>UUEE 05</v>
          </cell>
          <cell r="C72">
            <v>36708</v>
          </cell>
          <cell r="D72">
            <v>5995.4750000000004</v>
          </cell>
          <cell r="Q72">
            <v>666.56651136363666</v>
          </cell>
          <cell r="R72">
            <v>0.11117826550250591</v>
          </cell>
          <cell r="S72">
            <v>413.08822750000002</v>
          </cell>
          <cell r="T72">
            <v>6.8900000000000003E-2</v>
          </cell>
          <cell r="U72">
            <v>253.47828386363665</v>
          </cell>
          <cell r="V72">
            <v>4.2278265502505914E-2</v>
          </cell>
        </row>
        <row r="73">
          <cell r="A73">
            <v>56</v>
          </cell>
          <cell r="B73" t="str">
            <v>UUEE 05</v>
          </cell>
          <cell r="C73">
            <v>36739</v>
          </cell>
          <cell r="D73">
            <v>5985.1020000000008</v>
          </cell>
          <cell r="Q73">
            <v>764.53475757575802</v>
          </cell>
          <cell r="R73">
            <v>0.12773963711491598</v>
          </cell>
          <cell r="S73">
            <v>412.37352780000009</v>
          </cell>
          <cell r="T73">
            <v>6.8900000000000003E-2</v>
          </cell>
          <cell r="U73">
            <v>352.16122977575793</v>
          </cell>
          <cell r="V73">
            <v>5.8839637114915987E-2</v>
          </cell>
        </row>
        <row r="74">
          <cell r="A74">
            <v>57</v>
          </cell>
          <cell r="B74" t="str">
            <v>UUEE 05</v>
          </cell>
          <cell r="C74">
            <v>36770</v>
          </cell>
          <cell r="D74">
            <v>5600.1930000000002</v>
          </cell>
          <cell r="Q74">
            <v>662.38499999999999</v>
          </cell>
          <cell r="R74">
            <v>0.11827895931443791</v>
          </cell>
          <cell r="S74">
            <v>385.85329770000004</v>
          </cell>
          <cell r="T74">
            <v>6.8900000000000003E-2</v>
          </cell>
          <cell r="U74">
            <v>276.53170229999995</v>
          </cell>
          <cell r="V74">
            <v>4.9378959314437899E-2</v>
          </cell>
        </row>
        <row r="75">
          <cell r="A75">
            <v>58</v>
          </cell>
          <cell r="B75" t="str">
            <v>UUEE 05</v>
          </cell>
          <cell r="C75">
            <v>36800</v>
          </cell>
          <cell r="D75">
            <v>5882.3883154300001</v>
          </cell>
          <cell r="Q75">
            <v>679.62831543000038</v>
          </cell>
          <cell r="R75">
            <v>0.11553611883242697</v>
          </cell>
          <cell r="S75">
            <v>405.29655493312703</v>
          </cell>
          <cell r="T75">
            <v>6.8900000000000003E-2</v>
          </cell>
          <cell r="U75">
            <v>274.33176049687336</v>
          </cell>
          <cell r="V75">
            <v>4.6636118832426965E-2</v>
          </cell>
        </row>
        <row r="76">
          <cell r="A76">
            <v>59</v>
          </cell>
          <cell r="B76" t="str">
            <v>UUEE 05</v>
          </cell>
          <cell r="C76">
            <v>36831</v>
          </cell>
          <cell r="D76">
            <v>5362.9156199999998</v>
          </cell>
          <cell r="Q76">
            <v>618.73162000000002</v>
          </cell>
          <cell r="R76">
            <v>0.11537224596496636</v>
          </cell>
          <cell r="S76">
            <v>369.50488621800002</v>
          </cell>
          <cell r="T76">
            <v>6.8900000000000003E-2</v>
          </cell>
          <cell r="U76">
            <v>249.226733782</v>
          </cell>
          <cell r="V76">
            <v>4.6472245964966352E-2</v>
          </cell>
        </row>
        <row r="77">
          <cell r="A77">
            <v>60</v>
          </cell>
          <cell r="B77" t="str">
            <v>UUEE 05</v>
          </cell>
          <cell r="C77">
            <v>36861</v>
          </cell>
          <cell r="D77">
            <v>5814.5590000000002</v>
          </cell>
          <cell r="Q77">
            <v>717.88460999999938</v>
          </cell>
          <cell r="R77">
            <v>0.12346329446480797</v>
          </cell>
          <cell r="S77">
            <v>400.62311510000001</v>
          </cell>
          <cell r="T77">
            <v>6.8900000000000003E-2</v>
          </cell>
          <cell r="U77">
            <v>317.26149489999938</v>
          </cell>
          <cell r="V77">
            <v>5.4563294464807968E-2</v>
          </cell>
        </row>
        <row r="80">
          <cell r="B80" t="str">
            <v>TOTAL: ENSA</v>
          </cell>
        </row>
        <row r="81">
          <cell r="B81" t="str">
            <v>Empresa</v>
          </cell>
          <cell r="C81" t="str">
            <v>Año-Mes</v>
          </cell>
          <cell r="D81" t="str">
            <v xml:space="preserve">Energía Distribuída </v>
          </cell>
          <cell r="E81" t="str">
            <v>Ventas en MT</v>
          </cell>
          <cell r="F81" t="str">
            <v xml:space="preserve">Pérdidas Técnicas MT </v>
          </cell>
          <cell r="G81" t="str">
            <v>Pérdidas Comerciales MT</v>
          </cell>
          <cell r="H81" t="str">
            <v>Pérdidas Totales MT</v>
          </cell>
          <cell r="I81" t="str">
            <v>% Pérdidas Totales MT</v>
          </cell>
          <cell r="J81" t="str">
            <v>Energía Distribuída en BT</v>
          </cell>
          <cell r="K81" t="str">
            <v>Consumo Alumbrado Público</v>
          </cell>
          <cell r="L81" t="str">
            <v>Ventas en BT</v>
          </cell>
          <cell r="M81" t="str">
            <v>Pérdidas Técnicas BT</v>
          </cell>
          <cell r="N81" t="str">
            <v>Pérdidas Comerciales BT</v>
          </cell>
          <cell r="O81" t="str">
            <v>Pérdidas Totales BT</v>
          </cell>
          <cell r="P81" t="str">
            <v>% Pérdidas Totales BT</v>
          </cell>
          <cell r="Q81" t="str">
            <v>Pérdidas Totales MT+BT</v>
          </cell>
          <cell r="R81" t="str">
            <v>% Pérdidas Totales MT+BT</v>
          </cell>
          <cell r="S81" t="str">
            <v>Pérdidas Técnicas MT+BT</v>
          </cell>
          <cell r="T81" t="str">
            <v>% Pérdidas Técnicas MT+BT</v>
          </cell>
          <cell r="U81" t="str">
            <v>Pérdidas Comerciales MT+BT</v>
          </cell>
          <cell r="V81" t="str">
            <v>% Pérdidas Comerciales MT+BT</v>
          </cell>
        </row>
        <row r="82">
          <cell r="A82">
            <v>61</v>
          </cell>
          <cell r="B82" t="str">
            <v>ENSA</v>
          </cell>
          <cell r="C82">
            <v>36526</v>
          </cell>
          <cell r="D82">
            <v>24625.915000000001</v>
          </cell>
          <cell r="Q82">
            <v>4071.5513757575773</v>
          </cell>
          <cell r="R82">
            <v>0.16533604439703367</v>
          </cell>
          <cell r="S82">
            <v>2002.3190848575248</v>
          </cell>
          <cell r="T82">
            <v>8.1309428902744313E-2</v>
          </cell>
          <cell r="U82">
            <v>2069.2322909000522</v>
          </cell>
          <cell r="V82">
            <v>8.4026615494289331E-2</v>
          </cell>
        </row>
        <row r="83">
          <cell r="A83">
            <v>62</v>
          </cell>
          <cell r="B83" t="str">
            <v>ENSA</v>
          </cell>
          <cell r="C83">
            <v>36557</v>
          </cell>
          <cell r="D83">
            <v>23627.463</v>
          </cell>
          <cell r="Q83">
            <v>3809.6455636363635</v>
          </cell>
          <cell r="R83">
            <v>0.16123802896808528</v>
          </cell>
          <cell r="S83">
            <v>1949.442824370745</v>
          </cell>
          <cell r="T83">
            <v>8.2507496652126602E-2</v>
          </cell>
          <cell r="U83">
            <v>1860.2027392656184</v>
          </cell>
          <cell r="V83">
            <v>7.8730532315958696E-2</v>
          </cell>
        </row>
        <row r="84">
          <cell r="A84">
            <v>63</v>
          </cell>
          <cell r="B84" t="str">
            <v>ENSA</v>
          </cell>
          <cell r="C84">
            <v>36586</v>
          </cell>
          <cell r="D84">
            <v>24544.369290000002</v>
          </cell>
          <cell r="Q84">
            <v>3594.4517536363637</v>
          </cell>
          <cell r="R84">
            <v>0.14644710202844097</v>
          </cell>
          <cell r="S84">
            <v>2007.6173164468385</v>
          </cell>
          <cell r="T84">
            <v>8.1795433108350135E-2</v>
          </cell>
          <cell r="U84">
            <v>1586.8344371895253</v>
          </cell>
          <cell r="V84">
            <v>6.4651668920090846E-2</v>
          </cell>
        </row>
        <row r="85">
          <cell r="A85">
            <v>64</v>
          </cell>
          <cell r="B85" t="str">
            <v>ENSA</v>
          </cell>
          <cell r="C85">
            <v>36617</v>
          </cell>
          <cell r="D85">
            <v>23609.445090000001</v>
          </cell>
          <cell r="Q85">
            <v>3442.29777670577</v>
          </cell>
          <cell r="R85">
            <v>0.14580172314866421</v>
          </cell>
          <cell r="S85">
            <v>1947.5502675507494</v>
          </cell>
          <cell r="T85">
            <v>8.2490302509297536E-2</v>
          </cell>
          <cell r="U85">
            <v>1494.7475091550207</v>
          </cell>
          <cell r="V85">
            <v>6.3311420639366692E-2</v>
          </cell>
        </row>
        <row r="86">
          <cell r="A86">
            <v>65</v>
          </cell>
          <cell r="B86" t="str">
            <v>ENSA</v>
          </cell>
          <cell r="C86">
            <v>36647</v>
          </cell>
          <cell r="D86">
            <v>24530.820939999998</v>
          </cell>
          <cell r="Q86">
            <v>3583.3862403299104</v>
          </cell>
          <cell r="R86">
            <v>0.14607689849004746</v>
          </cell>
          <cell r="S86">
            <v>1993.6974985947968</v>
          </cell>
          <cell r="T86">
            <v>8.1273166661286506E-2</v>
          </cell>
          <cell r="U86">
            <v>1589.6887417351136</v>
          </cell>
          <cell r="V86">
            <v>6.4803731828760952E-2</v>
          </cell>
        </row>
        <row r="87">
          <cell r="A87">
            <v>66</v>
          </cell>
          <cell r="B87" t="str">
            <v>ENSA</v>
          </cell>
          <cell r="C87">
            <v>36678</v>
          </cell>
          <cell r="D87">
            <v>23877.222600000001</v>
          </cell>
          <cell r="Q87">
            <v>3260.1263097446226</v>
          </cell>
          <cell r="R87">
            <v>0.13653708240524684</v>
          </cell>
          <cell r="S87">
            <v>1947.0976631042377</v>
          </cell>
          <cell r="T87">
            <v>8.1546237421442708E-2</v>
          </cell>
          <cell r="U87">
            <v>1313.028646640385</v>
          </cell>
          <cell r="V87">
            <v>5.4990844983804146E-2</v>
          </cell>
        </row>
        <row r="88">
          <cell r="A88">
            <v>67</v>
          </cell>
          <cell r="B88" t="str">
            <v>ENSA</v>
          </cell>
          <cell r="C88">
            <v>36708</v>
          </cell>
          <cell r="D88">
            <v>24155.310400000002</v>
          </cell>
          <cell r="Q88">
            <v>2855.0728125427663</v>
          </cell>
          <cell r="R88">
            <v>0.11819648620796717</v>
          </cell>
          <cell r="S88">
            <v>1955.8557664551886</v>
          </cell>
          <cell r="T88">
            <v>8.0970011731051422E-2</v>
          </cell>
          <cell r="U88">
            <v>899.21704608757773</v>
          </cell>
          <cell r="V88">
            <v>3.7226474476915752E-2</v>
          </cell>
        </row>
        <row r="89">
          <cell r="A89">
            <v>68</v>
          </cell>
          <cell r="B89" t="str">
            <v>ENSA</v>
          </cell>
          <cell r="C89">
            <v>36739</v>
          </cell>
          <cell r="D89">
            <v>24627.503180000011</v>
          </cell>
          <cell r="Q89">
            <v>3289.4917294257102</v>
          </cell>
          <cell r="R89">
            <v>0.1335698428453399</v>
          </cell>
          <cell r="S89">
            <v>1961.9004035681667</v>
          </cell>
          <cell r="T89">
            <v>7.9662984478321999E-2</v>
          </cell>
          <cell r="U89">
            <v>1327.5913258575436</v>
          </cell>
          <cell r="V89">
            <v>5.3906858367017904E-2</v>
          </cell>
        </row>
        <row r="90">
          <cell r="A90">
            <v>69</v>
          </cell>
          <cell r="B90" t="str">
            <v>ENSA</v>
          </cell>
          <cell r="C90">
            <v>36770</v>
          </cell>
          <cell r="D90">
            <v>23619.557900000003</v>
          </cell>
          <cell r="Q90">
            <v>2857.3543193548385</v>
          </cell>
          <cell r="R90">
            <v>0.12097408137155853</v>
          </cell>
          <cell r="S90">
            <v>1879.9832551488867</v>
          </cell>
          <cell r="T90">
            <v>7.9594345631206181E-2</v>
          </cell>
          <cell r="U90">
            <v>977.37106420595182</v>
          </cell>
          <cell r="V90">
            <v>4.137973574035235E-2</v>
          </cell>
        </row>
        <row r="91">
          <cell r="A91">
            <v>70</v>
          </cell>
          <cell r="B91" t="str">
            <v>ENSA</v>
          </cell>
          <cell r="C91">
            <v>36800</v>
          </cell>
          <cell r="D91">
            <v>24408.365889420005</v>
          </cell>
          <cell r="Q91">
            <v>2930.9974707103297</v>
          </cell>
          <cell r="R91">
            <v>0.12008167543820675</v>
          </cell>
          <cell r="S91">
            <v>1941.3821989721555</v>
          </cell>
          <cell r="T91">
            <v>7.9537573624036115E-2</v>
          </cell>
          <cell r="U91">
            <v>989.61527173817421</v>
          </cell>
          <cell r="V91">
            <v>4.0544101814170633E-2</v>
          </cell>
        </row>
        <row r="92">
          <cell r="A92">
            <v>71</v>
          </cell>
          <cell r="B92" t="str">
            <v>ENSA</v>
          </cell>
          <cell r="C92">
            <v>36831</v>
          </cell>
          <cell r="D92">
            <v>23145.898150000001</v>
          </cell>
          <cell r="Q92">
            <v>2721.7099564516129</v>
          </cell>
          <cell r="R92">
            <v>0.11758929978924204</v>
          </cell>
          <cell r="S92">
            <v>1845.3439453802007</v>
          </cell>
          <cell r="T92">
            <v>7.9726607860330562E-2</v>
          </cell>
          <cell r="U92">
            <v>876.36601107141223</v>
          </cell>
          <cell r="V92">
            <v>3.7862691928911479E-2</v>
          </cell>
        </row>
        <row r="93">
          <cell r="A93">
            <v>72</v>
          </cell>
          <cell r="B93" t="str">
            <v>ENSA</v>
          </cell>
          <cell r="C93">
            <v>36861</v>
          </cell>
          <cell r="D93">
            <v>24267.997000000003</v>
          </cell>
          <cell r="Q93">
            <v>2805.7937899999997</v>
          </cell>
          <cell r="R93">
            <v>0.11561703217616186</v>
          </cell>
          <cell r="S93">
            <v>1948.5936069818649</v>
          </cell>
          <cell r="T93">
            <v>8.0294785226068088E-2</v>
          </cell>
          <cell r="U93">
            <v>857.20018301813479</v>
          </cell>
          <cell r="V93">
            <v>3.5322246950093769E-2</v>
          </cell>
        </row>
      </sheetData>
      <sheetData sheetId="4" refreshError="1">
        <row r="6">
          <cell r="A6">
            <v>1</v>
          </cell>
          <cell r="B6" t="str">
            <v>UUEE 01</v>
          </cell>
          <cell r="C6">
            <v>36892</v>
          </cell>
          <cell r="D6">
            <v>15451.828</v>
          </cell>
          <cell r="E6">
            <v>3850.0019208000003</v>
          </cell>
          <cell r="F6">
            <v>618.07312000000002</v>
          </cell>
          <cell r="G6">
            <v>407.92825919999996</v>
          </cell>
          <cell r="H6">
            <v>1026.0013792</v>
          </cell>
          <cell r="I6">
            <v>6.6400000000000001E-2</v>
          </cell>
          <cell r="J6">
            <v>10575.824699999899</v>
          </cell>
          <cell r="K6">
            <v>842.48545000000001</v>
          </cell>
          <cell r="L6">
            <v>8992.0653254809968</v>
          </cell>
          <cell r="M6">
            <v>634.54948199999387</v>
          </cell>
          <cell r="N6">
            <v>106.72444251900617</v>
          </cell>
          <cell r="O6">
            <v>741.27392451900005</v>
          </cell>
          <cell r="P6">
            <v>7.0091358881828589E-2</v>
          </cell>
          <cell r="Q6">
            <v>1767.275303719</v>
          </cell>
          <cell r="R6">
            <v>0.11437321873625568</v>
          </cell>
          <cell r="S6">
            <v>0.04</v>
          </cell>
          <cell r="T6">
            <v>4.1066305035235562E-2</v>
          </cell>
          <cell r="U6">
            <v>1252.622601999994</v>
          </cell>
          <cell r="V6">
            <v>8.106630503523557E-2</v>
          </cell>
          <cell r="W6">
            <v>2.6399999999999996E-2</v>
          </cell>
          <cell r="X6">
            <v>6.9069137010201107E-3</v>
          </cell>
          <cell r="Y6">
            <v>514.65270171900613</v>
          </cell>
          <cell r="Z6">
            <v>3.3306913701020111E-2</v>
          </cell>
        </row>
        <row r="7">
          <cell r="A7">
            <v>2</v>
          </cell>
          <cell r="B7" t="str">
            <v>UUEE 01</v>
          </cell>
          <cell r="C7">
            <v>36923</v>
          </cell>
          <cell r="D7">
            <v>14513.813</v>
          </cell>
          <cell r="E7">
            <v>3846.9771305021495</v>
          </cell>
          <cell r="F7">
            <v>580.55252000000007</v>
          </cell>
          <cell r="G7">
            <v>373.00499409999986</v>
          </cell>
          <cell r="H7">
            <v>953.55751409999993</v>
          </cell>
          <cell r="I7">
            <v>6.5699999999999995E-2</v>
          </cell>
          <cell r="J7">
            <v>9713.2783553978497</v>
          </cell>
          <cell r="K7">
            <v>771.29854999999998</v>
          </cell>
          <cell r="L7">
            <v>8144.63558344385</v>
          </cell>
          <cell r="M7">
            <v>582.79670132387093</v>
          </cell>
          <cell r="N7">
            <v>214.54752063012904</v>
          </cell>
          <cell r="O7">
            <v>797.34422195399998</v>
          </cell>
          <cell r="P7">
            <v>8.2088064686306542E-2</v>
          </cell>
          <cell r="Q7">
            <v>1750.9017360539999</v>
          </cell>
          <cell r="R7">
            <v>0.12063692263735243</v>
          </cell>
          <cell r="S7">
            <v>4.0000000000000008E-2</v>
          </cell>
          <cell r="T7">
            <v>4.0154623827926603E-2</v>
          </cell>
          <cell r="U7">
            <v>1163.349221323871</v>
          </cell>
          <cell r="V7">
            <v>8.015462382792661E-2</v>
          </cell>
          <cell r="W7">
            <v>2.569999999999999E-2</v>
          </cell>
          <cell r="X7">
            <v>1.4782298809425824E-2</v>
          </cell>
          <cell r="Y7">
            <v>587.55251473012891</v>
          </cell>
          <cell r="Z7">
            <v>4.0482298809425811E-2</v>
          </cell>
        </row>
        <row r="8">
          <cell r="A8">
            <v>3</v>
          </cell>
          <cell r="B8" t="str">
            <v>UUEE 01</v>
          </cell>
          <cell r="C8">
            <v>36951</v>
          </cell>
          <cell r="D8">
            <v>15508.394</v>
          </cell>
          <cell r="E8">
            <v>3833.785475272799</v>
          </cell>
          <cell r="F8">
            <v>620.33576000000005</v>
          </cell>
          <cell r="G8">
            <v>226.42255239999997</v>
          </cell>
          <cell r="H8">
            <v>846.75831240000002</v>
          </cell>
          <cell r="I8">
            <v>5.4600000000000003E-2</v>
          </cell>
          <cell r="J8">
            <v>10827.850212327199</v>
          </cell>
          <cell r="K8">
            <v>862.32735000000002</v>
          </cell>
          <cell r="L8">
            <v>9135.5338485202119</v>
          </cell>
          <cell r="M8">
            <v>649.67101273963192</v>
          </cell>
          <cell r="N8">
            <v>180.31800106735807</v>
          </cell>
          <cell r="O8">
            <v>829.98901380698999</v>
          </cell>
          <cell r="P8">
            <v>7.6653167298349867E-2</v>
          </cell>
          <cell r="Q8">
            <v>1676.74732620699</v>
          </cell>
          <cell r="R8">
            <v>0.10811869534698371</v>
          </cell>
          <cell r="S8">
            <v>0.04</v>
          </cell>
          <cell r="T8">
            <v>4.1891572572868081E-2</v>
          </cell>
          <cell r="U8">
            <v>1270.006772739632</v>
          </cell>
          <cell r="V8">
            <v>8.1891572572868082E-2</v>
          </cell>
          <cell r="W8">
            <v>1.4599999999999998E-2</v>
          </cell>
          <cell r="X8">
            <v>1.1627122774115622E-2</v>
          </cell>
          <cell r="Y8">
            <v>406.74055346735804</v>
          </cell>
          <cell r="Z8">
            <v>2.6227122774115621E-2</v>
          </cell>
        </row>
        <row r="9">
          <cell r="A9">
            <v>4</v>
          </cell>
          <cell r="B9" t="str">
            <v>UUEE 01</v>
          </cell>
          <cell r="C9">
            <v>36982</v>
          </cell>
          <cell r="D9">
            <v>14430.752</v>
          </cell>
          <cell r="E9">
            <v>3669.7695170528423</v>
          </cell>
          <cell r="F9">
            <v>577.23008000000004</v>
          </cell>
          <cell r="G9">
            <v>218.04713441079844</v>
          </cell>
          <cell r="H9">
            <v>795.27721441079848</v>
          </cell>
          <cell r="I9">
            <v>5.510989409358559E-2</v>
          </cell>
          <cell r="J9">
            <v>9965.7052685363597</v>
          </cell>
          <cell r="K9">
            <v>851.99235274813896</v>
          </cell>
          <cell r="L9">
            <v>8318.4496469430196</v>
          </cell>
          <cell r="M9">
            <v>597.94231611218152</v>
          </cell>
          <cell r="N9">
            <v>197.32096431702007</v>
          </cell>
          <cell r="O9">
            <v>795.26328042920159</v>
          </cell>
          <cell r="P9">
            <v>7.980000000000001E-2</v>
          </cell>
          <cell r="Q9">
            <v>1590.5404948400001</v>
          </cell>
          <cell r="R9">
            <v>0.11021882261160056</v>
          </cell>
          <cell r="S9">
            <v>0.04</v>
          </cell>
          <cell r="T9">
            <v>4.1435284600011245E-2</v>
          </cell>
          <cell r="U9">
            <v>1175.1723961121816</v>
          </cell>
          <cell r="V9">
            <v>8.1435284600011246E-2</v>
          </cell>
          <cell r="W9">
            <v>1.5109894093585589E-2</v>
          </cell>
          <cell r="X9">
            <v>1.3673643918003723E-2</v>
          </cell>
          <cell r="Y9">
            <v>415.36809872781851</v>
          </cell>
          <cell r="Z9">
            <v>2.8783538011589314E-2</v>
          </cell>
        </row>
        <row r="10">
          <cell r="A10">
            <v>5</v>
          </cell>
          <cell r="B10" t="str">
            <v>UUEE 01</v>
          </cell>
          <cell r="C10">
            <v>37012</v>
          </cell>
          <cell r="D10">
            <v>14715.496999999999</v>
          </cell>
          <cell r="E10">
            <v>3793.4654094747671</v>
          </cell>
          <cell r="F10">
            <v>588.61987999999997</v>
          </cell>
          <cell r="G10">
            <v>374.69063206369208</v>
          </cell>
          <cell r="H10">
            <v>963.31051206369204</v>
          </cell>
          <cell r="I10">
            <v>6.546231582009715E-2</v>
          </cell>
          <cell r="J10">
            <v>9958.7210784615399</v>
          </cell>
          <cell r="K10">
            <v>899.94357000000002</v>
          </cell>
          <cell r="L10">
            <v>8258.0963337532321</v>
          </cell>
          <cell r="M10">
            <v>597.52326470769242</v>
          </cell>
          <cell r="N10">
            <v>203.15791000061563</v>
          </cell>
          <cell r="O10">
            <v>800.68117470830805</v>
          </cell>
          <cell r="P10">
            <v>8.0400000000000027E-2</v>
          </cell>
          <cell r="Q10">
            <v>1763.9916867720001</v>
          </cell>
          <cell r="R10">
            <v>0.11987306217194024</v>
          </cell>
          <cell r="S10">
            <v>0.04</v>
          </cell>
          <cell r="T10">
            <v>4.0605034590927673E-2</v>
          </cell>
          <cell r="U10">
            <v>1186.1431447076925</v>
          </cell>
          <cell r="V10">
            <v>8.0605034590927688E-2</v>
          </cell>
          <cell r="W10">
            <v>2.5462315820097146E-2</v>
          </cell>
          <cell r="X10">
            <v>1.3805711760915424E-2</v>
          </cell>
          <cell r="Y10">
            <v>577.84854206430771</v>
          </cell>
          <cell r="Z10">
            <v>3.9268027581012568E-2</v>
          </cell>
        </row>
        <row r="11">
          <cell r="A11">
            <v>6</v>
          </cell>
          <cell r="B11" t="str">
            <v>UUEE 01</v>
          </cell>
          <cell r="C11">
            <v>37043</v>
          </cell>
          <cell r="D11">
            <v>14078.11156594</v>
          </cell>
          <cell r="E11">
            <v>3440.4397559099471</v>
          </cell>
          <cell r="F11">
            <v>563.1244626376</v>
          </cell>
          <cell r="G11">
            <v>350.90524054382479</v>
          </cell>
          <cell r="H11">
            <v>914.02970318142479</v>
          </cell>
          <cell r="I11">
            <v>6.492559026118179E-2</v>
          </cell>
          <cell r="J11">
            <v>9723.6421068486288</v>
          </cell>
          <cell r="K11">
            <v>893.80093000000011</v>
          </cell>
          <cell r="L11">
            <v>8050.9774440900546</v>
          </cell>
          <cell r="M11">
            <v>583.41852641091771</v>
          </cell>
          <cell r="N11">
            <v>195.44520634765752</v>
          </cell>
          <cell r="O11">
            <v>778.86373275857522</v>
          </cell>
          <cell r="P11">
            <v>8.0100000000000005E-2</v>
          </cell>
          <cell r="Q11">
            <v>1692.89343594</v>
          </cell>
          <cell r="R11">
            <v>0.12025003694641206</v>
          </cell>
          <cell r="S11">
            <v>0.04</v>
          </cell>
          <cell r="T11">
            <v>4.1441533097550977E-2</v>
          </cell>
          <cell r="U11">
            <v>1146.5429890485177</v>
          </cell>
          <cell r="V11">
            <v>8.1441533097550978E-2</v>
          </cell>
          <cell r="W11">
            <v>2.4925590261181789E-2</v>
          </cell>
          <cell r="X11">
            <v>1.3882913587679582E-2</v>
          </cell>
          <cell r="Y11">
            <v>546.35044689148231</v>
          </cell>
          <cell r="Z11">
            <v>3.8808503848861371E-2</v>
          </cell>
        </row>
        <row r="12">
          <cell r="A12">
            <v>7</v>
          </cell>
          <cell r="B12" t="str">
            <v>UUEE 01</v>
          </cell>
          <cell r="C12">
            <v>37073</v>
          </cell>
          <cell r="D12">
            <v>14558.843999999999</v>
          </cell>
          <cell r="E12">
            <v>3580.4663361599996</v>
          </cell>
          <cell r="F12">
            <v>582.35375999999997</v>
          </cell>
          <cell r="G12">
            <v>311.60830383999985</v>
          </cell>
          <cell r="H12">
            <v>893.96206383999981</v>
          </cell>
          <cell r="I12">
            <v>6.1403368553162592E-2</v>
          </cell>
          <cell r="J12">
            <v>10084.4156</v>
          </cell>
          <cell r="K12">
            <v>938.53579999999999</v>
          </cell>
          <cell r="L12">
            <v>8353.2447338399998</v>
          </cell>
          <cell r="M12">
            <v>605.06493599999999</v>
          </cell>
          <cell r="N12">
            <v>187.57013016000008</v>
          </cell>
          <cell r="O12">
            <v>792.63506616000006</v>
          </cell>
          <cell r="P12">
            <v>7.8600000000000003E-2</v>
          </cell>
          <cell r="Q12">
            <v>1686.5971299999999</v>
          </cell>
          <cell r="R12">
            <v>0.11584691270817923</v>
          </cell>
          <cell r="S12">
            <v>0.04</v>
          </cell>
          <cell r="T12">
            <v>4.1559957370241762E-2</v>
          </cell>
          <cell r="U12">
            <v>1187.418696</v>
          </cell>
          <cell r="V12">
            <v>8.1559957370241756E-2</v>
          </cell>
          <cell r="W12">
            <v>2.1403368553162591E-2</v>
          </cell>
          <cell r="X12">
            <v>1.2883586784774951E-2</v>
          </cell>
          <cell r="Y12">
            <v>499.17843399999992</v>
          </cell>
          <cell r="Z12">
            <v>3.428695533793754E-2</v>
          </cell>
        </row>
        <row r="13">
          <cell r="A13">
            <v>8</v>
          </cell>
          <cell r="B13" t="str">
            <v>UUEE 01</v>
          </cell>
          <cell r="C13">
            <v>37104</v>
          </cell>
          <cell r="D13">
            <v>14580.334000000001</v>
          </cell>
          <cell r="E13">
            <v>3598.2779005960001</v>
          </cell>
          <cell r="F13">
            <v>583.21336000000008</v>
          </cell>
          <cell r="G13">
            <v>307.89083940399985</v>
          </cell>
          <cell r="H13">
            <v>891.10419940399993</v>
          </cell>
          <cell r="I13">
            <v>6.1116857775960404E-2</v>
          </cell>
          <cell r="J13">
            <v>10090.9519</v>
          </cell>
          <cell r="K13">
            <v>958.9593000000001</v>
          </cell>
          <cell r="L13">
            <v>8358.0165892699988</v>
          </cell>
          <cell r="M13">
            <v>605.45711399999993</v>
          </cell>
          <cell r="N13">
            <v>168.51889673000017</v>
          </cell>
          <cell r="O13">
            <v>773.9760107300001</v>
          </cell>
          <cell r="P13">
            <v>7.6700000000000004E-2</v>
          </cell>
          <cell r="Q13">
            <v>1665.080210134</v>
          </cell>
          <cell r="R13">
            <v>0.11420041613134485</v>
          </cell>
          <cell r="S13">
            <v>0.04</v>
          </cell>
          <cell r="T13">
            <v>4.1525599756493912E-2</v>
          </cell>
          <cell r="U13">
            <v>1188.670474</v>
          </cell>
          <cell r="V13">
            <v>8.1525599756493913E-2</v>
          </cell>
          <cell r="W13">
            <v>2.1116857775960403E-2</v>
          </cell>
          <cell r="X13">
            <v>1.1557958598890817E-2</v>
          </cell>
          <cell r="Y13">
            <v>476.40973613400001</v>
          </cell>
          <cell r="Z13">
            <v>3.2674816374851222E-2</v>
          </cell>
        </row>
        <row r="14">
          <cell r="A14">
            <v>9</v>
          </cell>
          <cell r="B14" t="str">
            <v>UUEE 01</v>
          </cell>
          <cell r="C14">
            <v>37135</v>
          </cell>
          <cell r="D14">
            <v>13898.533566948701</v>
          </cell>
          <cell r="E14">
            <v>3581.9911683692389</v>
          </cell>
          <cell r="F14">
            <v>555.94134267794811</v>
          </cell>
          <cell r="G14">
            <v>277.39063009506458</v>
          </cell>
          <cell r="H14">
            <v>833.33197277301269</v>
          </cell>
          <cell r="I14">
            <v>5.9958266011222311E-2</v>
          </cell>
          <cell r="J14">
            <v>9483.2104258064501</v>
          </cell>
          <cell r="K14">
            <v>906.62019999999995</v>
          </cell>
          <cell r="L14">
            <v>7874.8326542967734</v>
          </cell>
          <cell r="M14">
            <v>568.99262554838697</v>
          </cell>
          <cell r="N14">
            <v>132.76494596129032</v>
          </cell>
          <cell r="O14">
            <v>701.75757150967729</v>
          </cell>
          <cell r="P14">
            <v>7.3999999999999996E-2</v>
          </cell>
          <cell r="Q14">
            <v>1535.08954428269</v>
          </cell>
          <cell r="R14">
            <v>0.110449749024832</v>
          </cell>
          <cell r="S14">
            <v>4.0000000000000008E-2</v>
          </cell>
          <cell r="T14">
            <v>4.0939040281305315E-2</v>
          </cell>
          <cell r="U14">
            <v>1124.9339682263351</v>
          </cell>
          <cell r="V14">
            <v>8.0939040281305316E-2</v>
          </cell>
          <cell r="W14">
            <v>1.9958266011222307E-2</v>
          </cell>
          <cell r="X14">
            <v>9.5524427323045759E-3</v>
          </cell>
          <cell r="Y14">
            <v>410.1555760563549</v>
          </cell>
          <cell r="Z14">
            <v>2.9510708743526883E-2</v>
          </cell>
        </row>
        <row r="15">
          <cell r="A15">
            <v>10</v>
          </cell>
          <cell r="B15" t="str">
            <v>UUEE 01</v>
          </cell>
          <cell r="C15">
            <v>37165</v>
          </cell>
          <cell r="D15">
            <v>14513.937</v>
          </cell>
          <cell r="E15">
            <v>3876.9509165800009</v>
          </cell>
          <cell r="F15">
            <v>580.55748000000006</v>
          </cell>
          <cell r="G15">
            <v>299.21860342000002</v>
          </cell>
          <cell r="H15">
            <v>879.77608342000008</v>
          </cell>
          <cell r="I15">
            <v>6.0615950270419397E-2</v>
          </cell>
          <cell r="J15">
            <v>9757.2099999999991</v>
          </cell>
          <cell r="K15">
            <v>927.61880000000008</v>
          </cell>
          <cell r="L15">
            <v>8108.5333809999993</v>
          </cell>
          <cell r="M15">
            <v>585.43259999999998</v>
          </cell>
          <cell r="N15">
            <v>135.6252189999999</v>
          </cell>
          <cell r="O15">
            <v>721.05781899999988</v>
          </cell>
          <cell r="P15">
            <v>7.3899999999999993E-2</v>
          </cell>
          <cell r="Q15">
            <v>1600.83390242</v>
          </cell>
          <cell r="R15">
            <v>0.11029632431365792</v>
          </cell>
          <cell r="S15">
            <v>0.04</v>
          </cell>
          <cell r="T15">
            <v>4.0335892321979899E-2</v>
          </cell>
          <cell r="U15">
            <v>1165.99008</v>
          </cell>
          <cell r="V15">
            <v>8.0335892321979907E-2</v>
          </cell>
          <cell r="W15">
            <v>2.0615950270419393E-2</v>
          </cell>
          <cell r="X15">
            <v>9.3444817212586708E-3</v>
          </cell>
          <cell r="Y15">
            <v>434.84382241999992</v>
          </cell>
          <cell r="Z15">
            <v>2.9960431991678062E-2</v>
          </cell>
        </row>
        <row r="16">
          <cell r="A16">
            <v>11</v>
          </cell>
          <cell r="B16" t="str">
            <v>UUEE 01</v>
          </cell>
          <cell r="C16">
            <v>37196</v>
          </cell>
          <cell r="D16">
            <v>14390.491</v>
          </cell>
          <cell r="E16">
            <v>3707.9841539860008</v>
          </cell>
          <cell r="F16">
            <v>575.61964</v>
          </cell>
          <cell r="G16">
            <v>281.54100601399989</v>
          </cell>
          <cell r="H16">
            <v>857.16064601399989</v>
          </cell>
          <cell r="I16">
            <v>5.9564378033661249E-2</v>
          </cell>
          <cell r="J16">
            <v>9825.3462</v>
          </cell>
          <cell r="K16">
            <v>893.59159999999997</v>
          </cell>
          <cell r="L16">
            <v>8207.6265850599993</v>
          </cell>
          <cell r="M16">
            <v>589.52077199999997</v>
          </cell>
          <cell r="N16">
            <v>134.60724293999999</v>
          </cell>
          <cell r="O16">
            <v>724.12801493999996</v>
          </cell>
          <cell r="P16">
            <v>7.3700000000000002E-2</v>
          </cell>
          <cell r="Q16">
            <v>1581.2886609539999</v>
          </cell>
          <cell r="R16">
            <v>0.10988427434157752</v>
          </cell>
          <cell r="S16">
            <v>0.04</v>
          </cell>
          <cell r="T16">
            <v>4.0965994280528717E-2</v>
          </cell>
          <cell r="U16">
            <v>1165.140412</v>
          </cell>
          <cell r="V16">
            <v>8.0965994280528711E-2</v>
          </cell>
          <cell r="W16">
            <v>1.9564378033661248E-2</v>
          </cell>
          <cell r="X16">
            <v>9.35390202738739E-3</v>
          </cell>
          <cell r="Y16">
            <v>416.14824895399988</v>
          </cell>
          <cell r="Z16">
            <v>2.8918280061048639E-2</v>
          </cell>
        </row>
        <row r="17">
          <cell r="A17">
            <v>12</v>
          </cell>
          <cell r="B17" t="str">
            <v>UUEE 01</v>
          </cell>
          <cell r="C17">
            <v>37226</v>
          </cell>
          <cell r="D17">
            <v>15184.995999999999</v>
          </cell>
          <cell r="E17">
            <v>3692.06652887575</v>
          </cell>
          <cell r="F17">
            <v>607.39983999999993</v>
          </cell>
          <cell r="G17">
            <v>280.79243112424865</v>
          </cell>
          <cell r="H17">
            <v>888.19227112424858</v>
          </cell>
          <cell r="I17">
            <v>5.8491439255186413E-2</v>
          </cell>
          <cell r="J17">
            <v>10604.737200000001</v>
          </cell>
          <cell r="K17">
            <v>910.53404</v>
          </cell>
          <cell r="L17">
            <v>8914.4847641050001</v>
          </cell>
          <cell r="M17">
            <v>636.28423200000009</v>
          </cell>
          <cell r="N17">
            <v>143.43416389500112</v>
          </cell>
          <cell r="O17">
            <v>779.71839589500121</v>
          </cell>
          <cell r="P17">
            <v>7.3525480282057451E-2</v>
          </cell>
          <cell r="Q17">
            <v>1667.9106670192498</v>
          </cell>
          <cell r="R17">
            <v>0.1098393879734476</v>
          </cell>
          <cell r="S17">
            <v>3.9999999999999994E-2</v>
          </cell>
          <cell r="T17">
            <v>4.1902166586016892E-2</v>
          </cell>
          <cell r="U17">
            <v>1243.684072</v>
          </cell>
          <cell r="V17">
            <v>8.1902166586016886E-2</v>
          </cell>
          <cell r="W17">
            <v>1.8491439255186412E-2</v>
          </cell>
          <cell r="X17">
            <v>9.4457821322442969E-3</v>
          </cell>
          <cell r="Y17">
            <v>424.22659501924977</v>
          </cell>
          <cell r="Z17">
            <v>2.7937221387430711E-2</v>
          </cell>
        </row>
        <row r="19">
          <cell r="B19" t="str">
            <v>UNIDAD 02 JAEN</v>
          </cell>
        </row>
        <row r="20">
          <cell r="B20" t="str">
            <v>Empresa</v>
          </cell>
          <cell r="C20" t="str">
            <v>Año-Mes</v>
          </cell>
          <cell r="D20" t="str">
            <v xml:space="preserve">Energía Distribuída </v>
          </cell>
          <cell r="E20" t="str">
            <v>Ventas en MT</v>
          </cell>
          <cell r="F20" t="str">
            <v xml:space="preserve">Pérdidas Técnicas MT </v>
          </cell>
          <cell r="G20" t="str">
            <v>Pérdidas Comerciales MT</v>
          </cell>
          <cell r="H20" t="str">
            <v>Pérdidas Totales MT</v>
          </cell>
          <cell r="I20" t="str">
            <v>% Pérdidas Totales MT</v>
          </cell>
          <cell r="J20" t="str">
            <v>Energía Distribuída en BT</v>
          </cell>
          <cell r="K20" t="str">
            <v>Consumo Alumbrado Público</v>
          </cell>
          <cell r="L20" t="str">
            <v>Ventas en BT</v>
          </cell>
          <cell r="M20" t="str">
            <v>Pérdidas Técnicas BT</v>
          </cell>
          <cell r="N20" t="str">
            <v>Pérdidas Comerciales BT</v>
          </cell>
          <cell r="O20" t="str">
            <v>Pérdidas Totales BT</v>
          </cell>
          <cell r="P20" t="str">
            <v>% Pérdidas Totales BT</v>
          </cell>
          <cell r="Q20" t="str">
            <v>Pérdidas Totales MT+BT</v>
          </cell>
          <cell r="R20" t="str">
            <v>% Pérdidas Totales MT+BT</v>
          </cell>
          <cell r="S20" t="str">
            <v>% Pérdidas Técnicas MT</v>
          </cell>
          <cell r="T20" t="str">
            <v>% Pérdidas Técnicas BT</v>
          </cell>
          <cell r="U20" t="str">
            <v>Pérdidas Técnicas MT+BT</v>
          </cell>
          <cell r="V20" t="str">
            <v>% Pérdidas Técnicas MT+BT</v>
          </cell>
          <cell r="W20" t="str">
            <v>% Pérdidas Comerciales MT</v>
          </cell>
          <cell r="X20" t="str">
            <v>% Pérdidas Comerciales BT</v>
          </cell>
          <cell r="Y20" t="str">
            <v>Pérdidas Comerciales MT+BT</v>
          </cell>
          <cell r="Z20" t="str">
            <v>% Pérdidas Comerciales MT+BT</v>
          </cell>
        </row>
        <row r="21">
          <cell r="A21">
            <v>13</v>
          </cell>
          <cell r="B21" t="str">
            <v>UUEE 02</v>
          </cell>
          <cell r="C21">
            <v>36892</v>
          </cell>
          <cell r="D21">
            <v>1903.9760000000001</v>
          </cell>
          <cell r="F21">
            <v>76.159040000000005</v>
          </cell>
          <cell r="G21">
            <v>51.410002104368587</v>
          </cell>
          <cell r="H21">
            <v>127.56904210436859</v>
          </cell>
          <cell r="I21">
            <v>6.7001391879082814E-2</v>
          </cell>
          <cell r="J21">
            <v>1776.4069578956314</v>
          </cell>
          <cell r="K21">
            <v>234.07599999999999</v>
          </cell>
          <cell r="L21">
            <v>1495.5239999999999</v>
          </cell>
          <cell r="M21">
            <v>53.292208736868943</v>
          </cell>
          <cell r="N21">
            <v>-6.4853508532375486</v>
          </cell>
          <cell r="O21">
            <v>46.806857883631395</v>
          </cell>
          <cell r="P21">
            <v>2.634917504437146E-2</v>
          </cell>
          <cell r="Q21">
            <v>174.37589998799999</v>
          </cell>
          <cell r="R21">
            <v>9.1585135520615799E-2</v>
          </cell>
          <cell r="S21">
            <v>0.04</v>
          </cell>
          <cell r="T21">
            <v>2.7989958243627513E-2</v>
          </cell>
          <cell r="U21">
            <v>129.45124873686893</v>
          </cell>
          <cell r="V21">
            <v>6.798995824362751E-2</v>
          </cell>
          <cell r="W21">
            <v>2.7001391879082817E-2</v>
          </cell>
          <cell r="X21">
            <v>-3.4062146020945368E-3</v>
          </cell>
          <cell r="Y21">
            <v>44.924651251131039</v>
          </cell>
          <cell r="Z21">
            <v>2.3595177276988278E-2</v>
          </cell>
        </row>
        <row r="22">
          <cell r="A22">
            <v>14</v>
          </cell>
          <cell r="B22" t="str">
            <v>UUEE 02</v>
          </cell>
          <cell r="C22">
            <v>36923</v>
          </cell>
          <cell r="D22">
            <v>1657.473</v>
          </cell>
          <cell r="F22">
            <v>82.873649999999998</v>
          </cell>
          <cell r="G22">
            <v>48.185966849987949</v>
          </cell>
          <cell r="H22">
            <v>131.05961684998795</v>
          </cell>
          <cell r="I22">
            <v>7.9071946782836258E-2</v>
          </cell>
          <cell r="J22">
            <v>1526.4133831500121</v>
          </cell>
          <cell r="K22">
            <v>212.36600000000001</v>
          </cell>
          <cell r="L22">
            <v>1254.8919999999998</v>
          </cell>
          <cell r="M22">
            <v>45.792401494500361</v>
          </cell>
          <cell r="N22">
            <v>13.363528553834577</v>
          </cell>
          <cell r="O22">
            <v>59.155930048334938</v>
          </cell>
          <cell r="P22">
            <v>3.8754855467957622E-2</v>
          </cell>
          <cell r="Q22">
            <v>190.21554689832288</v>
          </cell>
          <cell r="R22">
            <v>0.11476238038165502</v>
          </cell>
          <cell r="S22">
            <v>0.05</v>
          </cell>
          <cell r="T22">
            <v>2.7627841596514914E-2</v>
          </cell>
          <cell r="U22">
            <v>128.66605149450035</v>
          </cell>
          <cell r="V22">
            <v>7.762784159651491E-2</v>
          </cell>
          <cell r="W22">
            <v>2.9071946782836252E-2</v>
          </cell>
          <cell r="X22">
            <v>8.0625920023038554E-3</v>
          </cell>
          <cell r="Y22">
            <v>61.549495403822526</v>
          </cell>
          <cell r="Z22">
            <v>3.7134538785140107E-2</v>
          </cell>
        </row>
        <row r="23">
          <cell r="A23">
            <v>15</v>
          </cell>
          <cell r="B23" t="str">
            <v>UUEE 02</v>
          </cell>
          <cell r="C23">
            <v>36951</v>
          </cell>
          <cell r="D23">
            <v>1917.049</v>
          </cell>
          <cell r="F23">
            <v>95.852450000000005</v>
          </cell>
          <cell r="G23">
            <v>44.832664891785129</v>
          </cell>
          <cell r="H23">
            <v>140.68511489178513</v>
          </cell>
          <cell r="I23">
            <v>7.3386290539149038E-2</v>
          </cell>
          <cell r="J23">
            <v>1776.3638851082148</v>
          </cell>
          <cell r="K23">
            <v>234.83199999999999</v>
          </cell>
          <cell r="L23">
            <v>1455.24</v>
          </cell>
          <cell r="M23">
            <v>71.054555404328596</v>
          </cell>
          <cell r="N23">
            <v>15.236906624886416</v>
          </cell>
          <cell r="O23">
            <v>86.291462029215012</v>
          </cell>
          <cell r="P23">
            <v>4.8577581852807257E-2</v>
          </cell>
          <cell r="Q23">
            <v>226.97657692100015</v>
          </cell>
          <cell r="R23">
            <v>0.11839894385641689</v>
          </cell>
          <cell r="S23">
            <v>0.05</v>
          </cell>
          <cell r="T23">
            <v>3.7064548378434037E-2</v>
          </cell>
          <cell r="U23">
            <v>166.9070054043286</v>
          </cell>
          <cell r="V23">
            <v>8.706454837843404E-2</v>
          </cell>
          <cell r="W23">
            <v>2.3386290539149042E-2</v>
          </cell>
          <cell r="X23">
            <v>7.9481049388338103E-3</v>
          </cell>
          <cell r="Y23">
            <v>60.069571516671544</v>
          </cell>
          <cell r="Z23">
            <v>3.1334395477982849E-2</v>
          </cell>
        </row>
        <row r="24">
          <cell r="A24">
            <v>16</v>
          </cell>
          <cell r="B24" t="str">
            <v>UUEE 02</v>
          </cell>
          <cell r="C24">
            <v>36982</v>
          </cell>
          <cell r="D24">
            <v>1960.2750000000001</v>
          </cell>
          <cell r="F24">
            <v>98.013750000000016</v>
          </cell>
          <cell r="G24">
            <v>22.603651062875485</v>
          </cell>
          <cell r="H24">
            <v>120.6174010628755</v>
          </cell>
          <cell r="I24">
            <v>6.1530857182219581E-2</v>
          </cell>
          <cell r="J24">
            <v>1839.6575989371245</v>
          </cell>
          <cell r="K24">
            <v>231.505</v>
          </cell>
          <cell r="L24">
            <v>1454.662</v>
          </cell>
          <cell r="M24">
            <v>73.586303957484986</v>
          </cell>
          <cell r="N24">
            <v>79.904410463510473</v>
          </cell>
          <cell r="O24">
            <v>153.49071442099546</v>
          </cell>
          <cell r="P24">
            <v>8.343439263353998E-2</v>
          </cell>
          <cell r="Q24">
            <v>274.10811548387096</v>
          </cell>
          <cell r="R24">
            <v>0.13983146011853997</v>
          </cell>
          <cell r="S24">
            <v>0.05</v>
          </cell>
          <cell r="T24">
            <v>3.7538765712711218E-2</v>
          </cell>
          <cell r="U24">
            <v>171.60005395748499</v>
          </cell>
          <cell r="V24">
            <v>8.7538765712711214E-2</v>
          </cell>
          <cell r="W24">
            <v>1.1530857182219578E-2</v>
          </cell>
          <cell r="X24">
            <v>4.0761837223609175E-2</v>
          </cell>
          <cell r="Y24">
            <v>102.50806152638596</v>
          </cell>
          <cell r="Z24">
            <v>5.2292694405828753E-2</v>
          </cell>
        </row>
        <row r="25">
          <cell r="A25">
            <v>17</v>
          </cell>
          <cell r="B25" t="str">
            <v>UUEE 02</v>
          </cell>
          <cell r="C25">
            <v>37012</v>
          </cell>
          <cell r="D25">
            <v>2124.59</v>
          </cell>
          <cell r="F25">
            <v>106.22950000000002</v>
          </cell>
          <cell r="G25">
            <v>21.214723637034368</v>
          </cell>
          <cell r="H25">
            <v>127.44422363703438</v>
          </cell>
          <cell r="I25">
            <v>5.9985325939138551E-2</v>
          </cell>
          <cell r="J25">
            <v>1997.1457763629658</v>
          </cell>
          <cell r="K25">
            <v>235.643</v>
          </cell>
          <cell r="L25">
            <v>1605.5170000000001</v>
          </cell>
          <cell r="M25">
            <v>79.885831054518633</v>
          </cell>
          <cell r="N25">
            <v>76.099670842802027</v>
          </cell>
          <cell r="O25">
            <v>155.98550189732066</v>
          </cell>
          <cell r="P25">
            <v>7.8104214396101004E-2</v>
          </cell>
          <cell r="Q25">
            <v>283.42972553435504</v>
          </cell>
          <cell r="R25">
            <v>0.13340443357746909</v>
          </cell>
          <cell r="S25">
            <v>0.05</v>
          </cell>
          <cell r="T25">
            <v>3.7600586962434457E-2</v>
          </cell>
          <cell r="U25">
            <v>186.11533105451866</v>
          </cell>
          <cell r="V25">
            <v>8.7600586962434474E-2</v>
          </cell>
          <cell r="W25">
            <v>9.9853259391385479E-3</v>
          </cell>
          <cell r="X25">
            <v>3.5818520675896068E-2</v>
          </cell>
          <cell r="Y25">
            <v>97.314394479836395</v>
          </cell>
          <cell r="Z25">
            <v>4.5803846615034616E-2</v>
          </cell>
        </row>
        <row r="26">
          <cell r="A26">
            <v>18</v>
          </cell>
          <cell r="B26" t="str">
            <v>UUEE 02</v>
          </cell>
          <cell r="C26">
            <v>37043</v>
          </cell>
          <cell r="D26">
            <v>2103.6321400000002</v>
          </cell>
          <cell r="F26">
            <v>105.18160700000001</v>
          </cell>
          <cell r="G26">
            <v>23.841298206565796</v>
          </cell>
          <cell r="H26">
            <v>129.02290520656581</v>
          </cell>
          <cell r="I26">
            <v>6.1333397010451554E-2</v>
          </cell>
          <cell r="J26">
            <v>1974.6092347934343</v>
          </cell>
          <cell r="K26">
            <v>234.11818309248383</v>
          </cell>
          <cell r="L26">
            <v>1584.0420600000002</v>
          </cell>
          <cell r="M26">
            <v>78.984369391737374</v>
          </cell>
          <cell r="N26">
            <v>77.551212841212816</v>
          </cell>
          <cell r="O26">
            <v>156.53558223295019</v>
          </cell>
          <cell r="P26">
            <v>7.9274207511404418E-2</v>
          </cell>
          <cell r="Q26">
            <v>285.558487439516</v>
          </cell>
          <cell r="R26">
            <v>0.1357454480798703</v>
          </cell>
          <cell r="S26">
            <v>0.05</v>
          </cell>
          <cell r="T26">
            <v>3.7546664119581935E-2</v>
          </cell>
          <cell r="U26">
            <v>184.16597639173739</v>
          </cell>
          <cell r="V26">
            <v>8.7546664119581938E-2</v>
          </cell>
          <cell r="W26">
            <v>1.1333397010451548E-2</v>
          </cell>
          <cell r="X26">
            <v>3.6865386949836584E-2</v>
          </cell>
          <cell r="Y26">
            <v>101.39251104777861</v>
          </cell>
          <cell r="Z26">
            <v>4.8198783960288136E-2</v>
          </cell>
        </row>
        <row r="27">
          <cell r="A27">
            <v>19</v>
          </cell>
          <cell r="B27" t="str">
            <v>UUEE 02</v>
          </cell>
          <cell r="C27">
            <v>37073</v>
          </cell>
          <cell r="D27">
            <v>2282.42985</v>
          </cell>
          <cell r="F27">
            <v>114.1214925</v>
          </cell>
          <cell r="G27">
            <v>21.903111153891118</v>
          </cell>
          <cell r="H27">
            <v>136.02460365389112</v>
          </cell>
          <cell r="I27">
            <v>5.9596400587685582E-2</v>
          </cell>
          <cell r="J27">
            <v>2146.4052463461089</v>
          </cell>
          <cell r="K27">
            <v>254.51957640940228</v>
          </cell>
          <cell r="L27">
            <v>1711.3801274255125</v>
          </cell>
          <cell r="M27">
            <v>85.856209853844362</v>
          </cell>
          <cell r="N27">
            <v>94.649332657349518</v>
          </cell>
          <cell r="O27">
            <v>180.50554251119388</v>
          </cell>
          <cell r="P27">
            <v>8.4096674110573463E-2</v>
          </cell>
          <cell r="Q27">
            <v>316.530146165085</v>
          </cell>
          <cell r="R27">
            <v>0.13868121561987318</v>
          </cell>
          <cell r="S27">
            <v>0.05</v>
          </cell>
          <cell r="T27">
            <v>3.7616143976492579E-2</v>
          </cell>
          <cell r="U27">
            <v>199.97770235384436</v>
          </cell>
          <cell r="V27">
            <v>8.7616143976492575E-2</v>
          </cell>
          <cell r="W27">
            <v>9.5964005876855839E-3</v>
          </cell>
          <cell r="X27">
            <v>4.1468671055695107E-2</v>
          </cell>
          <cell r="Y27">
            <v>116.55244381124064</v>
          </cell>
          <cell r="Z27">
            <v>5.1065071643380686E-2</v>
          </cell>
        </row>
        <row r="28">
          <cell r="A28">
            <v>20</v>
          </cell>
          <cell r="B28" t="str">
            <v>UUEE 02</v>
          </cell>
          <cell r="C28">
            <v>37104</v>
          </cell>
          <cell r="D28">
            <v>2312.1974399999999</v>
          </cell>
          <cell r="F28">
            <v>115.609872</v>
          </cell>
          <cell r="G28">
            <v>39.664271950825821</v>
          </cell>
          <cell r="H28">
            <v>155.27414395082582</v>
          </cell>
          <cell r="I28">
            <v>6.7154362021448227E-2</v>
          </cell>
          <cell r="J28">
            <v>2156.923296049174</v>
          </cell>
          <cell r="K28">
            <v>241.45620000000002</v>
          </cell>
          <cell r="L28">
            <v>1723.9954241935488</v>
          </cell>
          <cell r="M28">
            <v>86.27693184196697</v>
          </cell>
          <cell r="N28">
            <v>105.19474001365826</v>
          </cell>
          <cell r="O28">
            <v>191.47167185562523</v>
          </cell>
          <cell r="P28">
            <v>8.8770737562315252E-2</v>
          </cell>
          <cell r="Q28">
            <v>346.74581580645105</v>
          </cell>
          <cell r="R28">
            <v>0.14996375733659298</v>
          </cell>
          <cell r="S28">
            <v>0.05</v>
          </cell>
          <cell r="T28">
            <v>3.7313825519142071E-2</v>
          </cell>
          <cell r="U28">
            <v>201.88680384196698</v>
          </cell>
          <cell r="V28">
            <v>8.7313825519142074E-2</v>
          </cell>
          <cell r="W28">
            <v>1.7154362021448231E-2</v>
          </cell>
          <cell r="X28">
            <v>4.5495569796002486E-2</v>
          </cell>
          <cell r="Y28">
            <v>144.85901196448407</v>
          </cell>
          <cell r="Z28">
            <v>6.264993181745071E-2</v>
          </cell>
        </row>
        <row r="29">
          <cell r="A29">
            <v>21</v>
          </cell>
          <cell r="B29" t="str">
            <v>UUEE 02</v>
          </cell>
          <cell r="C29">
            <v>37135</v>
          </cell>
          <cell r="D29">
            <v>2320.3993100000002</v>
          </cell>
          <cell r="F29">
            <v>116.01996550000001</v>
          </cell>
          <cell r="G29">
            <v>9.379133646839648</v>
          </cell>
          <cell r="H29">
            <v>125.39909914683966</v>
          </cell>
          <cell r="I29">
            <v>5.4042034319877315E-2</v>
          </cell>
          <cell r="J29">
            <v>2195.0002108531608</v>
          </cell>
          <cell r="K29">
            <v>234.87560000000002</v>
          </cell>
          <cell r="L29">
            <v>1760.5124354851614</v>
          </cell>
          <cell r="M29">
            <v>87.800008434126426</v>
          </cell>
          <cell r="N29">
            <v>111.8121669338729</v>
          </cell>
          <cell r="O29">
            <v>199.61217536799933</v>
          </cell>
          <cell r="P29">
            <v>9.0939478903472787E-2</v>
          </cell>
          <cell r="Q29">
            <v>325.01127451483899</v>
          </cell>
          <cell r="R29">
            <v>0.14006695878341682</v>
          </cell>
          <cell r="S29">
            <v>0.05</v>
          </cell>
          <cell r="T29">
            <v>3.7838318627204909E-2</v>
          </cell>
          <cell r="U29">
            <v>203.81997393412644</v>
          </cell>
          <cell r="V29">
            <v>8.7838318627204912E-2</v>
          </cell>
          <cell r="W29">
            <v>4.0420343198773172E-3</v>
          </cell>
          <cell r="X29">
            <v>4.8186605836334648E-2</v>
          </cell>
          <cell r="Y29">
            <v>121.19130058071255</v>
          </cell>
          <cell r="Z29">
            <v>5.2228640156211967E-2</v>
          </cell>
        </row>
        <row r="30">
          <cell r="A30">
            <v>22</v>
          </cell>
          <cell r="B30" t="str">
            <v>UUEE 03</v>
          </cell>
          <cell r="C30">
            <v>37165</v>
          </cell>
          <cell r="D30">
            <v>2352.6080000000002</v>
          </cell>
          <cell r="F30">
            <v>117.63040000000001</v>
          </cell>
          <cell r="G30">
            <v>22.630501576010687</v>
          </cell>
          <cell r="H30">
            <v>140.2609015760107</v>
          </cell>
          <cell r="I30">
            <v>5.9619325266262242E-2</v>
          </cell>
          <cell r="J30">
            <v>2212.3470984239893</v>
          </cell>
          <cell r="K30">
            <v>232.1558</v>
          </cell>
          <cell r="L30">
            <v>1788.5322684749999</v>
          </cell>
          <cell r="M30">
            <v>88.493883936959577</v>
          </cell>
          <cell r="N30">
            <v>103.16514601202988</v>
          </cell>
          <cell r="O30">
            <v>191.65902994898946</v>
          </cell>
          <cell r="P30">
            <v>8.6631537196636854E-2</v>
          </cell>
          <cell r="Q30">
            <v>331.91993152500015</v>
          </cell>
          <cell r="R30">
            <v>0.1410859486684565</v>
          </cell>
          <cell r="S30">
            <v>0.05</v>
          </cell>
          <cell r="T30">
            <v>3.7615226989349507E-2</v>
          </cell>
          <cell r="U30">
            <v>206.12428393695959</v>
          </cell>
          <cell r="V30">
            <v>8.7615226989349509E-2</v>
          </cell>
          <cell r="W30">
            <v>9.6193252662622446E-3</v>
          </cell>
          <cell r="X30">
            <v>4.3851396412844752E-2</v>
          </cell>
          <cell r="Y30">
            <v>125.79564758804057</v>
          </cell>
          <cell r="Z30">
            <v>5.3470721679106999E-2</v>
          </cell>
        </row>
        <row r="31">
          <cell r="A31">
            <v>23</v>
          </cell>
          <cell r="B31" t="str">
            <v>UUEE 03</v>
          </cell>
          <cell r="C31">
            <v>37196</v>
          </cell>
          <cell r="D31">
            <v>2238.1764199999998</v>
          </cell>
          <cell r="F31">
            <v>111.90882099999999</v>
          </cell>
          <cell r="G31">
            <v>3.5007673884200443</v>
          </cell>
          <cell r="H31">
            <v>115.40958838842003</v>
          </cell>
          <cell r="I31">
            <v>5.156411592810009E-2</v>
          </cell>
          <cell r="J31">
            <v>2122.7668316115796</v>
          </cell>
          <cell r="K31">
            <v>218.58579999999998</v>
          </cell>
          <cell r="L31">
            <v>1727.7249028645156</v>
          </cell>
          <cell r="M31">
            <v>84.910673264463185</v>
          </cell>
          <cell r="N31">
            <v>91.545455482600744</v>
          </cell>
          <cell r="O31">
            <v>176.45612874706393</v>
          </cell>
          <cell r="P31">
            <v>8.3125535089080188E-2</v>
          </cell>
          <cell r="Q31">
            <v>291.86571713548398</v>
          </cell>
          <cell r="R31">
            <v>0.13040335628926153</v>
          </cell>
          <cell r="S31">
            <v>0.05</v>
          </cell>
          <cell r="T31">
            <v>3.7937435362875992E-2</v>
          </cell>
          <cell r="U31">
            <v>196.81949426446317</v>
          </cell>
          <cell r="V31">
            <v>8.7937435362875987E-2</v>
          </cell>
          <cell r="W31">
            <v>1.5641159281000936E-3</v>
          </cell>
          <cell r="X31">
            <v>4.0901804998285503E-2</v>
          </cell>
          <cell r="Y31">
            <v>95.046222871020788</v>
          </cell>
          <cell r="Z31">
            <v>4.2465920926385597E-2</v>
          </cell>
        </row>
        <row r="32">
          <cell r="A32">
            <v>24</v>
          </cell>
          <cell r="B32" t="str">
            <v>UUEE 03</v>
          </cell>
          <cell r="C32">
            <v>37226</v>
          </cell>
          <cell r="D32">
            <v>2354.4499999999998</v>
          </cell>
          <cell r="F32">
            <v>117.7225</v>
          </cell>
          <cell r="G32">
            <v>14.416298283532967</v>
          </cell>
          <cell r="H32">
            <v>132.13879828353296</v>
          </cell>
          <cell r="I32">
            <v>5.6123000396497265E-2</v>
          </cell>
          <cell r="J32">
            <v>2222.3112017164667</v>
          </cell>
          <cell r="L32">
            <v>2046.080255199</v>
          </cell>
          <cell r="M32">
            <v>88.892448068658666</v>
          </cell>
          <cell r="N32">
            <v>87.33849844880811</v>
          </cell>
          <cell r="O32">
            <v>176.23094651746678</v>
          </cell>
          <cell r="P32">
            <v>7.9300750669550543E-2</v>
          </cell>
          <cell r="Q32">
            <v>308.36974480099974</v>
          </cell>
          <cell r="R32">
            <v>0.13097315500477807</v>
          </cell>
          <cell r="S32">
            <v>0.05</v>
          </cell>
          <cell r="T32">
            <v>3.7755079984140107E-2</v>
          </cell>
          <cell r="U32">
            <v>206.61494806865866</v>
          </cell>
          <cell r="V32">
            <v>8.7755079984140102E-2</v>
          </cell>
          <cell r="W32">
            <v>6.1230003964972577E-3</v>
          </cell>
          <cell r="X32">
            <v>3.7095074624140717E-2</v>
          </cell>
          <cell r="Y32">
            <v>101.75479673234108</v>
          </cell>
          <cell r="Z32">
            <v>4.3218075020637979E-2</v>
          </cell>
        </row>
        <row r="34">
          <cell r="B34" t="str">
            <v>UNIDAD 03 CHACHAPOYAS</v>
          </cell>
        </row>
        <row r="35">
          <cell r="B35" t="str">
            <v>Empresa</v>
          </cell>
          <cell r="C35" t="str">
            <v>Año-Mes</v>
          </cell>
          <cell r="D35" t="str">
            <v xml:space="preserve">Energía Distribuída </v>
          </cell>
          <cell r="E35" t="str">
            <v>Ventas en MT</v>
          </cell>
          <cell r="F35" t="str">
            <v xml:space="preserve">Pérdidas Técnicas MT </v>
          </cell>
          <cell r="G35" t="str">
            <v>Pérdidas Comerciales MT</v>
          </cell>
          <cell r="H35" t="str">
            <v>Pérdidas Totales MT</v>
          </cell>
          <cell r="I35" t="str">
            <v>% Pérdidas Totales MT</v>
          </cell>
          <cell r="J35" t="str">
            <v>Energía Distribuída en BT</v>
          </cell>
          <cell r="K35" t="str">
            <v>Consumo Alumbrado Público</v>
          </cell>
          <cell r="L35" t="str">
            <v>Ventas en BT</v>
          </cell>
          <cell r="M35" t="str">
            <v>Pérdidas Técnicas BT</v>
          </cell>
          <cell r="N35" t="str">
            <v>Pérdidas Comerciales BT</v>
          </cell>
          <cell r="O35" t="str">
            <v>Pérdidas Totales BT</v>
          </cell>
          <cell r="P35" t="str">
            <v>% Pérdidas Totales BT</v>
          </cell>
          <cell r="Q35" t="str">
            <v>Pérdidas Totales MT+BT</v>
          </cell>
          <cell r="R35" t="str">
            <v>% Pérdidas Totales MT+BT</v>
          </cell>
          <cell r="S35" t="str">
            <v>% Pérdidas Técnicas MT</v>
          </cell>
          <cell r="T35" t="str">
            <v>% Pérdidas Técnicas BT</v>
          </cell>
          <cell r="U35" t="str">
            <v>Pérdidas Técnicas MT+BT</v>
          </cell>
          <cell r="V35" t="str">
            <v>% Pérdidas Técnicas MT+BT</v>
          </cell>
          <cell r="W35" t="str">
            <v>% Pérdidas Comerciales MT</v>
          </cell>
          <cell r="X35" t="str">
            <v>% Pérdidas Comerciales BT</v>
          </cell>
          <cell r="Y35" t="str">
            <v>Pérdidas Comerciales MT+BT</v>
          </cell>
          <cell r="Z35" t="str">
            <v>% Pérdidas Comerciales MT+BT</v>
          </cell>
        </row>
        <row r="36">
          <cell r="A36">
            <v>25</v>
          </cell>
          <cell r="B36" t="str">
            <v>UUEE 03</v>
          </cell>
          <cell r="C36">
            <v>36892</v>
          </cell>
          <cell r="D36">
            <v>583.09470999999996</v>
          </cell>
          <cell r="E36">
            <v>13.400469999999899</v>
          </cell>
          <cell r="F36">
            <v>29.154735500000001</v>
          </cell>
          <cell r="G36">
            <v>4.2367445000000288</v>
          </cell>
          <cell r="H36">
            <v>33.39148000000003</v>
          </cell>
          <cell r="I36">
            <v>5.7265962848471103E-2</v>
          </cell>
          <cell r="J36">
            <v>536.30276000000003</v>
          </cell>
          <cell r="K36">
            <v>84.353200000000001</v>
          </cell>
          <cell r="L36">
            <v>426.38263525900004</v>
          </cell>
          <cell r="M36">
            <v>21.452110400000002</v>
          </cell>
          <cell r="N36">
            <v>4.1148143409999633</v>
          </cell>
          <cell r="O36">
            <v>25.566924740999966</v>
          </cell>
          <cell r="P36">
            <v>4.767255857680084E-2</v>
          </cell>
          <cell r="Q36">
            <v>58.958404740999995</v>
          </cell>
          <cell r="R36">
            <v>0.10111291309948602</v>
          </cell>
          <cell r="S36">
            <v>0.05</v>
          </cell>
          <cell r="T36">
            <v>3.6790096072042915E-2</v>
          </cell>
          <cell r="U36">
            <v>50.606845900000003</v>
          </cell>
          <cell r="V36">
            <v>8.6790096072042924E-2</v>
          </cell>
          <cell r="W36">
            <v>7.265962848471098E-3</v>
          </cell>
          <cell r="X36">
            <v>7.0568541789719948E-3</v>
          </cell>
          <cell r="Y36">
            <v>8.3515588409999921</v>
          </cell>
          <cell r="Z36">
            <v>1.4322817027443093E-2</v>
          </cell>
        </row>
        <row r="37">
          <cell r="A37">
            <v>26</v>
          </cell>
          <cell r="B37" t="str">
            <v>UUEE 03</v>
          </cell>
          <cell r="C37">
            <v>36923</v>
          </cell>
          <cell r="D37">
            <v>524.52008000000001</v>
          </cell>
          <cell r="E37">
            <v>10.406620000000018</v>
          </cell>
          <cell r="F37">
            <v>26.226004000000003</v>
          </cell>
          <cell r="G37">
            <v>5.5549760000000106</v>
          </cell>
          <cell r="H37">
            <v>31.780980000000014</v>
          </cell>
          <cell r="I37">
            <v>6.0590587876063799E-2</v>
          </cell>
          <cell r="J37">
            <v>482.33247999999998</v>
          </cell>
          <cell r="K37">
            <v>78.716239999999999</v>
          </cell>
          <cell r="L37">
            <v>379.90186005000004</v>
          </cell>
          <cell r="M37">
            <v>19.2932992</v>
          </cell>
          <cell r="N37">
            <v>4.4210807499998879</v>
          </cell>
          <cell r="O37">
            <v>23.714379949999888</v>
          </cell>
          <cell r="P37">
            <v>4.9166044032531026E-2</v>
          </cell>
          <cell r="Q37">
            <v>55.495359949999902</v>
          </cell>
          <cell r="R37">
            <v>0.10580216480940044</v>
          </cell>
          <cell r="S37">
            <v>0.05</v>
          </cell>
          <cell r="T37">
            <v>3.6782765685538676E-2</v>
          </cell>
          <cell r="U37">
            <v>45.519303200000003</v>
          </cell>
          <cell r="V37">
            <v>8.6782765685538679E-2</v>
          </cell>
          <cell r="W37">
            <v>1.0590587876063793E-2</v>
          </cell>
          <cell r="X37">
            <v>8.428811247797964E-3</v>
          </cell>
          <cell r="Y37">
            <v>9.9760567499998984</v>
          </cell>
          <cell r="Z37">
            <v>1.9019399123861757E-2</v>
          </cell>
        </row>
        <row r="38">
          <cell r="A38">
            <v>27</v>
          </cell>
          <cell r="B38" t="str">
            <v>UUEE 03</v>
          </cell>
          <cell r="C38">
            <v>36951</v>
          </cell>
          <cell r="D38">
            <v>592.55101999999999</v>
          </cell>
          <cell r="E38">
            <v>13.371302063392712</v>
          </cell>
          <cell r="F38">
            <v>29.627551</v>
          </cell>
          <cell r="G38">
            <v>9.159316936607329</v>
          </cell>
          <cell r="H38">
            <v>38.786867936607329</v>
          </cell>
          <cell r="I38">
            <v>6.5457431727325904E-2</v>
          </cell>
          <cell r="J38">
            <v>540.39284999999995</v>
          </cell>
          <cell r="K38">
            <v>86.817580000000007</v>
          </cell>
          <cell r="L38">
            <v>424.07226039660725</v>
          </cell>
          <cell r="M38">
            <v>21.615713999999997</v>
          </cell>
          <cell r="N38">
            <v>7.8872956033926798</v>
          </cell>
          <cell r="O38">
            <v>29.503009603392677</v>
          </cell>
          <cell r="P38">
            <v>5.4595484754087105E-2</v>
          </cell>
          <cell r="Q38">
            <v>68.289877540000006</v>
          </cell>
          <cell r="R38">
            <v>0.11524725337575152</v>
          </cell>
          <cell r="S38">
            <v>0.05</v>
          </cell>
          <cell r="T38">
            <v>3.6479076519014338E-2</v>
          </cell>
          <cell r="U38">
            <v>51.243264999999994</v>
          </cell>
          <cell r="V38">
            <v>8.6479076519014333E-2</v>
          </cell>
          <cell r="W38">
            <v>1.5457431727325908E-2</v>
          </cell>
          <cell r="X38">
            <v>1.331074512941127E-2</v>
          </cell>
          <cell r="Y38">
            <v>17.046612540000009</v>
          </cell>
          <cell r="Z38">
            <v>2.8768176856737177E-2</v>
          </cell>
        </row>
        <row r="39">
          <cell r="A39">
            <v>28</v>
          </cell>
          <cell r="B39" t="str">
            <v>UUEE 03</v>
          </cell>
          <cell r="C39">
            <v>36982</v>
          </cell>
          <cell r="D39">
            <v>593.52768999999989</v>
          </cell>
          <cell r="E39">
            <v>13.554081730245414</v>
          </cell>
          <cell r="F39">
            <v>29.676384499999998</v>
          </cell>
          <cell r="G39">
            <v>10.563983769754458</v>
          </cell>
          <cell r="H39">
            <v>40.240368269754455</v>
          </cell>
          <cell r="I39">
            <v>6.7798636774224402E-2</v>
          </cell>
          <cell r="J39">
            <v>539.73324000000002</v>
          </cell>
          <cell r="K39">
            <v>83.661699999999996</v>
          </cell>
          <cell r="L39">
            <v>423.96130660375445</v>
          </cell>
          <cell r="M39">
            <v>21.589329600000003</v>
          </cell>
          <cell r="N39">
            <v>10.520903796245545</v>
          </cell>
          <cell r="O39">
            <v>32.110233396245548</v>
          </cell>
          <cell r="P39">
            <v>5.9492784613831728E-2</v>
          </cell>
          <cell r="Q39">
            <v>72.350601666000003</v>
          </cell>
          <cell r="R39">
            <v>0.12189928605689823</v>
          </cell>
          <cell r="S39">
            <v>0.05</v>
          </cell>
          <cell r="T39">
            <v>3.6374595429574663E-2</v>
          </cell>
          <cell r="U39">
            <v>51.265714099999997</v>
          </cell>
          <cell r="V39">
            <v>8.6374595429574666E-2</v>
          </cell>
          <cell r="W39">
            <v>1.7798636774224399E-2</v>
          </cell>
          <cell r="X39">
            <v>1.7726053853099166E-2</v>
          </cell>
          <cell r="Y39">
            <v>21.084887566000003</v>
          </cell>
          <cell r="Z39">
            <v>3.5524690627323566E-2</v>
          </cell>
        </row>
        <row r="40">
          <cell r="A40">
            <v>29</v>
          </cell>
          <cell r="B40" t="str">
            <v>UUEE 03</v>
          </cell>
          <cell r="C40">
            <v>37012</v>
          </cell>
          <cell r="D40">
            <v>621.43935999999997</v>
          </cell>
          <cell r="E40">
            <v>11.055409540449887</v>
          </cell>
          <cell r="F40">
            <v>31.071967999999998</v>
          </cell>
          <cell r="G40">
            <v>9.2955024595500788</v>
          </cell>
          <cell r="H40">
            <v>40.367470459550077</v>
          </cell>
          <cell r="I40">
            <v>6.4958020134981601E-2</v>
          </cell>
          <cell r="J40">
            <v>570.01648</v>
          </cell>
          <cell r="K40">
            <v>87.259479999999996</v>
          </cell>
          <cell r="L40">
            <v>451.39296278655007</v>
          </cell>
          <cell r="M40">
            <v>22.800659200000002</v>
          </cell>
          <cell r="N40">
            <v>8.5633780134499169</v>
          </cell>
          <cell r="O40">
            <v>31.364037213449919</v>
          </cell>
          <cell r="P40">
            <v>5.5023035848805489E-2</v>
          </cell>
          <cell r="Q40">
            <v>71.731507672999996</v>
          </cell>
          <cell r="R40">
            <v>0.11542800841098962</v>
          </cell>
          <cell r="S40">
            <v>0.05</v>
          </cell>
          <cell r="T40">
            <v>3.6690078980513886E-2</v>
          </cell>
          <cell r="U40">
            <v>53.872627199999997</v>
          </cell>
          <cell r="V40">
            <v>8.6690078980513882E-2</v>
          </cell>
          <cell r="W40">
            <v>1.49580201349816E-2</v>
          </cell>
          <cell r="X40">
            <v>1.377990929549412E-2</v>
          </cell>
          <cell r="Y40">
            <v>17.858880472999996</v>
          </cell>
          <cell r="Z40">
            <v>2.873792943047572E-2</v>
          </cell>
        </row>
        <row r="41">
          <cell r="A41">
            <v>30</v>
          </cell>
          <cell r="B41" t="str">
            <v>UUEE 03</v>
          </cell>
          <cell r="C41">
            <v>37043</v>
          </cell>
          <cell r="D41">
            <v>606.68727999999999</v>
          </cell>
          <cell r="E41">
            <v>19.016957895208527</v>
          </cell>
          <cell r="F41">
            <v>30.334364000000001</v>
          </cell>
          <cell r="G41">
            <v>6.3822901047914655</v>
          </cell>
          <cell r="H41">
            <v>36.716654104791466</v>
          </cell>
          <cell r="I41">
            <v>6.05199009690651E-2</v>
          </cell>
          <cell r="J41">
            <v>550.95366799999999</v>
          </cell>
          <cell r="K41">
            <v>84.540300000000002</v>
          </cell>
          <cell r="L41">
            <v>432.72915210479135</v>
          </cell>
          <cell r="M41">
            <v>22.03814672</v>
          </cell>
          <cell r="N41">
            <v>11.64606917520863</v>
          </cell>
          <cell r="O41">
            <v>33.684215895208631</v>
          </cell>
          <cell r="P41">
            <v>6.1138019132324993E-2</v>
          </cell>
          <cell r="Q41">
            <v>70.400870000000097</v>
          </cell>
          <cell r="R41">
            <v>0.11604144725104523</v>
          </cell>
          <cell r="S41">
            <v>0.05</v>
          </cell>
          <cell r="T41">
            <v>3.632538120792643E-2</v>
          </cell>
          <cell r="U41">
            <v>52.372510720000001</v>
          </cell>
          <cell r="V41">
            <v>8.6325381207926433E-2</v>
          </cell>
          <cell r="W41">
            <v>1.0519900969065094E-2</v>
          </cell>
          <cell r="X41">
            <v>1.9196165074053688E-2</v>
          </cell>
          <cell r="Y41">
            <v>18.028359280000096</v>
          </cell>
          <cell r="Z41">
            <v>2.9716066043118782E-2</v>
          </cell>
        </row>
        <row r="42">
          <cell r="A42">
            <v>31</v>
          </cell>
          <cell r="B42" t="str">
            <v>UUEE 03</v>
          </cell>
          <cell r="C42">
            <v>37073</v>
          </cell>
          <cell r="D42">
            <v>633.24540000000002</v>
          </cell>
          <cell r="E42">
            <v>14.422335025964976</v>
          </cell>
          <cell r="F42">
            <v>31.662270000000003</v>
          </cell>
          <cell r="G42">
            <v>7.2538339740350146</v>
          </cell>
          <cell r="H42">
            <v>38.916103974035018</v>
          </cell>
          <cell r="I42">
            <v>6.1455012502317448E-2</v>
          </cell>
          <cell r="J42">
            <v>579.90696100000002</v>
          </cell>
          <cell r="K42">
            <v>89.504100000000008</v>
          </cell>
          <cell r="L42">
            <v>454.72949497403494</v>
          </cell>
          <cell r="M42">
            <v>23.19627844</v>
          </cell>
          <cell r="N42">
            <v>12.477087585965087</v>
          </cell>
          <cell r="O42">
            <v>35.673366025965088</v>
          </cell>
          <cell r="P42">
            <v>6.1515671349158176E-2</v>
          </cell>
          <cell r="Q42">
            <v>74.589470000000105</v>
          </cell>
          <cell r="R42">
            <v>0.11778920146913043</v>
          </cell>
          <cell r="S42">
            <v>0.05</v>
          </cell>
          <cell r="T42">
            <v>3.6630788695819975E-2</v>
          </cell>
          <cell r="U42">
            <v>54.858548440000007</v>
          </cell>
          <cell r="V42">
            <v>8.6630788695819985E-2</v>
          </cell>
          <cell r="W42">
            <v>1.145501250231745E-2</v>
          </cell>
          <cell r="X42">
            <v>1.9703400270993026E-2</v>
          </cell>
          <cell r="Y42">
            <v>19.730921560000102</v>
          </cell>
          <cell r="Z42">
            <v>3.1158412773310475E-2</v>
          </cell>
        </row>
        <row r="43">
          <cell r="A43">
            <v>32</v>
          </cell>
          <cell r="B43" t="str">
            <v>UUEE 03</v>
          </cell>
          <cell r="C43">
            <v>37104</v>
          </cell>
          <cell r="D43">
            <v>622.82074999999998</v>
          </cell>
          <cell r="E43">
            <v>14</v>
          </cell>
          <cell r="F43">
            <v>31.141037499999999</v>
          </cell>
          <cell r="G43">
            <v>5.269020678636398</v>
          </cell>
          <cell r="H43">
            <v>36.410058178636397</v>
          </cell>
          <cell r="I43">
            <v>5.8459931173835168E-2</v>
          </cell>
          <cell r="J43">
            <v>564.98505576136301</v>
          </cell>
          <cell r="K43">
            <v>85.999100000000013</v>
          </cell>
          <cell r="L43">
            <v>444.36601999999931</v>
          </cell>
          <cell r="M43">
            <v>22.599402230454523</v>
          </cell>
          <cell r="N43">
            <v>12.020533530909177</v>
          </cell>
          <cell r="O43">
            <v>34.619935761363699</v>
          </cell>
          <cell r="P43">
            <v>6.1275843331308186E-2</v>
          </cell>
          <cell r="Q43">
            <v>71.029993940000097</v>
          </cell>
          <cell r="R43">
            <v>0.11404564465779291</v>
          </cell>
          <cell r="S43">
            <v>0.05</v>
          </cell>
          <cell r="T43">
            <v>3.6285564073538855E-2</v>
          </cell>
          <cell r="U43">
            <v>53.740439730454526</v>
          </cell>
          <cell r="V43">
            <v>8.6285564073538865E-2</v>
          </cell>
          <cell r="W43">
            <v>8.4599311738351654E-3</v>
          </cell>
          <cell r="X43">
            <v>1.9300149410418931E-2</v>
          </cell>
          <cell r="Y43">
            <v>17.289554209545575</v>
          </cell>
          <cell r="Z43">
            <v>2.7760080584254096E-2</v>
          </cell>
        </row>
        <row r="44">
          <cell r="A44">
            <v>33</v>
          </cell>
          <cell r="B44" t="str">
            <v>UUEE 03</v>
          </cell>
          <cell r="C44">
            <v>37135</v>
          </cell>
          <cell r="D44">
            <v>622.36930000000007</v>
          </cell>
          <cell r="E44">
            <v>20.596284464999812</v>
          </cell>
          <cell r="F44">
            <v>24.894772000000003</v>
          </cell>
          <cell r="G44">
            <v>5.0291691190911934</v>
          </cell>
          <cell r="H44">
            <v>29.923941119091197</v>
          </cell>
          <cell r="I44">
            <v>4.8080683155629932E-2</v>
          </cell>
          <cell r="J44">
            <v>571.84907441590906</v>
          </cell>
          <cell r="K44">
            <v>87.160800000000009</v>
          </cell>
          <cell r="L44">
            <v>449.98513000000025</v>
          </cell>
          <cell r="M44">
            <v>22.873962976636363</v>
          </cell>
          <cell r="N44">
            <v>11.829181439272432</v>
          </cell>
          <cell r="O44">
            <v>34.703144415908795</v>
          </cell>
          <cell r="P44">
            <v>6.068584521423747E-2</v>
          </cell>
          <cell r="Q44">
            <v>64.627085534999992</v>
          </cell>
          <cell r="R44">
            <v>0.10384041361776693</v>
          </cell>
          <cell r="S44">
            <v>0.04</v>
          </cell>
          <cell r="T44">
            <v>3.6753038712925526E-2</v>
          </cell>
          <cell r="U44">
            <v>47.768734976636367</v>
          </cell>
          <cell r="V44">
            <v>7.6753038712925534E-2</v>
          </cell>
          <cell r="W44">
            <v>8.0806831556299343E-3</v>
          </cell>
          <cell r="X44">
            <v>1.9006691749211331E-2</v>
          </cell>
          <cell r="Y44">
            <v>16.858350558363625</v>
          </cell>
          <cell r="Z44">
            <v>2.7087374904841262E-2</v>
          </cell>
        </row>
        <row r="45">
          <cell r="A45">
            <v>34</v>
          </cell>
          <cell r="B45" t="str">
            <v>UUEE 03</v>
          </cell>
          <cell r="C45">
            <v>37165</v>
          </cell>
          <cell r="D45">
            <v>644.02700000000004</v>
          </cell>
          <cell r="E45">
            <v>23.018819119999563</v>
          </cell>
          <cell r="F45">
            <v>32.201350000000005</v>
          </cell>
          <cell r="G45">
            <v>3.1034292800000145</v>
          </cell>
          <cell r="H45">
            <v>35.30477928000002</v>
          </cell>
          <cell r="I45">
            <v>5.4818787535305225E-2</v>
          </cell>
          <cell r="J45">
            <v>585.70340160000046</v>
          </cell>
          <cell r="K45">
            <v>86.947299999999998</v>
          </cell>
          <cell r="L45">
            <v>465.11592000000047</v>
          </cell>
          <cell r="M45">
            <v>23.428136064000018</v>
          </cell>
          <cell r="N45">
            <v>10.212045535999987</v>
          </cell>
          <cell r="O45">
            <v>33.640181600000005</v>
          </cell>
          <cell r="P45">
            <v>5.7435523693567664E-2</v>
          </cell>
          <cell r="Q45">
            <v>68.944960880000025</v>
          </cell>
          <cell r="R45">
            <v>0.10705290442792</v>
          </cell>
          <cell r="S45">
            <v>0.05</v>
          </cell>
          <cell r="T45">
            <v>3.6377568120591244E-2</v>
          </cell>
          <cell r="U45">
            <v>55.629486064000019</v>
          </cell>
          <cell r="V45">
            <v>8.6377568120591247E-2</v>
          </cell>
          <cell r="W45">
            <v>4.8187875353052191E-3</v>
          </cell>
          <cell r="X45">
            <v>1.5856548772023513E-2</v>
          </cell>
          <cell r="Y45">
            <v>13.315474816000002</v>
          </cell>
          <cell r="Z45">
            <v>2.0675336307328731E-2</v>
          </cell>
        </row>
        <row r="46">
          <cell r="A46">
            <v>35</v>
          </cell>
          <cell r="B46" t="str">
            <v>UUEE 03</v>
          </cell>
          <cell r="C46">
            <v>37196</v>
          </cell>
          <cell r="D46">
            <v>622.49342000000001</v>
          </cell>
          <cell r="E46">
            <v>21.997375460000143</v>
          </cell>
          <cell r="F46">
            <v>31.124671000000003</v>
          </cell>
          <cell r="G46">
            <v>4.1002476581819032</v>
          </cell>
          <cell r="H46">
            <v>35.224918658181906</v>
          </cell>
          <cell r="I46">
            <v>5.6586812850458572E-2</v>
          </cell>
          <cell r="J46">
            <v>565.27112588181797</v>
          </cell>
          <cell r="K46">
            <v>85.151399999999995</v>
          </cell>
          <cell r="L46">
            <v>448.88278999999989</v>
          </cell>
          <cell r="M46">
            <v>22.610845035272717</v>
          </cell>
          <cell r="N46">
            <v>8.6260908465453809</v>
          </cell>
          <cell r="O46">
            <v>31.236935881818098</v>
          </cell>
          <cell r="P46">
            <v>5.5260094583972845E-2</v>
          </cell>
          <cell r="Q46">
            <v>66.461854540000004</v>
          </cell>
          <cell r="R46">
            <v>0.1067671599484537</v>
          </cell>
          <cell r="S46">
            <v>0.05</v>
          </cell>
          <cell r="T46">
            <v>3.6323026571546277E-2</v>
          </cell>
          <cell r="U46">
            <v>53.735516035272724</v>
          </cell>
          <cell r="V46">
            <v>8.6323026571546294E-2</v>
          </cell>
          <cell r="W46">
            <v>6.5868128504585691E-3</v>
          </cell>
          <cell r="X46">
            <v>1.3857320526448908E-2</v>
          </cell>
          <cell r="Y46">
            <v>12.726338504727284</v>
          </cell>
          <cell r="Z46">
            <v>2.0444133376907477E-2</v>
          </cell>
        </row>
        <row r="47">
          <cell r="A47">
            <v>36</v>
          </cell>
          <cell r="B47" t="str">
            <v>UUEE 03</v>
          </cell>
          <cell r="C47">
            <v>37226</v>
          </cell>
          <cell r="D47">
            <v>642.70975999999996</v>
          </cell>
          <cell r="E47">
            <v>25.145092180000425</v>
          </cell>
          <cell r="F47">
            <v>32.135488000000002</v>
          </cell>
          <cell r="G47">
            <v>2.2103929381815277</v>
          </cell>
          <cell r="H47">
            <v>34.34588093818153</v>
          </cell>
          <cell r="I47">
            <v>5.3439177488422661E-2</v>
          </cell>
          <cell r="J47">
            <v>583.218786881818</v>
          </cell>
          <cell r="K47">
            <v>85.151399999999995</v>
          </cell>
          <cell r="L47">
            <v>466.19591999999955</v>
          </cell>
          <cell r="M47">
            <v>23.328751475272721</v>
          </cell>
          <cell r="N47">
            <v>8.5427154065457778</v>
          </cell>
          <cell r="O47">
            <v>31.871466881818499</v>
          </cell>
          <cell r="P47">
            <v>5.4647531250183935E-2</v>
          </cell>
          <cell r="Q47">
            <v>66.217347820000029</v>
          </cell>
          <cell r="R47">
            <v>0.10302838379177567</v>
          </cell>
          <cell r="S47">
            <v>5.000000000000001E-2</v>
          </cell>
          <cell r="T47">
            <v>3.6297490604892513E-2</v>
          </cell>
          <cell r="U47">
            <v>55.46423947527272</v>
          </cell>
          <cell r="V47">
            <v>8.6297490604892516E-2</v>
          </cell>
          <cell r="W47">
            <v>3.4391774884226559E-3</v>
          </cell>
          <cell r="X47">
            <v>1.3291715698460497E-2</v>
          </cell>
          <cell r="Y47">
            <v>10.753108344727305</v>
          </cell>
          <cell r="Z47">
            <v>1.6730893186883151E-2</v>
          </cell>
        </row>
        <row r="48">
          <cell r="D48">
            <v>7309.4857699999993</v>
          </cell>
          <cell r="Q48">
            <v>809.09733428500022</v>
          </cell>
          <cell r="U48">
            <v>626.07723084163626</v>
          </cell>
          <cell r="V48">
            <v>8.5652705339576349E-2</v>
          </cell>
          <cell r="Y48">
            <v>183.02010344336392</v>
          </cell>
          <cell r="Z48">
            <v>2.5038711231168308E-2</v>
          </cell>
        </row>
        <row r="49">
          <cell r="B49" t="str">
            <v>UNIDAD 04 CAJAMARCA CENTRO</v>
          </cell>
        </row>
        <row r="50">
          <cell r="B50" t="str">
            <v>Empresa</v>
          </cell>
          <cell r="C50" t="str">
            <v>Año-Mes</v>
          </cell>
          <cell r="D50" t="str">
            <v xml:space="preserve">Energía Distribuída </v>
          </cell>
          <cell r="E50" t="str">
            <v>Ventas en MT</v>
          </cell>
          <cell r="F50" t="str">
            <v xml:space="preserve">Pérdidas Técnicas MT </v>
          </cell>
          <cell r="G50" t="str">
            <v>Pérdidas Comerciales MT</v>
          </cell>
          <cell r="H50" t="str">
            <v>Pérdidas Totales MT</v>
          </cell>
          <cell r="I50" t="str">
            <v>% Pérdidas Totales MT</v>
          </cell>
          <cell r="J50" t="str">
            <v>Energía Distribuída en BT</v>
          </cell>
          <cell r="K50" t="str">
            <v>Consumo Alumbrado Público</v>
          </cell>
          <cell r="L50" t="str">
            <v>Ventas en BT</v>
          </cell>
          <cell r="M50" t="str">
            <v>Pérdidas Técnicas BT</v>
          </cell>
          <cell r="N50" t="str">
            <v>Pérdidas Comerciales BT</v>
          </cell>
          <cell r="O50" t="str">
            <v>Pérdidas Totales BT</v>
          </cell>
          <cell r="P50" t="str">
            <v>% Pérdidas Totales BT</v>
          </cell>
          <cell r="Q50" t="str">
            <v>Pérdidas Totales MT+BT</v>
          </cell>
          <cell r="R50" t="str">
            <v>% Pérdidas Totales MT+BT</v>
          </cell>
          <cell r="S50" t="str">
            <v>% Pérdidas Técnicas MT</v>
          </cell>
          <cell r="T50" t="str">
            <v>% Pérdidas Técnicas BT</v>
          </cell>
          <cell r="U50" t="str">
            <v>Pérdidas Técnicas MT+BT</v>
          </cell>
          <cell r="V50" t="str">
            <v>% Pérdidas Técnicas MT+BT</v>
          </cell>
          <cell r="W50" t="str">
            <v>% Pérdidas Comerciales MT</v>
          </cell>
          <cell r="X50" t="str">
            <v>% Pérdidas Comerciales BT</v>
          </cell>
          <cell r="Y50" t="str">
            <v>Pérdidas Comerciales MT+BT</v>
          </cell>
          <cell r="Z50" t="str">
            <v>% Pérdidas Comerciales MT+BT</v>
          </cell>
        </row>
        <row r="51">
          <cell r="A51">
            <v>37</v>
          </cell>
          <cell r="B51" t="str">
            <v>UUEE 04</v>
          </cell>
          <cell r="C51">
            <v>36892</v>
          </cell>
          <cell r="D51">
            <v>876.55</v>
          </cell>
          <cell r="E51">
            <v>98.06</v>
          </cell>
          <cell r="F51">
            <v>65.741249999999994</v>
          </cell>
          <cell r="G51">
            <v>6.5187499999999972</v>
          </cell>
          <cell r="H51">
            <v>72.259999999999991</v>
          </cell>
          <cell r="I51">
            <v>8.2436826193599905E-2</v>
          </cell>
          <cell r="J51">
            <v>706.23</v>
          </cell>
          <cell r="K51">
            <v>152.93</v>
          </cell>
          <cell r="L51">
            <v>493.08299506199995</v>
          </cell>
          <cell r="M51">
            <v>28.249200000000002</v>
          </cell>
          <cell r="N51">
            <v>31.967804938</v>
          </cell>
          <cell r="O51">
            <v>60.217004938000002</v>
          </cell>
          <cell r="P51">
            <v>8.5265430437676107E-2</v>
          </cell>
          <cell r="Q51">
            <v>132.47700493799999</v>
          </cell>
          <cell r="R51">
            <v>0.15113456726712679</v>
          </cell>
          <cell r="S51">
            <v>7.4999999999999997E-2</v>
          </cell>
          <cell r="T51">
            <v>3.222771091209857E-2</v>
          </cell>
          <cell r="U51">
            <v>93.990449999999996</v>
          </cell>
          <cell r="V51">
            <v>0.10722771091209857</v>
          </cell>
          <cell r="W51">
            <v>7.4368261935999058E-3</v>
          </cell>
          <cell r="X51">
            <v>3.647003016142833E-2</v>
          </cell>
          <cell r="Y51">
            <v>38.486554937999998</v>
          </cell>
          <cell r="Z51">
            <v>4.3906856355028237E-2</v>
          </cell>
        </row>
        <row r="52">
          <cell r="A52">
            <v>38</v>
          </cell>
          <cell r="B52" t="str">
            <v>UUEE 04</v>
          </cell>
          <cell r="C52">
            <v>36923</v>
          </cell>
          <cell r="D52">
            <v>750.08</v>
          </cell>
          <cell r="E52">
            <v>35.24</v>
          </cell>
          <cell r="F52">
            <v>60.006400000000006</v>
          </cell>
          <cell r="G52">
            <v>6.4635999999999783</v>
          </cell>
          <cell r="H52">
            <v>66.469999999999985</v>
          </cell>
          <cell r="I52">
            <v>8.8617214163822497E-2</v>
          </cell>
          <cell r="J52">
            <v>648.37</v>
          </cell>
          <cell r="K52">
            <v>140.74</v>
          </cell>
          <cell r="L52">
            <v>469.56786093100004</v>
          </cell>
          <cell r="M52">
            <v>25.934799999999999</v>
          </cell>
          <cell r="N52">
            <v>12.127339068999927</v>
          </cell>
          <cell r="O52">
            <v>38.062139068999926</v>
          </cell>
          <cell r="P52">
            <v>5.8704349474836784E-2</v>
          </cell>
          <cell r="Q52">
            <v>104.53213906899991</v>
          </cell>
          <cell r="R52">
            <v>0.13936132021784331</v>
          </cell>
          <cell r="S52">
            <v>0.08</v>
          </cell>
          <cell r="T52">
            <v>3.4576045221843002E-2</v>
          </cell>
          <cell r="U52">
            <v>85.941200000000009</v>
          </cell>
          <cell r="V52">
            <v>0.114576045221843</v>
          </cell>
          <cell r="W52">
            <v>8.6172141638224953E-3</v>
          </cell>
          <cell r="X52">
            <v>1.6168060832177804E-2</v>
          </cell>
          <cell r="Y52">
            <v>18.590939068999905</v>
          </cell>
          <cell r="Z52">
            <v>2.4785274996000299E-2</v>
          </cell>
        </row>
        <row r="53">
          <cell r="A53">
            <v>39</v>
          </cell>
          <cell r="B53" t="str">
            <v>UUEE 04</v>
          </cell>
          <cell r="C53">
            <v>36951</v>
          </cell>
          <cell r="D53">
            <v>872.58</v>
          </cell>
          <cell r="E53">
            <v>36.78</v>
          </cell>
          <cell r="F53">
            <v>78.532200000000003</v>
          </cell>
          <cell r="G53">
            <v>6.6677999999999713</v>
          </cell>
          <cell r="H53">
            <v>85.199999999999974</v>
          </cell>
          <cell r="I53">
            <v>9.7641476999243595E-2</v>
          </cell>
          <cell r="J53">
            <v>750.6</v>
          </cell>
          <cell r="K53">
            <v>153.93</v>
          </cell>
          <cell r="L53">
            <v>554.42665532900003</v>
          </cell>
          <cell r="M53">
            <v>30.024000000000001</v>
          </cell>
          <cell r="N53">
            <v>12.219344671000059</v>
          </cell>
          <cell r="O53">
            <v>42.24334467100006</v>
          </cell>
          <cell r="P53">
            <v>5.6279436012523394E-2</v>
          </cell>
          <cell r="Q53">
            <v>127.44334467100003</v>
          </cell>
          <cell r="R53">
            <v>0.14605347896009538</v>
          </cell>
          <cell r="S53">
            <v>0.09</v>
          </cell>
          <cell r="T53">
            <v>3.4408306401705287E-2</v>
          </cell>
          <cell r="U53">
            <v>108.5562</v>
          </cell>
          <cell r="V53">
            <v>0.12440830640170529</v>
          </cell>
          <cell r="W53">
            <v>7.6414769992435893E-3</v>
          </cell>
          <cell r="X53">
            <v>1.4003695559146505E-2</v>
          </cell>
          <cell r="Y53">
            <v>18.88714467100003</v>
          </cell>
          <cell r="Z53">
            <v>2.1645172558390095E-2</v>
          </cell>
        </row>
        <row r="54">
          <cell r="A54">
            <v>40</v>
          </cell>
          <cell r="B54" t="str">
            <v>UUEE 04</v>
          </cell>
          <cell r="C54">
            <v>36982</v>
          </cell>
          <cell r="D54">
            <v>884.92</v>
          </cell>
          <cell r="E54">
            <v>72.699999999999989</v>
          </cell>
          <cell r="F54">
            <v>75.218199999999996</v>
          </cell>
          <cell r="G54">
            <v>6.3417999999999921</v>
          </cell>
          <cell r="H54">
            <v>81.559999999999988</v>
          </cell>
          <cell r="I54">
            <v>9.2166523527550503E-2</v>
          </cell>
          <cell r="J54">
            <v>730.66</v>
          </cell>
          <cell r="K54">
            <v>152.71</v>
          </cell>
          <cell r="L54">
            <v>519.25537141899986</v>
          </cell>
          <cell r="M54">
            <v>29.226399999999998</v>
          </cell>
          <cell r="N54">
            <v>29.468228581000034</v>
          </cell>
          <cell r="O54">
            <v>58.694628581000032</v>
          </cell>
          <cell r="P54">
            <v>8.0330972793091218E-2</v>
          </cell>
          <cell r="Q54">
            <v>140.25462858100002</v>
          </cell>
          <cell r="R54">
            <v>0.15849413345952179</v>
          </cell>
          <cell r="S54">
            <v>8.5000000000000006E-2</v>
          </cell>
          <cell r="T54">
            <v>3.3027166297518416E-2</v>
          </cell>
          <cell r="U54">
            <v>104.44459999999999</v>
          </cell>
          <cell r="V54">
            <v>0.11802716629751842</v>
          </cell>
          <cell r="W54">
            <v>7.1665235275505043E-3</v>
          </cell>
          <cell r="X54">
            <v>3.3300443634452871E-2</v>
          </cell>
          <cell r="Y54">
            <v>35.810028581000026</v>
          </cell>
          <cell r="Z54">
            <v>4.0466967162003376E-2</v>
          </cell>
        </row>
        <row r="55">
          <cell r="A55">
            <v>41</v>
          </cell>
          <cell r="B55" t="str">
            <v>UUEE 04</v>
          </cell>
          <cell r="C55">
            <v>37012</v>
          </cell>
          <cell r="D55">
            <v>918.13</v>
          </cell>
          <cell r="E55">
            <v>80.91</v>
          </cell>
          <cell r="F55">
            <v>64.269100000000009</v>
          </cell>
          <cell r="G55">
            <v>6.8409000000000191</v>
          </cell>
          <cell r="H55">
            <v>71.110000000000028</v>
          </cell>
          <cell r="I55">
            <v>7.7450905645170098E-2</v>
          </cell>
          <cell r="J55">
            <v>766.11</v>
          </cell>
          <cell r="K55">
            <v>158.78</v>
          </cell>
          <cell r="L55">
            <v>551.43417319800005</v>
          </cell>
          <cell r="M55">
            <v>30.644400000000001</v>
          </cell>
          <cell r="N55">
            <v>25.251426802000029</v>
          </cell>
          <cell r="O55">
            <v>55.89582680200003</v>
          </cell>
          <cell r="P55">
            <v>7.296057589902237E-2</v>
          </cell>
          <cell r="Q55">
            <v>127.00582680200006</v>
          </cell>
          <cell r="R55">
            <v>0.1383309845032839</v>
          </cell>
          <cell r="S55">
            <v>7.0000000000000007E-2</v>
          </cell>
          <cell r="T55">
            <v>3.3376972759848827E-2</v>
          </cell>
          <cell r="U55">
            <v>94.913500000000013</v>
          </cell>
          <cell r="V55">
            <v>0.10337697275984883</v>
          </cell>
          <cell r="W55">
            <v>7.4509056451700952E-3</v>
          </cell>
          <cell r="X55">
            <v>2.7503106098264982E-2</v>
          </cell>
          <cell r="Y55">
            <v>32.092326802000045</v>
          </cell>
          <cell r="Z55">
            <v>3.4954011743435077E-2</v>
          </cell>
        </row>
        <row r="56">
          <cell r="A56">
            <v>42</v>
          </cell>
          <cell r="B56" t="str">
            <v>UUEE 04</v>
          </cell>
          <cell r="C56">
            <v>37043</v>
          </cell>
          <cell r="D56">
            <v>927.81899999999996</v>
          </cell>
          <cell r="E56">
            <v>145.33967989250789</v>
          </cell>
          <cell r="F56">
            <v>55.669139999999999</v>
          </cell>
          <cell r="G56">
            <v>33.647859999999994</v>
          </cell>
          <cell r="H56">
            <v>89.316999999999993</v>
          </cell>
          <cell r="I56">
            <v>9.6265543171674642E-2</v>
          </cell>
          <cell r="J56">
            <v>693.16232010749206</v>
          </cell>
          <cell r="K56">
            <v>153.56</v>
          </cell>
          <cell r="L56">
            <v>501.51960010749201</v>
          </cell>
          <cell r="M56">
            <v>27.726492804299681</v>
          </cell>
          <cell r="N56">
            <v>10.356227195700328</v>
          </cell>
          <cell r="O56">
            <v>38.082720000000009</v>
          </cell>
          <cell r="P56">
            <v>8.9200000000000002E-2</v>
          </cell>
          <cell r="Q56">
            <v>127.39972</v>
          </cell>
          <cell r="R56">
            <v>0.13731096259076389</v>
          </cell>
          <cell r="S56">
            <v>0.06</v>
          </cell>
          <cell r="T56">
            <v>2.988351478499544E-2</v>
          </cell>
          <cell r="U56">
            <v>83.39563280429968</v>
          </cell>
          <cell r="V56">
            <v>8.9883514784995441E-2</v>
          </cell>
          <cell r="W56">
            <v>3.6265543171674644E-2</v>
          </cell>
          <cell r="X56">
            <v>1.1161904634093858E-2</v>
          </cell>
          <cell r="Y56">
            <v>44.004087195700322</v>
          </cell>
          <cell r="Z56">
            <v>4.7427447805768498E-2</v>
          </cell>
        </row>
        <row r="57">
          <cell r="A57">
            <v>43</v>
          </cell>
          <cell r="B57" t="str">
            <v>UUEE 04</v>
          </cell>
          <cell r="C57">
            <v>37073</v>
          </cell>
          <cell r="D57">
            <v>952.62300000000005</v>
          </cell>
          <cell r="E57">
            <v>84.10293420000005</v>
          </cell>
          <cell r="F57">
            <v>57.157380000000003</v>
          </cell>
          <cell r="G57">
            <v>30.102886800000007</v>
          </cell>
          <cell r="H57">
            <v>87.260266800000011</v>
          </cell>
          <cell r="I57">
            <v>9.1600000000000001E-2</v>
          </cell>
          <cell r="J57">
            <v>781.25979900000004</v>
          </cell>
          <cell r="K57">
            <v>167.17</v>
          </cell>
          <cell r="L57">
            <v>544.27632580000011</v>
          </cell>
          <cell r="M57">
            <v>31.250391960000002</v>
          </cell>
          <cell r="N57">
            <v>38.563081239999974</v>
          </cell>
          <cell r="O57">
            <v>69.813473199999976</v>
          </cell>
          <cell r="P57">
            <v>8.9360124876974464E-2</v>
          </cell>
          <cell r="Q57">
            <v>157.07373999999999</v>
          </cell>
          <cell r="R57">
            <v>0.16488552134475024</v>
          </cell>
          <cell r="S57">
            <v>0.06</v>
          </cell>
          <cell r="T57">
            <v>3.2804574275447897E-2</v>
          </cell>
          <cell r="U57">
            <v>88.407771960000005</v>
          </cell>
          <cell r="V57">
            <v>9.2804574275447901E-2</v>
          </cell>
          <cell r="W57">
            <v>3.1600000000000003E-2</v>
          </cell>
          <cell r="X57">
            <v>4.048094706930231E-2</v>
          </cell>
          <cell r="Y57">
            <v>68.665968039999981</v>
          </cell>
          <cell r="Z57">
            <v>7.208094706930232E-2</v>
          </cell>
        </row>
        <row r="58">
          <cell r="A58">
            <v>44</v>
          </cell>
          <cell r="B58" t="str">
            <v>UUEE 04</v>
          </cell>
          <cell r="C58">
            <v>37104</v>
          </cell>
          <cell r="D58">
            <v>920.56</v>
          </cell>
          <cell r="E58">
            <v>92.732949999999846</v>
          </cell>
          <cell r="F58">
            <v>55.233599999999996</v>
          </cell>
          <cell r="G58">
            <v>17.490639999999999</v>
          </cell>
          <cell r="H58">
            <v>72.724239999999995</v>
          </cell>
          <cell r="I58">
            <v>7.9000000000000001E-2</v>
          </cell>
          <cell r="J58">
            <v>755.10281000000009</v>
          </cell>
          <cell r="K58">
            <v>161.71</v>
          </cell>
          <cell r="L58">
            <v>522.901439686</v>
          </cell>
          <cell r="M58">
            <v>30.204112400000003</v>
          </cell>
          <cell r="N58">
            <v>40.287257914000008</v>
          </cell>
          <cell r="O58">
            <v>70.491370314000008</v>
          </cell>
          <cell r="P58">
            <v>9.3353341267528853E-2</v>
          </cell>
          <cell r="Q58">
            <v>143.215610314</v>
          </cell>
          <cell r="R58">
            <v>0.15557444415790381</v>
          </cell>
          <cell r="S58">
            <v>0.06</v>
          </cell>
          <cell r="T58">
            <v>3.2810585295906844E-2</v>
          </cell>
          <cell r="U58">
            <v>85.437712399999995</v>
          </cell>
          <cell r="V58">
            <v>9.2810585295906842E-2</v>
          </cell>
          <cell r="W58">
            <v>1.9E-2</v>
          </cell>
          <cell r="X58">
            <v>4.376385886199706E-2</v>
          </cell>
          <cell r="Y58">
            <v>57.777897914000008</v>
          </cell>
          <cell r="Z58">
            <v>6.2763858861997063E-2</v>
          </cell>
        </row>
        <row r="59">
          <cell r="A59">
            <v>45</v>
          </cell>
          <cell r="B59" t="str">
            <v>UUEE 04</v>
          </cell>
          <cell r="C59">
            <v>37135</v>
          </cell>
          <cell r="D59">
            <v>895.72799999999995</v>
          </cell>
          <cell r="E59">
            <v>57.274371999999858</v>
          </cell>
          <cell r="F59">
            <v>53.743679999999998</v>
          </cell>
          <cell r="G59">
            <v>14.331648000000001</v>
          </cell>
          <cell r="H59">
            <v>68.075327999999999</v>
          </cell>
          <cell r="I59">
            <v>7.5999999999999998E-2</v>
          </cell>
          <cell r="J59">
            <v>770.37830000000008</v>
          </cell>
          <cell r="K59">
            <v>140.0966</v>
          </cell>
          <cell r="L59">
            <v>556.83567856700017</v>
          </cell>
          <cell r="M59">
            <v>30.815132000000006</v>
          </cell>
          <cell r="N59">
            <v>42.630889432999979</v>
          </cell>
          <cell r="O59">
            <v>73.446021432999984</v>
          </cell>
          <cell r="P59">
            <v>9.5337604178362734E-2</v>
          </cell>
          <cell r="Q59">
            <v>141.52134943299998</v>
          </cell>
          <cell r="R59">
            <v>0.15799589767541036</v>
          </cell>
          <cell r="S59">
            <v>0.06</v>
          </cell>
          <cell r="T59">
            <v>3.4402331957915804E-2</v>
          </cell>
          <cell r="U59">
            <v>84.558812000000003</v>
          </cell>
          <cell r="V59">
            <v>9.4402331957915808E-2</v>
          </cell>
          <cell r="W59">
            <v>1.6000000000000004E-2</v>
          </cell>
          <cell r="X59">
            <v>4.7593565717494575E-2</v>
          </cell>
          <cell r="Y59">
            <v>56.96253743299998</v>
          </cell>
          <cell r="Z59">
            <v>6.3593565717494582E-2</v>
          </cell>
        </row>
        <row r="60">
          <cell r="A60">
            <v>46</v>
          </cell>
          <cell r="B60" t="str">
            <v>UUEE 04</v>
          </cell>
          <cell r="C60">
            <v>37165</v>
          </cell>
          <cell r="D60">
            <v>938.16099999999994</v>
          </cell>
          <cell r="E60">
            <v>85.590139999999906</v>
          </cell>
          <cell r="F60">
            <v>56.289659999999998</v>
          </cell>
          <cell r="G60">
            <v>22.50742000000001</v>
          </cell>
          <cell r="H60">
            <v>78.797080000000008</v>
          </cell>
          <cell r="I60">
            <v>8.3990999412680775E-2</v>
          </cell>
          <cell r="J60">
            <v>773.77377999999999</v>
          </cell>
          <cell r="K60">
            <v>130.46482</v>
          </cell>
          <cell r="L60">
            <v>569.64038624499995</v>
          </cell>
          <cell r="M60">
            <v>30.950951199999999</v>
          </cell>
          <cell r="N60">
            <v>42.71762255499997</v>
          </cell>
          <cell r="O60">
            <v>73.668573754999969</v>
          </cell>
          <cell r="P60">
            <v>9.5206862340308257E-2</v>
          </cell>
          <cell r="Q60">
            <v>152.46565375499998</v>
          </cell>
          <cell r="R60">
            <v>0.16251544644789112</v>
          </cell>
          <cell r="S60">
            <v>0.06</v>
          </cell>
          <cell r="T60">
            <v>3.299108703090408E-2</v>
          </cell>
          <cell r="U60">
            <v>87.240611199999989</v>
          </cell>
          <cell r="V60">
            <v>9.2991087030904071E-2</v>
          </cell>
          <cell r="W60">
            <v>2.3990999412680777E-2</v>
          </cell>
          <cell r="X60">
            <v>4.5533360004306266E-2</v>
          </cell>
          <cell r="Y60">
            <v>65.225042554999987</v>
          </cell>
          <cell r="Z60">
            <v>6.952435941698705E-2</v>
          </cell>
        </row>
        <row r="61">
          <cell r="A61">
            <v>47</v>
          </cell>
          <cell r="B61" t="str">
            <v>UUEE 04</v>
          </cell>
          <cell r="C61">
            <v>37196</v>
          </cell>
          <cell r="D61">
            <v>876.84799999999996</v>
          </cell>
          <cell r="E61">
            <v>84.422208120781306</v>
          </cell>
          <cell r="F61">
            <v>52.610879999999995</v>
          </cell>
          <cell r="G61">
            <v>-5.206878120781397</v>
          </cell>
          <cell r="H61">
            <v>47.404001879218598</v>
          </cell>
          <cell r="I61">
            <v>5.4061823576285285E-2</v>
          </cell>
          <cell r="J61">
            <v>745.02179000000001</v>
          </cell>
          <cell r="M61">
            <v>29.800871600000001</v>
          </cell>
          <cell r="N61">
            <v>50.655228398781396</v>
          </cell>
          <cell r="O61">
            <v>80.456099998781397</v>
          </cell>
          <cell r="P61">
            <v>0.10799160652573853</v>
          </cell>
          <cell r="Q61">
            <v>127.86010187799999</v>
          </cell>
          <cell r="R61">
            <v>0.14581786339023406</v>
          </cell>
          <cell r="S61">
            <v>0.06</v>
          </cell>
          <cell r="T61">
            <v>3.3986359779574114E-2</v>
          </cell>
          <cell r="U61">
            <v>82.411751600000002</v>
          </cell>
          <cell r="V61">
            <v>9.3986359779574119E-2</v>
          </cell>
          <cell r="W61">
            <v>-5.9381764237147116E-3</v>
          </cell>
          <cell r="X61">
            <v>5.7769680034374715E-2</v>
          </cell>
          <cell r="Y61">
            <v>45.448350277999999</v>
          </cell>
          <cell r="Z61">
            <v>5.1831503610660003E-2</v>
          </cell>
        </row>
        <row r="62">
          <cell r="A62">
            <v>48</v>
          </cell>
          <cell r="B62" t="str">
            <v>UUEE 04</v>
          </cell>
          <cell r="C62">
            <v>37226</v>
          </cell>
          <cell r="D62">
            <v>930.85073</v>
          </cell>
          <cell r="E62">
            <v>48.179842642189669</v>
          </cell>
          <cell r="F62">
            <v>55.851043799999999</v>
          </cell>
          <cell r="G62">
            <v>6.3122535578104433</v>
          </cell>
          <cell r="H62">
            <v>62.163297357810443</v>
          </cell>
          <cell r="I62">
            <v>6.6781166254024901E-2</v>
          </cell>
          <cell r="J62">
            <v>820.50758999999994</v>
          </cell>
          <cell r="M62">
            <v>32.820303599999995</v>
          </cell>
          <cell r="N62">
            <v>46.771936934189476</v>
          </cell>
          <cell r="O62">
            <v>79.592240534189472</v>
          </cell>
          <cell r="P62">
            <v>9.7003661519071971E-2</v>
          </cell>
          <cell r="Q62">
            <v>141.75553789199992</v>
          </cell>
          <cell r="R62">
            <v>0.15228600389237479</v>
          </cell>
          <cell r="S62">
            <v>0.06</v>
          </cell>
          <cell r="T62">
            <v>3.5258395940668159E-2</v>
          </cell>
          <cell r="U62">
            <v>88.671347400000002</v>
          </cell>
          <cell r="V62">
            <v>9.5258395940668164E-2</v>
          </cell>
          <cell r="W62">
            <v>6.7811662540249E-3</v>
          </cell>
          <cell r="X62">
            <v>5.0246441697681728E-2</v>
          </cell>
          <cell r="Y62">
            <v>53.084190491999919</v>
          </cell>
          <cell r="Z62">
            <v>5.7027607951706631E-2</v>
          </cell>
        </row>
        <row r="64">
          <cell r="B64" t="str">
            <v>UNIDAD 05 SUCURSALES</v>
          </cell>
        </row>
        <row r="65">
          <cell r="B65" t="str">
            <v>Empresa</v>
          </cell>
          <cell r="C65" t="str">
            <v>Año-Mes</v>
          </cell>
          <cell r="D65" t="str">
            <v xml:space="preserve">Energía Distribuída </v>
          </cell>
          <cell r="E65" t="str">
            <v>Ventas en MT</v>
          </cell>
          <cell r="F65" t="str">
            <v xml:space="preserve">Pérdidas Técnicas MT </v>
          </cell>
          <cell r="G65" t="str">
            <v>Pérdidas Comerciales MT</v>
          </cell>
          <cell r="H65" t="str">
            <v>Pérdidas Totales MT</v>
          </cell>
          <cell r="I65" t="str">
            <v>% Pérdidas Totales MT</v>
          </cell>
          <cell r="J65" t="str">
            <v>Energía Distribuída en BT</v>
          </cell>
          <cell r="K65" t="str">
            <v>Consumo Alumbrado Público</v>
          </cell>
          <cell r="L65" t="str">
            <v>Ventas en BT</v>
          </cell>
          <cell r="M65" t="str">
            <v>Pérdidas Técnicas BT</v>
          </cell>
          <cell r="N65" t="str">
            <v>Pérdidas Comerciales BT</v>
          </cell>
          <cell r="O65" t="str">
            <v>Pérdidas Totales BT</v>
          </cell>
          <cell r="P65" t="str">
            <v>% Pérdidas Totales BT</v>
          </cell>
          <cell r="Q65" t="str">
            <v>Pérdidas Totales MT+BT</v>
          </cell>
          <cell r="R65" t="str">
            <v>% Pérdidas Totales MT+BT</v>
          </cell>
          <cell r="S65" t="str">
            <v>% Pérdidas Técnicas MT</v>
          </cell>
          <cell r="T65" t="str">
            <v>% Pérdidas Técnicas BT</v>
          </cell>
          <cell r="U65" t="str">
            <v>Pérdidas Técnicas MT+BT</v>
          </cell>
          <cell r="V65" t="str">
            <v>% Pérdidas Técnicas MT+BT</v>
          </cell>
          <cell r="W65" t="str">
            <v>% Pérdidas Comerciales MT</v>
          </cell>
          <cell r="X65" t="str">
            <v>% Pérdidas Comerciales BT</v>
          </cell>
          <cell r="Y65" t="str">
            <v>Pérdidas Comerciales MT+BT</v>
          </cell>
          <cell r="Z65" t="str">
            <v>% Pérdidas Comerciales MT+BT</v>
          </cell>
        </row>
        <row r="66">
          <cell r="A66">
            <v>49</v>
          </cell>
          <cell r="B66" t="str">
            <v>UUEE 05</v>
          </cell>
          <cell r="C66">
            <v>36892</v>
          </cell>
          <cell r="D66">
            <v>6361.9690000000001</v>
          </cell>
          <cell r="E66">
            <v>2251.1288457189999</v>
          </cell>
          <cell r="F66">
            <v>259.73034351960013</v>
          </cell>
          <cell r="G66">
            <v>194.51424308039992</v>
          </cell>
          <cell r="H66">
            <v>454.24458660000005</v>
          </cell>
          <cell r="I66">
            <v>7.1400000000000005E-2</v>
          </cell>
          <cell r="J66">
            <v>3656.5955676809999</v>
          </cell>
          <cell r="K66">
            <v>349.04599999999999</v>
          </cell>
          <cell r="L66">
            <v>3112.4681542810004</v>
          </cell>
          <cell r="M66">
            <v>182.82977838405</v>
          </cell>
          <cell r="N66">
            <v>12.251635015949956</v>
          </cell>
          <cell r="O66">
            <v>195.08141339999995</v>
          </cell>
          <cell r="P66">
            <v>5.3350557858855549E-2</v>
          </cell>
          <cell r="Q66">
            <v>649.32600000000002</v>
          </cell>
          <cell r="R66">
            <v>0.10206368500066568</v>
          </cell>
          <cell r="S66">
            <v>4.0825465122448744E-2</v>
          </cell>
          <cell r="T66">
            <v>2.8737923492561816E-2</v>
          </cell>
          <cell r="U66">
            <v>442.56012190365016</v>
          </cell>
          <cell r="V66">
            <v>6.956338861501056E-2</v>
          </cell>
          <cell r="W66">
            <v>3.0574534877551261E-2</v>
          </cell>
          <cell r="X66">
            <v>1.9257615081038522E-3</v>
          </cell>
          <cell r="Y66">
            <v>206.76587809634987</v>
          </cell>
          <cell r="Z66">
            <v>3.250029638565511E-2</v>
          </cell>
        </row>
        <row r="67">
          <cell r="A67">
            <v>50</v>
          </cell>
          <cell r="B67" t="str">
            <v>UUEE 05</v>
          </cell>
          <cell r="C67">
            <v>36923</v>
          </cell>
          <cell r="D67">
            <v>5762.942</v>
          </cell>
          <cell r="E67">
            <v>1897.645614264</v>
          </cell>
          <cell r="F67">
            <v>245.14154157640004</v>
          </cell>
          <cell r="G67">
            <v>161.14586942359992</v>
          </cell>
          <cell r="H67">
            <v>406.28741099999996</v>
          </cell>
          <cell r="I67">
            <v>7.0499999999999993E-2</v>
          </cell>
          <cell r="J67">
            <v>3459.0089747359998</v>
          </cell>
          <cell r="K67">
            <v>325.05</v>
          </cell>
          <cell r="L67">
            <v>2927.3923857359996</v>
          </cell>
          <cell r="M67">
            <v>172.95044873680001</v>
          </cell>
          <cell r="N67">
            <v>33.616140263200037</v>
          </cell>
          <cell r="O67">
            <v>206.56658900000005</v>
          </cell>
          <cell r="P67">
            <v>5.9718431061823347E-2</v>
          </cell>
          <cell r="Q67">
            <v>612.85400000000004</v>
          </cell>
          <cell r="R67">
            <v>0.10634394724083637</v>
          </cell>
          <cell r="S67">
            <v>4.2537568758526469E-2</v>
          </cell>
          <cell r="T67">
            <v>3.0010791143967788E-2</v>
          </cell>
          <cell r="U67">
            <v>418.09199031320009</v>
          </cell>
          <cell r="V67">
            <v>7.2548359902494267E-2</v>
          </cell>
          <cell r="W67">
            <v>2.7962431241473525E-2</v>
          </cell>
          <cell r="X67">
            <v>5.8331560968685851E-3</v>
          </cell>
          <cell r="Y67">
            <v>194.76200968679996</v>
          </cell>
          <cell r="Z67">
            <v>3.3795587338342113E-2</v>
          </cell>
        </row>
        <row r="68">
          <cell r="A68">
            <v>51</v>
          </cell>
          <cell r="B68" t="str">
            <v>UUEE 05</v>
          </cell>
          <cell r="C68">
            <v>36951</v>
          </cell>
          <cell r="D68">
            <v>6321.8649999999998</v>
          </cell>
          <cell r="E68">
            <v>2177.2724851319999</v>
          </cell>
          <cell r="F68">
            <v>253.79424566080013</v>
          </cell>
          <cell r="G68">
            <v>137.52919783919987</v>
          </cell>
          <cell r="H68">
            <v>391.3234435</v>
          </cell>
          <cell r="I68">
            <v>6.1900000000000004E-2</v>
          </cell>
          <cell r="J68">
            <v>3753.2690713679999</v>
          </cell>
          <cell r="K68">
            <v>366.85500000000002</v>
          </cell>
          <cell r="L68">
            <v>3143.251514868</v>
          </cell>
          <cell r="M68">
            <v>187.6634535684</v>
          </cell>
          <cell r="N68">
            <v>55.499102931600007</v>
          </cell>
          <cell r="O68">
            <v>243.16255649999999</v>
          </cell>
          <cell r="P68">
            <v>6.4786870292614429E-2</v>
          </cell>
          <cell r="Q68">
            <v>634.48599999999999</v>
          </cell>
          <cell r="R68">
            <v>0.10036373759958493</v>
          </cell>
          <cell r="S68">
            <v>4.0145470626278816E-2</v>
          </cell>
          <cell r="T68">
            <v>2.9684824583947934E-2</v>
          </cell>
          <cell r="U68">
            <v>441.4576992292001</v>
          </cell>
          <cell r="V68">
            <v>6.9830295210226753E-2</v>
          </cell>
          <cell r="W68">
            <v>2.1754529373721184E-2</v>
          </cell>
          <cell r="X68">
            <v>8.7789130156370014E-3</v>
          </cell>
          <cell r="Y68">
            <v>193.02830077079989</v>
          </cell>
          <cell r="Z68">
            <v>3.0533442389358185E-2</v>
          </cell>
        </row>
        <row r="69">
          <cell r="A69">
            <v>52</v>
          </cell>
          <cell r="B69" t="str">
            <v>UUEE 05</v>
          </cell>
          <cell r="C69">
            <v>36982</v>
          </cell>
          <cell r="D69">
            <v>6436.0140000000001</v>
          </cell>
          <cell r="E69">
            <v>2592.543217334</v>
          </cell>
          <cell r="F69">
            <v>225.51053919599988</v>
          </cell>
          <cell r="G69">
            <v>149.33753363139988</v>
          </cell>
          <cell r="H69">
            <v>374.84807282739973</v>
          </cell>
          <cell r="I69">
            <v>5.8242271198819598E-2</v>
          </cell>
          <cell r="J69">
            <v>3468.6227098386003</v>
          </cell>
          <cell r="K69">
            <v>359.81</v>
          </cell>
          <cell r="L69">
            <v>2919.8847826659999</v>
          </cell>
          <cell r="M69">
            <v>173.43113549193004</v>
          </cell>
          <cell r="N69">
            <v>15.496791680670198</v>
          </cell>
          <cell r="O69">
            <v>188.92792717260022</v>
          </cell>
          <cell r="P69">
            <v>5.4467707495748738E-2</v>
          </cell>
          <cell r="Q69">
            <v>563.77599999999995</v>
          </cell>
          <cell r="R69">
            <v>8.7597074835449387E-2</v>
          </cell>
          <cell r="S69">
            <v>3.5038851561851776E-2</v>
          </cell>
          <cell r="T69">
            <v>2.6946979216006993E-2</v>
          </cell>
          <cell r="U69">
            <v>398.94167468792989</v>
          </cell>
          <cell r="V69">
            <v>6.1985830777858762E-2</v>
          </cell>
          <cell r="W69">
            <v>2.3203419636967832E-2</v>
          </cell>
          <cell r="X69">
            <v>2.4078244206227951E-3</v>
          </cell>
          <cell r="Y69">
            <v>164.83432531207006</v>
          </cell>
          <cell r="Z69">
            <v>2.5611244057590625E-2</v>
          </cell>
        </row>
        <row r="70">
          <cell r="A70">
            <v>53</v>
          </cell>
          <cell r="B70" t="str">
            <v>UUEE 05</v>
          </cell>
          <cell r="C70">
            <v>37012</v>
          </cell>
          <cell r="D70">
            <v>6342.1149999999998</v>
          </cell>
          <cell r="E70">
            <v>2542.589308047</v>
          </cell>
          <cell r="F70">
            <v>276.80816621199995</v>
          </cell>
          <cell r="G70">
            <v>188.70307478800009</v>
          </cell>
          <cell r="H70">
            <v>465.51124100000004</v>
          </cell>
          <cell r="I70">
            <v>7.3400000000000007E-2</v>
          </cell>
          <cell r="J70">
            <v>3334.0144509530001</v>
          </cell>
          <cell r="K70">
            <v>359.81</v>
          </cell>
          <cell r="L70">
            <v>2747.6956919530003</v>
          </cell>
          <cell r="M70">
            <v>166.70072254765</v>
          </cell>
          <cell r="N70">
            <v>59.808036452349945</v>
          </cell>
          <cell r="O70">
            <v>226.50875899999994</v>
          </cell>
          <cell r="P70">
            <v>6.7938745417031501E-2</v>
          </cell>
          <cell r="Q70">
            <v>692.02</v>
          </cell>
          <cell r="R70">
            <v>0.10911501920100787</v>
          </cell>
          <cell r="S70">
            <v>4.3646033888064151E-2</v>
          </cell>
          <cell r="T70">
            <v>2.6284720877443882E-2</v>
          </cell>
          <cell r="U70">
            <v>443.50888875964995</v>
          </cell>
          <cell r="V70">
            <v>6.993075476550803E-2</v>
          </cell>
          <cell r="W70">
            <v>2.975396611193586E-2</v>
          </cell>
          <cell r="X70">
            <v>9.4302983235639761E-3</v>
          </cell>
          <cell r="Y70">
            <v>248.51111124035003</v>
          </cell>
          <cell r="Z70">
            <v>3.9184264435499834E-2</v>
          </cell>
        </row>
        <row r="71">
          <cell r="A71">
            <v>54</v>
          </cell>
          <cell r="B71" t="str">
            <v>UUEE 05</v>
          </cell>
          <cell r="C71">
            <v>37043</v>
          </cell>
          <cell r="D71">
            <v>5992.5145480800002</v>
          </cell>
          <cell r="E71">
            <v>2369.9437387554608</v>
          </cell>
          <cell r="F71">
            <v>239.70058192320002</v>
          </cell>
          <cell r="G71">
            <v>156.40462970488804</v>
          </cell>
          <cell r="H71">
            <v>396.10521162808806</v>
          </cell>
          <cell r="I71">
            <v>6.6100000000000006E-2</v>
          </cell>
          <cell r="J71">
            <v>3226.4655976964514</v>
          </cell>
          <cell r="K71">
            <v>374.27300000000002</v>
          </cell>
          <cell r="L71">
            <v>2610.2028112445391</v>
          </cell>
          <cell r="M71">
            <v>161.32327988482257</v>
          </cell>
          <cell r="N71">
            <v>80.666506567089471</v>
          </cell>
          <cell r="O71">
            <v>241.98978645191204</v>
          </cell>
          <cell r="P71">
            <v>7.5001508345442044E-2</v>
          </cell>
          <cell r="Q71">
            <v>638.0949980800001</v>
          </cell>
          <cell r="R71">
            <v>0.10648201067520909</v>
          </cell>
          <cell r="S71">
            <v>0.04</v>
          </cell>
          <cell r="T71">
            <v>2.6920799038612348E-2</v>
          </cell>
          <cell r="U71">
            <v>401.02386180802262</v>
          </cell>
          <cell r="V71">
            <v>6.6920799038612352E-2</v>
          </cell>
          <cell r="W71">
            <v>2.6100000000000005E-2</v>
          </cell>
          <cell r="X71">
            <v>1.3461211636596693E-2</v>
          </cell>
          <cell r="Y71">
            <v>237.07113627197751</v>
          </cell>
          <cell r="Z71">
            <v>3.9561211636596698E-2</v>
          </cell>
        </row>
        <row r="72">
          <cell r="A72">
            <v>55</v>
          </cell>
          <cell r="B72" t="str">
            <v>UUEE 05</v>
          </cell>
          <cell r="C72">
            <v>37073</v>
          </cell>
          <cell r="D72">
            <v>6147.76</v>
          </cell>
          <cell r="E72">
            <v>2439.7737016335223</v>
          </cell>
          <cell r="F72">
            <v>245.91040000000001</v>
          </cell>
          <cell r="G72">
            <v>128.06144741347785</v>
          </cell>
          <cell r="H72">
            <v>373.97184741347786</v>
          </cell>
          <cell r="I72">
            <v>6.0830586654891841E-2</v>
          </cell>
          <cell r="J72">
            <v>3334.0144509530001</v>
          </cell>
          <cell r="K72">
            <v>396.44099999999997</v>
          </cell>
          <cell r="L72">
            <v>2644.0337083664781</v>
          </cell>
          <cell r="M72">
            <v>166.70072254765</v>
          </cell>
          <cell r="N72">
            <v>126.83902003887209</v>
          </cell>
          <cell r="O72">
            <v>293.5397425865221</v>
          </cell>
          <cell r="P72">
            <v>8.8043932293879593E-2</v>
          </cell>
          <cell r="Q72">
            <v>667.51158999999996</v>
          </cell>
          <cell r="R72">
            <v>0.10857801703384645</v>
          </cell>
          <cell r="S72">
            <v>0.04</v>
          </cell>
          <cell r="T72">
            <v>2.7115684826286322E-2</v>
          </cell>
          <cell r="U72">
            <v>412.61112254764998</v>
          </cell>
          <cell r="V72">
            <v>6.7115684826286312E-2</v>
          </cell>
          <cell r="W72">
            <v>2.0830586654891837E-2</v>
          </cell>
          <cell r="X72">
            <v>2.0631745552668303E-2</v>
          </cell>
          <cell r="Y72">
            <v>254.90046745234994</v>
          </cell>
          <cell r="Z72">
            <v>4.146233220756014E-2</v>
          </cell>
        </row>
        <row r="73">
          <cell r="A73">
            <v>56</v>
          </cell>
          <cell r="B73" t="str">
            <v>UUEE 05</v>
          </cell>
          <cell r="C73">
            <v>37104</v>
          </cell>
          <cell r="D73">
            <v>6079.4769999999999</v>
          </cell>
          <cell r="E73">
            <v>1985.6782134459099</v>
          </cell>
          <cell r="F73">
            <v>243.17908</v>
          </cell>
          <cell r="G73">
            <v>156.85050659999996</v>
          </cell>
          <cell r="H73">
            <v>400.02958659999996</v>
          </cell>
          <cell r="I73">
            <v>6.5799999999999997E-2</v>
          </cell>
          <cell r="J73">
            <v>3693.7691999540903</v>
          </cell>
          <cell r="K73">
            <v>395.226</v>
          </cell>
          <cell r="L73">
            <v>3016.097518399089</v>
          </cell>
          <cell r="M73">
            <v>184.68845999770451</v>
          </cell>
          <cell r="N73">
            <v>97.757221557296532</v>
          </cell>
          <cell r="O73">
            <v>282.44568155500104</v>
          </cell>
          <cell r="P73">
            <v>7.6465438489906612E-2</v>
          </cell>
          <cell r="Q73">
            <v>682.475268155001</v>
          </cell>
          <cell r="R73">
            <v>0.11225887821518218</v>
          </cell>
          <cell r="S73">
            <v>0.04</v>
          </cell>
          <cell r="T73">
            <v>3.0379004640975617E-2</v>
          </cell>
          <cell r="U73">
            <v>427.86753999770451</v>
          </cell>
          <cell r="V73">
            <v>7.0379004640975615E-2</v>
          </cell>
          <cell r="W73">
            <v>2.5799999999999993E-2</v>
          </cell>
          <cell r="X73">
            <v>1.6079873574206552E-2</v>
          </cell>
          <cell r="Y73">
            <v>254.60772815729649</v>
          </cell>
          <cell r="Z73">
            <v>4.1879873574206548E-2</v>
          </cell>
        </row>
        <row r="74">
          <cell r="A74">
            <v>57</v>
          </cell>
          <cell r="B74" t="str">
            <v>UUEE 05</v>
          </cell>
          <cell r="C74">
            <v>37135</v>
          </cell>
          <cell r="D74">
            <v>5639.8904330513096</v>
          </cell>
          <cell r="E74">
            <v>1734.386813645734</v>
          </cell>
          <cell r="F74">
            <v>225.59561732205239</v>
          </cell>
          <cell r="G74">
            <v>99.262071621703029</v>
          </cell>
          <cell r="H74">
            <v>324.85768894375542</v>
          </cell>
          <cell r="I74">
            <v>5.7599999999999998E-2</v>
          </cell>
          <cell r="J74">
            <v>3580.6459304618202</v>
          </cell>
          <cell r="K74">
            <v>381.31799999999998</v>
          </cell>
          <cell r="L74">
            <v>2895.1223690012666</v>
          </cell>
          <cell r="M74">
            <v>179.03229652309102</v>
          </cell>
          <cell r="N74">
            <v>125.17326493746253</v>
          </cell>
          <cell r="O74">
            <v>304.20556146055355</v>
          </cell>
          <cell r="P74">
            <v>8.495829170725018E-2</v>
          </cell>
          <cell r="Q74">
            <v>629.06325040430897</v>
          </cell>
          <cell r="R74">
            <v>0.11153820413209196</v>
          </cell>
          <cell r="S74">
            <v>0.04</v>
          </cell>
          <cell r="T74">
            <v>3.1743931668231092E-2</v>
          </cell>
          <cell r="U74">
            <v>404.62791384514344</v>
          </cell>
          <cell r="V74">
            <v>7.1743931668231092E-2</v>
          </cell>
          <cell r="W74">
            <v>1.7599999999999998E-2</v>
          </cell>
          <cell r="X74">
            <v>2.2194272463860781E-2</v>
          </cell>
          <cell r="Y74">
            <v>224.43533655916556</v>
          </cell>
          <cell r="Z74">
            <v>3.9794272463860775E-2</v>
          </cell>
        </row>
        <row r="75">
          <cell r="A75">
            <v>58</v>
          </cell>
          <cell r="B75" t="str">
            <v>UUEE 05</v>
          </cell>
          <cell r="C75">
            <v>37165</v>
          </cell>
          <cell r="D75">
            <v>5900.8670000000002</v>
          </cell>
          <cell r="E75">
            <v>1915.5009085000002</v>
          </cell>
          <cell r="F75">
            <v>236.03468000000001</v>
          </cell>
          <cell r="G75">
            <v>115.06690649999999</v>
          </cell>
          <cell r="H75">
            <v>351.1015865</v>
          </cell>
          <cell r="I75">
            <v>5.9499999999999997E-2</v>
          </cell>
          <cell r="J75">
            <v>3634.2645050000001</v>
          </cell>
          <cell r="K75">
            <v>392.63600000000002</v>
          </cell>
          <cell r="L75">
            <v>2959.1153616810002</v>
          </cell>
          <cell r="M75">
            <v>181.71322525000002</v>
          </cell>
          <cell r="N75">
            <v>100.79991806899974</v>
          </cell>
          <cell r="O75">
            <v>282.51314331899977</v>
          </cell>
          <cell r="P75">
            <v>7.7735988376828324E-2</v>
          </cell>
          <cell r="Q75">
            <v>633.61472981899976</v>
          </cell>
          <cell r="R75">
            <v>0.10737654819520585</v>
          </cell>
          <cell r="S75">
            <v>0.04</v>
          </cell>
          <cell r="T75">
            <v>3.0794326537100399E-2</v>
          </cell>
          <cell r="U75">
            <v>417.74790525000003</v>
          </cell>
          <cell r="V75">
            <v>7.0794326537100397E-2</v>
          </cell>
          <cell r="W75">
            <v>1.9499999999999997E-2</v>
          </cell>
          <cell r="X75">
            <v>1.708222165810545E-2</v>
          </cell>
          <cell r="Y75">
            <v>215.86682456899973</v>
          </cell>
          <cell r="Z75">
            <v>3.658222165810545E-2</v>
          </cell>
        </row>
        <row r="76">
          <cell r="A76">
            <v>59</v>
          </cell>
          <cell r="B76" t="str">
            <v>UUEE 05</v>
          </cell>
          <cell r="C76">
            <v>37196</v>
          </cell>
          <cell r="D76">
            <v>5925.4369999999999</v>
          </cell>
          <cell r="E76">
            <v>2038.8134525219411</v>
          </cell>
          <cell r="F76">
            <v>237.01748000000001</v>
          </cell>
          <cell r="G76">
            <v>115.34156247805842</v>
          </cell>
          <cell r="H76">
            <v>352.35904247805843</v>
          </cell>
          <cell r="I76">
            <v>5.946549469314389E-2</v>
          </cell>
          <cell r="J76">
            <v>3534.2645050000001</v>
          </cell>
          <cell r="K76">
            <v>392.63600000000002</v>
          </cell>
          <cell r="L76">
            <v>2877.8613164420585</v>
          </cell>
          <cell r="M76">
            <v>176.71322525000002</v>
          </cell>
          <cell r="N76">
            <v>87.053963307941473</v>
          </cell>
          <cell r="O76">
            <v>263.76718855794149</v>
          </cell>
          <cell r="P76">
            <v>7.4631422799505909E-2</v>
          </cell>
          <cell r="Q76">
            <v>616.12623103599992</v>
          </cell>
          <cell r="R76">
            <v>0.10397988047733862</v>
          </cell>
          <cell r="S76">
            <v>0.04</v>
          </cell>
          <cell r="T76">
            <v>2.9822817329759818E-2</v>
          </cell>
          <cell r="U76">
            <v>413.73070525000003</v>
          </cell>
          <cell r="V76">
            <v>6.9822817329759826E-2</v>
          </cell>
          <cell r="W76">
            <v>1.9465494693143886E-2</v>
          </cell>
          <cell r="X76">
            <v>1.4691568454434917E-2</v>
          </cell>
          <cell r="Y76">
            <v>202.39552578599989</v>
          </cell>
          <cell r="Z76">
            <v>3.4157063147578805E-2</v>
          </cell>
        </row>
        <row r="77">
          <cell r="A77">
            <v>60</v>
          </cell>
          <cell r="B77" t="str">
            <v>UUEE 05</v>
          </cell>
          <cell r="C77">
            <v>37226</v>
          </cell>
          <cell r="D77">
            <v>6278.3459999999995</v>
          </cell>
          <cell r="E77">
            <v>2070.2702778504872</v>
          </cell>
          <cell r="F77">
            <v>251.13383999999999</v>
          </cell>
          <cell r="G77">
            <v>176.26307593851257</v>
          </cell>
          <cell r="H77">
            <v>427.39691593851256</v>
          </cell>
          <cell r="I77">
            <v>6.8074762993073745E-2</v>
          </cell>
          <cell r="J77">
            <v>3780.6788062109999</v>
          </cell>
          <cell r="K77">
            <v>371.47500000000002</v>
          </cell>
          <cell r="L77">
            <v>3184.0010565685116</v>
          </cell>
          <cell r="M77">
            <v>189.03394031055001</v>
          </cell>
          <cell r="N77">
            <v>36.168809331938405</v>
          </cell>
          <cell r="O77">
            <v>225.20274964248841</v>
          </cell>
          <cell r="P77">
            <v>5.9566750095913813E-2</v>
          </cell>
          <cell r="Q77">
            <v>652.59966558100098</v>
          </cell>
          <cell r="R77">
            <v>0.10394452067168662</v>
          </cell>
          <cell r="S77">
            <v>0.04</v>
          </cell>
          <cell r="T77">
            <v>3.0108875858474514E-2</v>
          </cell>
          <cell r="U77">
            <v>440.16778031055003</v>
          </cell>
          <cell r="V77">
            <v>7.0108875858474515E-2</v>
          </cell>
          <cell r="W77">
            <v>2.8074762993073748E-2</v>
          </cell>
          <cell r="X77">
            <v>5.7608818201383624E-3</v>
          </cell>
          <cell r="Y77">
            <v>212.43188527045098</v>
          </cell>
          <cell r="Z77">
            <v>3.3835644813212107E-2</v>
          </cell>
        </row>
        <row r="80">
          <cell r="B80" t="str">
            <v>TOTAL: ENSA</v>
          </cell>
        </row>
        <row r="81">
          <cell r="B81" t="str">
            <v>Empresa</v>
          </cell>
          <cell r="C81" t="str">
            <v>Año-Mes</v>
          </cell>
          <cell r="D81" t="str">
            <v xml:space="preserve">Energía Distribuída </v>
          </cell>
          <cell r="E81" t="str">
            <v>Ventas en MT</v>
          </cell>
          <cell r="F81" t="str">
            <v xml:space="preserve">Pérdidas Técnicas MT </v>
          </cell>
          <cell r="G81" t="str">
            <v>Pérdidas Comerciales MT</v>
          </cell>
          <cell r="H81" t="str">
            <v>Pérdidas Totales MT</v>
          </cell>
          <cell r="I81" t="str">
            <v>% Pérdidas Totales MT</v>
          </cell>
          <cell r="J81" t="str">
            <v>Energía Distribuída en BT</v>
          </cell>
          <cell r="K81" t="str">
            <v>Consumo Alumbrado Público</v>
          </cell>
          <cell r="L81" t="str">
            <v>Ventas en BT</v>
          </cell>
          <cell r="M81" t="str">
            <v>Pérdidas Técnicas BT</v>
          </cell>
          <cell r="N81" t="str">
            <v>Pérdidas Comerciales BT</v>
          </cell>
          <cell r="O81" t="str">
            <v>Pérdidas Totales BT</v>
          </cell>
          <cell r="P81" t="str">
            <v>% Pérdidas Totales BT</v>
          </cell>
          <cell r="Q81" t="str">
            <v>Pérdidas Totales MT+BT</v>
          </cell>
          <cell r="R81" t="str">
            <v>% Pérdidas Totales MT+BT</v>
          </cell>
          <cell r="S81" t="str">
            <v>% Pérdidas Técnicas MT</v>
          </cell>
          <cell r="T81" t="str">
            <v>% Pérdidas Técnicas BT</v>
          </cell>
          <cell r="U81" t="str">
            <v>Pérdidas Técnicas MT+BT</v>
          </cell>
          <cell r="V81" t="str">
            <v>% Pérdidas Técnicas MT+BT</v>
          </cell>
          <cell r="W81" t="str">
            <v>% Pérdidas Comerciales MT</v>
          </cell>
          <cell r="X81" t="str">
            <v>% Pérdidas Comerciales BT</v>
          </cell>
          <cell r="Y81" t="str">
            <v>Pérdidas Comerciales MT+BT</v>
          </cell>
          <cell r="Z81" t="str">
            <v>% Pérdidas Comerciales MT+BT</v>
          </cell>
        </row>
        <row r="82">
          <cell r="A82">
            <v>61</v>
          </cell>
          <cell r="B82" t="str">
            <v>ENSA</v>
          </cell>
          <cell r="C82">
            <v>36892</v>
          </cell>
          <cell r="D82">
            <v>25177.417710000002</v>
          </cell>
          <cell r="E82">
            <v>6212.5912365189997</v>
          </cell>
          <cell r="F82">
            <v>1048.8584890196003</v>
          </cell>
          <cell r="G82">
            <v>664.60799888476845</v>
          </cell>
          <cell r="H82">
            <v>1713.4664879043685</v>
          </cell>
          <cell r="I82">
            <v>6.805568814246632E-2</v>
          </cell>
          <cell r="J82">
            <v>17251.359985576531</v>
          </cell>
          <cell r="K82">
            <v>1662.8906500000001</v>
          </cell>
          <cell r="L82">
            <v>14519.523110082995</v>
          </cell>
          <cell r="M82">
            <v>920.37277952091279</v>
          </cell>
          <cell r="N82">
            <v>148.57334596071854</v>
          </cell>
          <cell r="O82">
            <v>1068.9461254816313</v>
          </cell>
          <cell r="P82">
            <v>6.196300618475023E-2</v>
          </cell>
          <cell r="Q82">
            <v>2782.412613386</v>
          </cell>
          <cell r="R82">
            <v>0.11051223145417639</v>
          </cell>
          <cell r="S82">
            <v>4.1658699915162994E-2</v>
          </cell>
          <cell r="T82">
            <v>3.655548754530763E-2</v>
          </cell>
          <cell r="U82">
            <v>1969.2312685405132</v>
          </cell>
          <cell r="V82">
            <v>7.8214187460470624E-2</v>
          </cell>
          <cell r="W82">
            <v>2.6396988227303332E-2</v>
          </cell>
          <cell r="X82">
            <v>5.9010557664024446E-3</v>
          </cell>
          <cell r="Y82">
            <v>813.18134484548705</v>
          </cell>
          <cell r="Z82">
            <v>3.2298043993705776E-2</v>
          </cell>
        </row>
        <row r="83">
          <cell r="A83">
            <v>62</v>
          </cell>
          <cell r="B83" t="str">
            <v>ENSA</v>
          </cell>
          <cell r="C83">
            <v>36923</v>
          </cell>
          <cell r="D83">
            <v>23208.828079999999</v>
          </cell>
          <cell r="E83">
            <v>5790.269364766149</v>
          </cell>
          <cell r="F83">
            <v>994.80011557640012</v>
          </cell>
          <cell r="G83">
            <v>594.3554063735877</v>
          </cell>
          <cell r="H83">
            <v>1589.1555219499878</v>
          </cell>
          <cell r="I83">
            <v>6.847202781942395E-2</v>
          </cell>
          <cell r="J83">
            <v>15829.403193283862</v>
          </cell>
          <cell r="K83">
            <v>1528.1707899999999</v>
          </cell>
          <cell r="L83">
            <v>13176.38969016085</v>
          </cell>
          <cell r="M83">
            <v>846.7676507551713</v>
          </cell>
          <cell r="N83">
            <v>278.0756092661635</v>
          </cell>
          <cell r="O83">
            <v>1124.8432600213348</v>
          </cell>
          <cell r="P83">
            <v>7.10603707724487E-2</v>
          </cell>
          <cell r="Q83">
            <v>2713.9987819713224</v>
          </cell>
          <cell r="R83">
            <v>0.11693820871162756</v>
          </cell>
          <cell r="S83">
            <v>4.2863005066320445E-2</v>
          </cell>
          <cell r="T83">
            <v>3.6484722444252403E-2</v>
          </cell>
          <cell r="U83">
            <v>1841.5677663315714</v>
          </cell>
          <cell r="V83">
            <v>7.9347727510572841E-2</v>
          </cell>
          <cell r="W83">
            <v>2.5609022753103512E-2</v>
          </cell>
          <cell r="X83">
            <v>1.198145844795122E-2</v>
          </cell>
          <cell r="Y83">
            <v>872.43101563975119</v>
          </cell>
          <cell r="Z83">
            <v>3.759048120105473E-2</v>
          </cell>
        </row>
        <row r="84">
          <cell r="A84">
            <v>63</v>
          </cell>
          <cell r="B84" t="str">
            <v>ENSA</v>
          </cell>
          <cell r="C84">
            <v>36951</v>
          </cell>
          <cell r="D84">
            <v>25212.439019999998</v>
          </cell>
          <cell r="E84">
            <v>6061.2092624681918</v>
          </cell>
          <cell r="F84">
            <v>1078.1422066608002</v>
          </cell>
          <cell r="G84">
            <v>424.61153206759235</v>
          </cell>
          <cell r="H84">
            <v>1502.7537387283924</v>
          </cell>
          <cell r="I84">
            <v>5.9603663792159069E-2</v>
          </cell>
          <cell r="J84">
            <v>17648.476018803412</v>
          </cell>
          <cell r="K84">
            <v>1704.7619299999999</v>
          </cell>
          <cell r="L84">
            <v>14712.524279113819</v>
          </cell>
          <cell r="M84">
            <v>960.02873571236057</v>
          </cell>
          <cell r="N84">
            <v>271.16065089823724</v>
          </cell>
          <cell r="O84">
            <v>1231.1893866105977</v>
          </cell>
          <cell r="P84">
            <v>6.9761796162956954E-2</v>
          </cell>
          <cell r="Q84">
            <v>2733.9431253389903</v>
          </cell>
          <cell r="R84">
            <v>0.10843628112180122</v>
          </cell>
          <cell r="S84">
            <v>4.2762312912509336E-2</v>
          </cell>
          <cell r="T84">
            <v>3.8077582853083311E-2</v>
          </cell>
          <cell r="U84">
            <v>2038.1709423731609</v>
          </cell>
          <cell r="V84">
            <v>8.0839895765592654E-2</v>
          </cell>
          <cell r="W84">
            <v>1.684135087964974E-2</v>
          </cell>
          <cell r="X84">
            <v>1.0755034476558836E-2</v>
          </cell>
          <cell r="Y84">
            <v>695.77218296582964</v>
          </cell>
          <cell r="Z84">
            <v>2.7596385356208578E-2</v>
          </cell>
        </row>
        <row r="85">
          <cell r="A85">
            <v>64</v>
          </cell>
          <cell r="B85" t="str">
            <v>ENSA</v>
          </cell>
          <cell r="C85">
            <v>36982</v>
          </cell>
          <cell r="D85">
            <v>24305.488689999998</v>
          </cell>
          <cell r="E85">
            <v>6348.566816117087</v>
          </cell>
          <cell r="F85">
            <v>1005.648953696</v>
          </cell>
          <cell r="G85">
            <v>406.89410287482826</v>
          </cell>
          <cell r="H85">
            <v>1412.5430565708282</v>
          </cell>
          <cell r="I85">
            <v>5.8116217064666159E-2</v>
          </cell>
          <cell r="J85">
            <v>16544.378817312085</v>
          </cell>
          <cell r="K85">
            <v>1679.6790527481389</v>
          </cell>
          <cell r="L85">
            <v>13636.213107631775</v>
          </cell>
          <cell r="M85">
            <v>895.77548516159663</v>
          </cell>
          <cell r="N85">
            <v>332.71129883844628</v>
          </cell>
          <cell r="O85">
            <v>1228.4867840000429</v>
          </cell>
          <cell r="P85">
            <v>7.4254028970525673E-2</v>
          </cell>
          <cell r="Q85">
            <v>2641.0298405708709</v>
          </cell>
          <cell r="R85">
            <v>0.10865981236812033</v>
          </cell>
          <cell r="S85">
            <v>4.1375385063117616E-2</v>
          </cell>
          <cell r="T85">
            <v>3.6854864207282748E-2</v>
          </cell>
          <cell r="U85">
            <v>1901.4244388575967</v>
          </cell>
          <cell r="V85">
            <v>7.823024927040037E-2</v>
          </cell>
          <cell r="W85">
            <v>1.6740832001548547E-2</v>
          </cell>
          <cell r="X85">
            <v>1.3688731096171443E-2</v>
          </cell>
          <cell r="Y85">
            <v>739.60540171327455</v>
          </cell>
          <cell r="Z85">
            <v>3.0429563097719992E-2</v>
          </cell>
        </row>
        <row r="86">
          <cell r="A86">
            <v>65</v>
          </cell>
          <cell r="B86" t="str">
            <v>ENSA</v>
          </cell>
          <cell r="C86">
            <v>37012</v>
          </cell>
          <cell r="D86">
            <v>24721.771359999999</v>
          </cell>
          <cell r="E86">
            <v>6428.0201270622165</v>
          </cell>
          <cell r="F86">
            <v>1066.9986142119999</v>
          </cell>
          <cell r="G86">
            <v>600.74483294827667</v>
          </cell>
          <cell r="H86">
            <v>1667.7434471602764</v>
          </cell>
          <cell r="I86">
            <v>6.7460515788876574E-2</v>
          </cell>
          <cell r="J86">
            <v>16626.007785777507</v>
          </cell>
          <cell r="K86">
            <v>1741.4360499999998</v>
          </cell>
          <cell r="L86">
            <v>13614.136161690783</v>
          </cell>
          <cell r="M86">
            <v>897.55487750986117</v>
          </cell>
          <cell r="N86">
            <v>372.88042211121751</v>
          </cell>
          <cell r="O86">
            <v>1270.4352996210787</v>
          </cell>
          <cell r="P86">
            <v>7.641252885180623E-2</v>
          </cell>
          <cell r="Q86">
            <v>2938.1787467813551</v>
          </cell>
          <cell r="R86">
            <v>0.11884984712443984</v>
          </cell>
          <cell r="S86">
            <v>4.3160281626842129E-2</v>
          </cell>
          <cell r="T86">
            <v>3.6306252672577956E-2</v>
          </cell>
          <cell r="U86">
            <v>1964.5534917218611</v>
          </cell>
          <cell r="V86">
            <v>7.9466534299420091E-2</v>
          </cell>
          <cell r="W86">
            <v>2.4300234162034442E-2</v>
          </cell>
          <cell r="X86">
            <v>1.5083078662985317E-2</v>
          </cell>
          <cell r="Y86">
            <v>973.62525505949418</v>
          </cell>
          <cell r="Z86">
            <v>3.9383312825019764E-2</v>
          </cell>
        </row>
        <row r="87">
          <cell r="A87">
            <v>66</v>
          </cell>
          <cell r="B87" t="str">
            <v>ENSA</v>
          </cell>
          <cell r="C87">
            <v>37043</v>
          </cell>
          <cell r="D87">
            <v>23708.76453402</v>
          </cell>
          <cell r="E87">
            <v>5974.7401324531238</v>
          </cell>
          <cell r="F87">
            <v>994.01015556080006</v>
          </cell>
          <cell r="G87">
            <v>571.18131856007005</v>
          </cell>
          <cell r="H87">
            <v>1565.1914741208702</v>
          </cell>
          <cell r="I87">
            <v>6.6017420345752628E-2</v>
          </cell>
          <cell r="J87">
            <v>16168.832927446007</v>
          </cell>
          <cell r="K87">
            <v>1740.2924130924839</v>
          </cell>
          <cell r="L87">
            <v>13179.471067546878</v>
          </cell>
          <cell r="M87">
            <v>873.49081521177732</v>
          </cell>
          <cell r="N87">
            <v>375.6652221268688</v>
          </cell>
          <cell r="O87">
            <v>1249.156037338646</v>
          </cell>
          <cell r="P87">
            <v>7.7257031657383818E-2</v>
          </cell>
          <cell r="Q87">
            <v>2814.3475114595162</v>
          </cell>
          <cell r="R87">
            <v>0.1187049416860661</v>
          </cell>
          <cell r="S87">
            <v>4.1925852109859316E-2</v>
          </cell>
          <cell r="T87">
            <v>3.6842527747845931E-2</v>
          </cell>
          <cell r="U87">
            <v>1867.5009707725774</v>
          </cell>
          <cell r="V87">
            <v>7.876837985770524E-2</v>
          </cell>
          <cell r="W87">
            <v>2.4091568235893309E-2</v>
          </cell>
          <cell r="X87">
            <v>1.5844993592467549E-2</v>
          </cell>
          <cell r="Y87">
            <v>946.84654068693885</v>
          </cell>
          <cell r="Z87">
            <v>3.9936561828360861E-2</v>
          </cell>
        </row>
        <row r="88">
          <cell r="A88">
            <v>67</v>
          </cell>
          <cell r="B88" t="str">
            <v>ENSA</v>
          </cell>
          <cell r="C88">
            <v>37073</v>
          </cell>
          <cell r="D88">
            <v>24574.902249999999</v>
          </cell>
          <cell r="E88">
            <v>6118.7653070194865</v>
          </cell>
          <cell r="F88">
            <v>1031.2053025</v>
          </cell>
          <cell r="G88">
            <v>498.92958318140381</v>
          </cell>
          <cell r="H88">
            <v>1530.1348856814038</v>
          </cell>
          <cell r="I88">
            <v>6.2264129074263312E-2</v>
          </cell>
          <cell r="J88">
            <v>16926.002057299109</v>
          </cell>
          <cell r="K88">
            <v>1846.1704764094025</v>
          </cell>
          <cell r="L88">
            <v>13707.664390406026</v>
          </cell>
          <cell r="M88">
            <v>912.06853880149436</v>
          </cell>
          <cell r="N88">
            <v>460.09865168218676</v>
          </cell>
          <cell r="O88">
            <v>1372.1671904836812</v>
          </cell>
          <cell r="P88">
            <v>8.1068594097916502E-2</v>
          </cell>
          <cell r="Q88">
            <v>2902.3020761650851</v>
          </cell>
          <cell r="R88">
            <v>0.11810024905246917</v>
          </cell>
          <cell r="S88">
            <v>4.196172550391325E-2</v>
          </cell>
          <cell r="T88">
            <v>3.7113821634895593E-2</v>
          </cell>
          <cell r="U88">
            <v>1943.2738413014945</v>
          </cell>
          <cell r="V88">
            <v>7.9075547138808849E-2</v>
          </cell>
          <cell r="W88">
            <v>2.0302403570350066E-2</v>
          </cell>
          <cell r="X88">
            <v>1.8722298343310267E-2</v>
          </cell>
          <cell r="Y88">
            <v>959.02823486359057</v>
          </cell>
          <cell r="Z88">
            <v>3.902470191366033E-2</v>
          </cell>
        </row>
        <row r="89">
          <cell r="A89">
            <v>68</v>
          </cell>
          <cell r="B89" t="str">
            <v>ENSA</v>
          </cell>
          <cell r="C89">
            <v>37104</v>
          </cell>
          <cell r="D89">
            <v>24515.389190000002</v>
          </cell>
          <cell r="E89">
            <v>5690.6890640419097</v>
          </cell>
          <cell r="F89">
            <v>1028.3769495000001</v>
          </cell>
          <cell r="G89">
            <v>527.16527863346209</v>
          </cell>
          <cell r="H89">
            <v>1555.5422281334622</v>
          </cell>
          <cell r="I89">
            <v>6.3451663609239331E-2</v>
          </cell>
          <cell r="J89">
            <v>17261.732261764628</v>
          </cell>
          <cell r="K89">
            <v>1843.3506000000002</v>
          </cell>
          <cell r="L89">
            <v>14065.376991548635</v>
          </cell>
          <cell r="M89">
            <v>929.22602047012595</v>
          </cell>
          <cell r="N89">
            <v>423.77864974586413</v>
          </cell>
          <cell r="O89">
            <v>1353.00467021599</v>
          </cell>
          <cell r="P89">
            <v>7.8381743483123364E-2</v>
          </cell>
          <cell r="Q89">
            <v>2908.546898349452</v>
          </cell>
          <cell r="R89">
            <v>0.11864167751152278</v>
          </cell>
          <cell r="S89">
            <v>4.1948220423091723E-2</v>
          </cell>
          <cell r="T89">
            <v>3.7903784160569789E-2</v>
          </cell>
          <cell r="U89">
            <v>1957.6029699701262</v>
          </cell>
          <cell r="V89">
            <v>7.9852004583661526E-2</v>
          </cell>
          <cell r="W89">
            <v>2.1503443186147601E-2</v>
          </cell>
          <cell r="X89">
            <v>1.7286229741713684E-2</v>
          </cell>
          <cell r="Y89">
            <v>950.94392837932628</v>
          </cell>
          <cell r="Z89">
            <v>3.8789672927861285E-2</v>
          </cell>
        </row>
        <row r="90">
          <cell r="A90">
            <v>69</v>
          </cell>
          <cell r="B90" t="str">
            <v>ENSA</v>
          </cell>
          <cell r="C90">
            <v>37135</v>
          </cell>
          <cell r="D90">
            <v>23376.920610000012</v>
          </cell>
          <cell r="E90">
            <v>5394.2486384799722</v>
          </cell>
          <cell r="F90">
            <v>976.19537750000052</v>
          </cell>
          <cell r="G90">
            <v>405.39265248269851</v>
          </cell>
          <cell r="H90">
            <v>1381.588029982699</v>
          </cell>
          <cell r="I90">
            <v>5.9100514264983778E-2</v>
          </cell>
          <cell r="J90">
            <v>16601.083941537341</v>
          </cell>
          <cell r="K90">
            <v>1750.0712000000001</v>
          </cell>
          <cell r="L90">
            <v>13537.288267350203</v>
          </cell>
          <cell r="M90">
            <v>889.51402548224064</v>
          </cell>
          <cell r="N90">
            <v>424.21044870489817</v>
          </cell>
          <cell r="O90">
            <v>1313.7244741871391</v>
          </cell>
          <cell r="P90">
            <v>7.9134861242408844E-2</v>
          </cell>
          <cell r="Q90">
            <v>2695.3125041698377</v>
          </cell>
          <cell r="R90">
            <v>0.1152980133327251</v>
          </cell>
          <cell r="S90">
            <v>4.1758937962188686E-2</v>
          </cell>
          <cell r="T90">
            <v>3.8050949495107185E-2</v>
          </cell>
          <cell r="U90">
            <v>1865.709402982241</v>
          </cell>
          <cell r="V90">
            <v>7.9809887457295864E-2</v>
          </cell>
          <cell r="W90">
            <v>1.7341576302795095E-2</v>
          </cell>
          <cell r="X90">
            <v>1.814654957263415E-2</v>
          </cell>
          <cell r="Y90">
            <v>829.60310118759662</v>
          </cell>
          <cell r="Z90">
            <v>3.5488125875429245E-2</v>
          </cell>
        </row>
        <row r="91">
          <cell r="A91">
            <v>70</v>
          </cell>
          <cell r="B91" t="str">
            <v>ENSA</v>
          </cell>
          <cell r="C91">
            <v>37165</v>
          </cell>
          <cell r="D91">
            <v>24349.599999999999</v>
          </cell>
          <cell r="E91">
            <v>5901.0607842000009</v>
          </cell>
          <cell r="F91">
            <v>1022.7135700000001</v>
          </cell>
          <cell r="G91">
            <v>462.52686077601072</v>
          </cell>
          <cell r="H91">
            <v>1485.2404307760107</v>
          </cell>
          <cell r="I91">
            <v>6.0996502233137746E-2</v>
          </cell>
          <cell r="J91">
            <v>16963.298785023988</v>
          </cell>
          <cell r="K91">
            <v>1769.8227200000001</v>
          </cell>
          <cell r="L91">
            <v>13890.937317401002</v>
          </cell>
          <cell r="M91">
            <v>910.0187964509596</v>
          </cell>
          <cell r="N91">
            <v>392.51995117202944</v>
          </cell>
          <cell r="O91">
            <v>1302.5387476229889</v>
          </cell>
          <cell r="P91">
            <v>7.6785698591416221E-2</v>
          </cell>
          <cell r="Q91">
            <v>2787.7791783989996</v>
          </cell>
          <cell r="R91">
            <v>0.11448973200377008</v>
          </cell>
          <cell r="S91">
            <v>4.2001247248414766E-2</v>
          </cell>
          <cell r="T91">
            <v>3.7373049103515445E-2</v>
          </cell>
          <cell r="U91">
            <v>1932.7323664509597</v>
          </cell>
          <cell r="V91">
            <v>7.9374296351930204E-2</v>
          </cell>
          <cell r="W91">
            <v>1.8995254984722983E-2</v>
          </cell>
          <cell r="X91">
            <v>1.6120180667116891E-2</v>
          </cell>
          <cell r="Y91">
            <v>855.04681194804016</v>
          </cell>
          <cell r="Z91">
            <v>3.5115435651839874E-2</v>
          </cell>
        </row>
        <row r="92">
          <cell r="A92">
            <v>71</v>
          </cell>
          <cell r="B92" t="str">
            <v>ENSA</v>
          </cell>
          <cell r="C92">
            <v>37196</v>
          </cell>
          <cell r="D92">
            <v>24053.44584</v>
          </cell>
          <cell r="E92">
            <v>5853.2171900887233</v>
          </cell>
          <cell r="F92">
            <v>1008.281492</v>
          </cell>
          <cell r="G92">
            <v>399.27670541787893</v>
          </cell>
          <cell r="H92">
            <v>1407.558197417879</v>
          </cell>
          <cell r="I92">
            <v>5.8517944031002876E-2</v>
          </cell>
          <cell r="J92">
            <v>16792.670452493396</v>
          </cell>
          <cell r="K92">
            <v>1589.9648</v>
          </cell>
          <cell r="L92">
            <v>13262.095594366574</v>
          </cell>
          <cell r="M92">
            <v>903.556387149736</v>
          </cell>
          <cell r="N92">
            <v>372.48798097586894</v>
          </cell>
          <cell r="O92">
            <v>1276.0443681256049</v>
          </cell>
          <cell r="P92">
            <v>7.5988174229676284E-2</v>
          </cell>
          <cell r="Q92">
            <v>2683.6025655434837</v>
          </cell>
          <cell r="R92">
            <v>0.1115683209546946</v>
          </cell>
          <cell r="S92">
            <v>4.1918380372897121E-2</v>
          </cell>
          <cell r="T92">
            <v>3.7564529970469128E-2</v>
          </cell>
          <cell r="U92">
            <v>1911.837879149736</v>
          </cell>
          <cell r="V92">
            <v>7.9482910343366256E-2</v>
          </cell>
          <cell r="W92">
            <v>1.6599563658105748E-2</v>
          </cell>
          <cell r="X92">
            <v>1.5485846953222604E-2</v>
          </cell>
          <cell r="Y92">
            <v>771.76468639374787</v>
          </cell>
          <cell r="Z92">
            <v>3.2085410611328351E-2</v>
          </cell>
        </row>
        <row r="93">
          <cell r="A93">
            <v>72</v>
          </cell>
          <cell r="B93" t="str">
            <v>ENSA</v>
          </cell>
          <cell r="C93">
            <v>37226</v>
          </cell>
          <cell r="D93">
            <v>25391.352489999997</v>
          </cell>
          <cell r="E93">
            <v>5835.661741548427</v>
          </cell>
          <cell r="F93">
            <v>1064.2427117999998</v>
          </cell>
          <cell r="G93">
            <v>479.99445184228614</v>
          </cell>
          <cell r="H93">
            <v>1544.2371636422861</v>
          </cell>
          <cell r="I93">
            <v>6.0817444216508774E-2</v>
          </cell>
          <cell r="J93">
            <v>18011.453584809286</v>
          </cell>
          <cell r="K93">
            <v>1367.1604400000001</v>
          </cell>
          <cell r="L93">
            <v>14610.761995872512</v>
          </cell>
          <cell r="M93">
            <v>970.35967545448148</v>
          </cell>
          <cell r="N93">
            <v>322.25612401648289</v>
          </cell>
          <cell r="O93">
            <v>1292.6157994709642</v>
          </cell>
          <cell r="P93">
            <v>7.1766323211200786E-2</v>
          </cell>
          <cell r="Q93">
            <v>2836.8529631132506</v>
          </cell>
          <cell r="R93">
            <v>0.11172516171521396</v>
          </cell>
          <cell r="S93">
            <v>4.1913588975582762E-2</v>
          </cell>
          <cell r="T93">
            <v>3.821614763674535E-2</v>
          </cell>
          <cell r="U93">
            <v>2034.6023872544813</v>
          </cell>
          <cell r="V93">
            <v>8.0129736612328112E-2</v>
          </cell>
          <cell r="W93">
            <v>1.8903855240926009E-2</v>
          </cell>
          <cell r="X93">
            <v>1.2691569861959838E-2</v>
          </cell>
          <cell r="Y93">
            <v>802.25057585876903</v>
          </cell>
          <cell r="Z93">
            <v>3.1595425102885849E-2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D1JUNIO"/>
      <sheetName val="Resumen JUL-2000"/>
      <sheetName val="Resumen JUN-2000"/>
      <sheetName val="Consumos &gt; 500"/>
      <sheetName val="Conceptos"/>
    </sheetNames>
    <sheetDataSet>
      <sheetData sheetId="0" refreshError="1">
        <row r="83">
          <cell r="T83" t="str">
            <v>PERD.IDAS REALES - CHICLAYO (01)</v>
          </cell>
          <cell r="W83" t="str">
            <v>MARGEN</v>
          </cell>
        </row>
        <row r="84">
          <cell r="T84" t="str">
            <v>MES</v>
          </cell>
          <cell r="U84" t="str">
            <v>MWh</v>
          </cell>
          <cell r="V84" t="str">
            <v>%</v>
          </cell>
          <cell r="W84" t="str">
            <v>MWh</v>
          </cell>
        </row>
        <row r="85">
          <cell r="T85">
            <v>36617</v>
          </cell>
          <cell r="U85">
            <v>2277.4587444444442</v>
          </cell>
          <cell r="V85">
            <v>0.14970162361167788</v>
          </cell>
        </row>
        <row r="86">
          <cell r="T86">
            <v>36647</v>
          </cell>
          <cell r="U86">
            <v>2256.2163219696959</v>
          </cell>
          <cell r="V86">
            <v>0.15180986789095793</v>
          </cell>
          <cell r="W86">
            <v>-21.242422474748309</v>
          </cell>
        </row>
        <row r="87">
          <cell r="T87">
            <v>36678</v>
          </cell>
          <cell r="U87">
            <v>2074.2194986426748</v>
          </cell>
          <cell r="V87">
            <v>0.14041764928618358</v>
          </cell>
          <cell r="W87">
            <v>-181.99682332702105</v>
          </cell>
        </row>
        <row r="88">
          <cell r="T88">
            <v>36708</v>
          </cell>
          <cell r="U88">
            <v>1667.917455492423</v>
          </cell>
          <cell r="V88">
            <v>0.11537836260125665</v>
          </cell>
          <cell r="W88">
            <v>-406.30204315025185</v>
          </cell>
        </row>
        <row r="100">
          <cell r="T100" t="str">
            <v>PERD. BT</v>
          </cell>
          <cell r="W100" t="str">
            <v>MARGEN</v>
          </cell>
        </row>
        <row r="101">
          <cell r="T101" t="str">
            <v>MES</v>
          </cell>
          <cell r="U101" t="str">
            <v>MWh</v>
          </cell>
          <cell r="V101" t="str">
            <v>%</v>
          </cell>
          <cell r="W101" t="str">
            <v>MWh</v>
          </cell>
        </row>
        <row r="102">
          <cell r="T102">
            <v>36617</v>
          </cell>
          <cell r="U102">
            <v>1264.973608503698</v>
          </cell>
          <cell r="V102">
            <v>0.12247610796363341</v>
          </cell>
        </row>
        <row r="103">
          <cell r="T103">
            <v>36647</v>
          </cell>
          <cell r="U103">
            <v>1352.0178948135194</v>
          </cell>
          <cell r="V103">
            <v>0.13289135546491299</v>
          </cell>
          <cell r="W103">
            <v>87.044286309821473</v>
          </cell>
        </row>
        <row r="104">
          <cell r="T104">
            <v>36678</v>
          </cell>
          <cell r="U104">
            <v>1179.4069361742384</v>
          </cell>
          <cell r="V104">
            <v>0.11818641684783174</v>
          </cell>
          <cell r="W104">
            <v>-172.61095863928108</v>
          </cell>
        </row>
        <row r="105">
          <cell r="T105">
            <v>36708</v>
          </cell>
          <cell r="U105">
            <v>1008.4687212215968</v>
          </cell>
          <cell r="V105">
            <v>0.10185020914570873</v>
          </cell>
          <cell r="W105">
            <v>-170.9382149526416</v>
          </cell>
        </row>
        <row r="116">
          <cell r="T116" t="str">
            <v>PERD.MT. ALMT  C-219 C-236</v>
          </cell>
          <cell r="W116" t="str">
            <v>MARGEN</v>
          </cell>
        </row>
        <row r="117">
          <cell r="T117" t="str">
            <v>MES</v>
          </cell>
          <cell r="U117" t="str">
            <v>MWh</v>
          </cell>
          <cell r="V117" t="str">
            <v>%</v>
          </cell>
          <cell r="W117" t="str">
            <v>MWh</v>
          </cell>
        </row>
        <row r="118">
          <cell r="T118">
            <v>36617</v>
          </cell>
          <cell r="U118">
            <v>253.54462899999999</v>
          </cell>
          <cell r="V118">
            <v>0.11899406886517944</v>
          </cell>
        </row>
        <row r="119">
          <cell r="T119">
            <v>36647</v>
          </cell>
          <cell r="U119">
            <v>423.87438000000003</v>
          </cell>
          <cell r="V119">
            <v>0.18972423739260511</v>
          </cell>
          <cell r="W119">
            <v>170.32975100000004</v>
          </cell>
        </row>
        <row r="120">
          <cell r="T120">
            <v>36678</v>
          </cell>
          <cell r="U120">
            <v>377.27345029999992</v>
          </cell>
          <cell r="V120">
            <v>0.1646111007012161</v>
          </cell>
          <cell r="W120">
            <v>-46.600929700000108</v>
          </cell>
        </row>
        <row r="121">
          <cell r="T121">
            <v>36708</v>
          </cell>
          <cell r="U121">
            <v>101.68310600000002</v>
          </cell>
          <cell r="V121">
            <v>4.6305047496744002E-2</v>
          </cell>
          <cell r="W121">
            <v>-275.59034429999991</v>
          </cell>
        </row>
        <row r="137">
          <cell r="T137" t="str">
            <v>MES</v>
          </cell>
          <cell r="U137" t="str">
            <v>NIVEL DE TENSION</v>
          </cell>
          <cell r="V137" t="str">
            <v>MWh</v>
          </cell>
        </row>
        <row r="138">
          <cell r="T138" t="str">
            <v>JULIO 2000</v>
          </cell>
        </row>
        <row r="139">
          <cell r="U139" t="str">
            <v>BT</v>
          </cell>
          <cell r="V139">
            <v>-170.9382149526416</v>
          </cell>
        </row>
        <row r="141">
          <cell r="U141" t="str">
            <v>MT</v>
          </cell>
          <cell r="V141">
            <v>-275.59034429999991</v>
          </cell>
        </row>
        <row r="142">
          <cell r="V142">
            <v>-275.59034429999991</v>
          </cell>
        </row>
        <row r="143">
          <cell r="U143" t="str">
            <v>TOTAL</v>
          </cell>
          <cell r="V143">
            <v>-446.52855925264151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Cta"/>
      <sheetName val="Idc"/>
      <sheetName val="Ifg"/>
      <sheetName val="Idg"/>
      <sheetName val="Mdo"/>
      <sheetName val="deuda"/>
      <sheetName val="Pme"/>
      <sheetName val="Bde"/>
      <sheetName val="Blg"/>
      <sheetName val="Gpn"/>
      <sheetName val="Gpd"/>
      <sheetName val="flujo 2002"/>
      <sheetName val="Aportes de Capital MEM"/>
      <sheetName val="Inv"/>
      <sheetName val="Ape"/>
    </sheetNames>
    <sheetDataSet>
      <sheetData sheetId="0">
        <row r="1">
          <cell r="B1" t="str">
            <v>Electronorte Medio S.A.</v>
          </cell>
        </row>
      </sheetData>
      <sheetData sheetId="1"/>
      <sheetData sheetId="2" refreshError="1">
        <row r="1">
          <cell r="B1" t="str">
            <v>Electronorte Medio S.A.</v>
          </cell>
        </row>
        <row r="2">
          <cell r="B2" t="str">
            <v>Presupuesto y Plan Operativo 2001</v>
          </cell>
        </row>
        <row r="5">
          <cell r="B5" t="str">
            <v>INFORMACION GENERAL (1)</v>
          </cell>
        </row>
        <row r="8">
          <cell r="B8" t="str">
            <v>UBICACIÓN GEOGRÁFICA</v>
          </cell>
        </row>
        <row r="10">
          <cell r="B10" t="str">
            <v>UNIDADES DE NEGOCIO</v>
          </cell>
          <cell r="E10" t="str">
            <v xml:space="preserve">       DEPARTAMENTOS</v>
          </cell>
          <cell r="H10" t="str">
            <v>EXTENSIÓN ( KM2)</v>
          </cell>
          <cell r="J10" t="str">
            <v>PROVINCIA(S)</v>
          </cell>
          <cell r="L10" t="str">
            <v>NÚMERO</v>
          </cell>
          <cell r="N10" t="str">
            <v>POBLACION (2)</v>
          </cell>
          <cell r="P10" t="str">
            <v>INDICE DE</v>
          </cell>
        </row>
        <row r="11">
          <cell r="H11" t="str">
            <v>GEOGRÁFICA</v>
          </cell>
          <cell r="I11" t="str">
            <v>CONCESIÓN</v>
          </cell>
          <cell r="J11" t="str">
            <v>PROVINCIA</v>
          </cell>
          <cell r="K11" t="str">
            <v>NUMERO</v>
          </cell>
          <cell r="L11" t="str">
            <v>DISTRITOS</v>
          </cell>
          <cell r="N11" t="str">
            <v>(MILES)</v>
          </cell>
          <cell r="P11" t="str">
            <v>ELECTRIFICACION</v>
          </cell>
        </row>
        <row r="13">
          <cell r="B13" t="str">
            <v xml:space="preserve">  La Libertad</v>
          </cell>
          <cell r="E13" t="str">
            <v xml:space="preserve">  La Libertad</v>
          </cell>
          <cell r="H13">
            <v>25500</v>
          </cell>
          <cell r="I13">
            <v>541</v>
          </cell>
          <cell r="J13" t="str">
            <v>Trujillo</v>
          </cell>
          <cell r="K13">
            <v>12</v>
          </cell>
          <cell r="M13">
            <v>49</v>
          </cell>
          <cell r="O13">
            <v>1349.2529999999999</v>
          </cell>
          <cell r="P13">
            <v>0.66963349349603074</v>
          </cell>
        </row>
        <row r="14">
          <cell r="B14" t="str">
            <v xml:space="preserve">  Cajamarca</v>
          </cell>
          <cell r="E14" t="str">
            <v xml:space="preserve">  Cajamarca</v>
          </cell>
          <cell r="H14">
            <v>13376</v>
          </cell>
          <cell r="I14">
            <v>107</v>
          </cell>
          <cell r="J14" t="str">
            <v>Cajamarca</v>
          </cell>
          <cell r="K14">
            <v>7</v>
          </cell>
          <cell r="M14">
            <v>21</v>
          </cell>
          <cell r="O14">
            <v>344.702</v>
          </cell>
          <cell r="P14">
            <v>0.46277654321703965</v>
          </cell>
        </row>
        <row r="15">
          <cell r="B15" t="str">
            <v xml:space="preserve">  Chimbote</v>
          </cell>
          <cell r="E15" t="str">
            <v xml:space="preserve">  Ancash</v>
          </cell>
          <cell r="H15">
            <v>12276</v>
          </cell>
          <cell r="I15">
            <v>108</v>
          </cell>
          <cell r="J15" t="str">
            <v>Chimbote</v>
          </cell>
          <cell r="K15">
            <v>4</v>
          </cell>
          <cell r="M15">
            <v>12</v>
          </cell>
          <cell r="O15">
            <v>402.63099999999997</v>
          </cell>
          <cell r="P15">
            <v>0.97422950542804709</v>
          </cell>
        </row>
        <row r="16">
          <cell r="B16" t="str">
            <v xml:space="preserve">   Huaraz</v>
          </cell>
          <cell r="E16" t="str">
            <v xml:space="preserve">  Ancash</v>
          </cell>
          <cell r="H16">
            <v>23601</v>
          </cell>
          <cell r="I16">
            <v>141</v>
          </cell>
          <cell r="J16" t="str">
            <v>Huaraz</v>
          </cell>
          <cell r="K16">
            <v>14</v>
          </cell>
          <cell r="M16">
            <v>48</v>
          </cell>
          <cell r="O16">
            <v>248.72499999999999</v>
          </cell>
          <cell r="P16">
            <v>0.77185646798673235</v>
          </cell>
        </row>
        <row r="23">
          <cell r="C23" t="str">
            <v>TOTAL :</v>
          </cell>
          <cell r="H23">
            <v>74753</v>
          </cell>
          <cell r="I23">
            <v>897</v>
          </cell>
          <cell r="K23">
            <v>37</v>
          </cell>
          <cell r="M23">
            <v>130</v>
          </cell>
          <cell r="O23">
            <v>2345.3109999999997</v>
          </cell>
          <cell r="P23">
            <v>0.70236314075190887</v>
          </cell>
        </row>
        <row r="25">
          <cell r="B25" t="str">
            <v>(2) según el INEI</v>
          </cell>
        </row>
        <row r="29">
          <cell r="B29" t="str">
            <v xml:space="preserve">TAMAÑO DE LAS UNIDADES DE NEGOCIO </v>
          </cell>
        </row>
        <row r="32">
          <cell r="D32" t="str">
            <v>FUERZA</v>
          </cell>
          <cell r="E32" t="str">
            <v>SUB ESTACIONES</v>
          </cell>
          <cell r="G32" t="str">
            <v>LONGITUD DE REDES</v>
          </cell>
          <cell r="I32" t="str">
            <v>CENTRALES</v>
          </cell>
          <cell r="K32" t="str">
            <v>MERCADO</v>
          </cell>
        </row>
        <row r="33">
          <cell r="B33" t="str">
            <v>UNIDADES DE</v>
          </cell>
          <cell r="D33" t="str">
            <v>LABORAL</v>
          </cell>
          <cell r="E33" t="str">
            <v>DISTRIBUCION</v>
          </cell>
          <cell r="G33" t="str">
            <v>( KM )</v>
          </cell>
          <cell r="I33" t="str">
            <v>ELECTRICAS</v>
          </cell>
          <cell r="K33" t="str">
            <v>CLIENTES</v>
          </cell>
          <cell r="N33" t="str">
            <v>MWH  FACTURADOS</v>
          </cell>
        </row>
        <row r="34">
          <cell r="B34" t="str">
            <v>NEGOCIO</v>
          </cell>
          <cell r="E34" t="str">
            <v>NUMERO</v>
          </cell>
          <cell r="F34" t="str">
            <v>(KVA)</v>
          </cell>
          <cell r="G34" t="str">
            <v>MT</v>
          </cell>
          <cell r="H34" t="str">
            <v>BT</v>
          </cell>
          <cell r="I34" t="str">
            <v>NUMERO</v>
          </cell>
          <cell r="J34" t="str">
            <v>MW</v>
          </cell>
          <cell r="K34" t="str">
            <v>LIBRES</v>
          </cell>
          <cell r="L34" t="str">
            <v>REGULADOS</v>
          </cell>
          <cell r="N34" t="str">
            <v>LIBRES</v>
          </cell>
          <cell r="O34" t="str">
            <v>REGULADOS</v>
          </cell>
        </row>
        <row r="35">
          <cell r="L35" t="str">
            <v>MT</v>
          </cell>
          <cell r="M35" t="str">
            <v>BT</v>
          </cell>
          <cell r="O35" t="str">
            <v>MT</v>
          </cell>
          <cell r="P35" t="str">
            <v>BT</v>
          </cell>
        </row>
        <row r="37">
          <cell r="B37" t="str">
            <v xml:space="preserve">  La Libertad</v>
          </cell>
          <cell r="D37">
            <v>184</v>
          </cell>
          <cell r="E37">
            <v>1225</v>
          </cell>
          <cell r="F37">
            <v>179260</v>
          </cell>
          <cell r="G37">
            <v>1050</v>
          </cell>
          <cell r="H37">
            <v>1981</v>
          </cell>
          <cell r="I37">
            <v>6</v>
          </cell>
          <cell r="J37">
            <v>2.99</v>
          </cell>
          <cell r="K37">
            <v>5</v>
          </cell>
          <cell r="L37">
            <v>592</v>
          </cell>
          <cell r="M37">
            <v>180104</v>
          </cell>
          <cell r="N37">
            <v>134195</v>
          </cell>
          <cell r="O37">
            <v>100307</v>
          </cell>
          <cell r="P37">
            <v>218497</v>
          </cell>
        </row>
        <row r="38">
          <cell r="B38" t="str">
            <v xml:space="preserve">  Cajamarca</v>
          </cell>
          <cell r="D38">
            <v>61</v>
          </cell>
          <cell r="E38">
            <v>302</v>
          </cell>
          <cell r="F38">
            <v>29520</v>
          </cell>
          <cell r="G38">
            <v>299</v>
          </cell>
          <cell r="H38">
            <v>446</v>
          </cell>
          <cell r="I38">
            <v>9</v>
          </cell>
          <cell r="J38">
            <v>8.67</v>
          </cell>
          <cell r="K38">
            <v>1</v>
          </cell>
          <cell r="L38">
            <v>59</v>
          </cell>
          <cell r="M38">
            <v>31844</v>
          </cell>
          <cell r="N38">
            <v>42597</v>
          </cell>
          <cell r="O38">
            <v>11171</v>
          </cell>
          <cell r="P38">
            <v>35624</v>
          </cell>
        </row>
        <row r="39">
          <cell r="B39" t="str">
            <v xml:space="preserve">  Chimbote</v>
          </cell>
          <cell r="D39">
            <v>55</v>
          </cell>
          <cell r="E39">
            <v>692</v>
          </cell>
          <cell r="F39">
            <v>67150</v>
          </cell>
          <cell r="G39">
            <v>676</v>
          </cell>
          <cell r="H39">
            <v>904</v>
          </cell>
          <cell r="I39">
            <v>1</v>
          </cell>
          <cell r="J39">
            <v>0.23</v>
          </cell>
          <cell r="K39">
            <v>5</v>
          </cell>
          <cell r="L39">
            <v>296</v>
          </cell>
          <cell r="M39">
            <v>78150</v>
          </cell>
          <cell r="N39">
            <v>17287</v>
          </cell>
          <cell r="O39">
            <v>60972</v>
          </cell>
          <cell r="P39">
            <v>82180</v>
          </cell>
        </row>
        <row r="40">
          <cell r="B40" t="str">
            <v xml:space="preserve">   Huaraz</v>
          </cell>
          <cell r="D40">
            <v>50</v>
          </cell>
          <cell r="E40">
            <v>537</v>
          </cell>
          <cell r="F40">
            <v>39110</v>
          </cell>
          <cell r="G40">
            <v>736</v>
          </cell>
          <cell r="H40">
            <v>974</v>
          </cell>
          <cell r="I40">
            <v>6</v>
          </cell>
          <cell r="J40">
            <v>5.29</v>
          </cell>
          <cell r="K40">
            <v>0</v>
          </cell>
          <cell r="L40">
            <v>131</v>
          </cell>
          <cell r="M40">
            <v>38265</v>
          </cell>
          <cell r="O40">
            <v>6983</v>
          </cell>
          <cell r="P40">
            <v>38639</v>
          </cell>
        </row>
        <row r="46">
          <cell r="C46" t="str">
            <v>TOTAL</v>
          </cell>
          <cell r="D46">
            <v>350</v>
          </cell>
          <cell r="E46">
            <v>2756</v>
          </cell>
          <cell r="F46">
            <v>315040</v>
          </cell>
          <cell r="G46">
            <v>2761</v>
          </cell>
          <cell r="H46">
            <v>4305</v>
          </cell>
          <cell r="I46">
            <v>22</v>
          </cell>
          <cell r="J46">
            <v>17.18</v>
          </cell>
          <cell r="K46">
            <v>11</v>
          </cell>
          <cell r="L46">
            <v>1078</v>
          </cell>
          <cell r="M46">
            <v>328363</v>
          </cell>
          <cell r="N46">
            <v>194079</v>
          </cell>
          <cell r="O46">
            <v>179433</v>
          </cell>
          <cell r="P46">
            <v>374940</v>
          </cell>
        </row>
        <row r="49">
          <cell r="B49" t="str">
            <v>DESCRIPCIÓN DE LA GESTIÓN</v>
          </cell>
        </row>
        <row r="52">
          <cell r="B52" t="str">
            <v xml:space="preserve">OBJETIVOS </v>
          </cell>
          <cell r="E52" t="str">
            <v>ESTRATEGIAS</v>
          </cell>
          <cell r="K52" t="str">
            <v xml:space="preserve">              RESULTADOS</v>
          </cell>
        </row>
        <row r="53">
          <cell r="B53" t="str">
            <v>ESTRATEGICOS</v>
          </cell>
          <cell r="I53" t="str">
            <v>PRELIMINAR 2000</v>
          </cell>
          <cell r="M53" t="str">
            <v>PROGRAMADO  2,001</v>
          </cell>
        </row>
        <row r="55">
          <cell r="B55" t="str">
            <v>Calidad del Servicio y Seguridad Industrial</v>
          </cell>
          <cell r="E55" t="str">
            <v>a)  Optimizar la atención comercial</v>
          </cell>
          <cell r="I55" t="str">
            <v xml:space="preserve">  - Mejores aplicaciones del sistema comercial para atencion al cliente  80%</v>
          </cell>
          <cell r="M55" t="str">
            <v xml:space="preserve">  - Mejores aplicacionespara atencion al cliente  100%</v>
          </cell>
        </row>
        <row r="56">
          <cell r="E56" t="str">
            <v>b)  Reducción de indicadores de mala calidad</v>
          </cell>
          <cell r="I56" t="str">
            <v xml:space="preserve">  - Para Producto: 35%</v>
          </cell>
          <cell r="M56" t="str">
            <v xml:space="preserve">  - Para Producto: 10%</v>
          </cell>
        </row>
        <row r="57">
          <cell r="I57" t="str">
            <v xml:space="preserve">  - Para Suministro:   N=28    D=40     (MT)</v>
          </cell>
          <cell r="M57" t="str">
            <v xml:space="preserve">  - Para Suministro:   N=12    D=20     (MT)</v>
          </cell>
        </row>
        <row r="58">
          <cell r="I58" t="str">
            <v xml:space="preserve">  - Para Alumbrado Público:    9%</v>
          </cell>
          <cell r="M58" t="str">
            <v xml:space="preserve">  - Para Alumbrado Público:    8%</v>
          </cell>
        </row>
        <row r="59">
          <cell r="E59" t="str">
            <v>c)  Adquirir equipos de medición y control</v>
          </cell>
          <cell r="I59" t="str">
            <v xml:space="preserve">  - Adquisición al 80 %  </v>
          </cell>
          <cell r="M59" t="str">
            <v xml:space="preserve">  - Adquisición al 80 %  </v>
          </cell>
        </row>
        <row r="60">
          <cell r="E60" t="str">
            <v>d)  Diagnósticar y Optimizar el uso de las instalaciones eléctricas</v>
          </cell>
          <cell r="M60" t="str">
            <v xml:space="preserve">    Adquisición de Software de Calculos de Ingeniería</v>
          </cell>
        </row>
        <row r="61">
          <cell r="E61" t="str">
            <v>e)  Disminuir el número de observaciones de OSINERG</v>
          </cell>
          <cell r="I61" t="str">
            <v xml:space="preserve">  -  0.90%</v>
          </cell>
          <cell r="M61" t="str">
            <v xml:space="preserve">  -  0.25 %</v>
          </cell>
        </row>
        <row r="63">
          <cell r="B63" t="str">
            <v>Mejorar la rentabilidad del negocio</v>
          </cell>
        </row>
        <row r="64">
          <cell r="E64" t="str">
            <v xml:space="preserve">a)  Optimizar los procesos operativos / comerciales y revisión de costos </v>
          </cell>
          <cell r="I64" t="str">
            <v xml:space="preserve">   -  Venta en MWh                                =   748,451 </v>
          </cell>
          <cell r="M64" t="str">
            <v xml:space="preserve">   -  Venta en MWh                                =   915,671</v>
          </cell>
        </row>
        <row r="65">
          <cell r="E65" t="str">
            <v xml:space="preserve">      unitarios de bienes y servicios.</v>
          </cell>
          <cell r="I65" t="str">
            <v xml:space="preserve">   -  Facturación en Miles de soles        =   212,972</v>
          </cell>
          <cell r="M65" t="str">
            <v xml:space="preserve">   -  Facturación en Miles de soles        =   264,573</v>
          </cell>
        </row>
        <row r="66">
          <cell r="E66" t="str">
            <v>b)  Incrementar la cobertura del servicio eléctrico.</v>
          </cell>
          <cell r="I66" t="str">
            <v xml:space="preserve">   -  Costo del servicio en Miles Soles   =   85,433</v>
          </cell>
          <cell r="M66" t="str">
            <v xml:space="preserve">   -  Costo del servicio en Miles Soles   =     88,269</v>
          </cell>
        </row>
        <row r="67">
          <cell r="I67" t="str">
            <v xml:space="preserve">    - Margen Operativo                           =   12,852    </v>
          </cell>
          <cell r="M67" t="str">
            <v xml:space="preserve">   -  Margen Operativo                           =     24,520</v>
          </cell>
        </row>
        <row r="69">
          <cell r="E69" t="str">
            <v>c)  Optimizar los procesos comerciales y administrativos</v>
          </cell>
          <cell r="I69" t="str">
            <v xml:space="preserve">    -  MWh / trabajador                          =   2,138</v>
          </cell>
          <cell r="M69" t="str">
            <v xml:space="preserve">    -  MWh / trabajador                          =    2,616</v>
          </cell>
        </row>
        <row r="70">
          <cell r="E70" t="str">
            <v xml:space="preserve">d)  Obtener información oportuna y confiable e implementar programa de </v>
          </cell>
          <cell r="I70" t="str">
            <v xml:space="preserve">    -  Miles Soles Venta / trabajador      =      607</v>
          </cell>
          <cell r="M70" t="str">
            <v xml:space="preserve">    -  Miles Soles Venta / trabajador      =       779</v>
          </cell>
        </row>
        <row r="71">
          <cell r="E71" t="str">
            <v xml:space="preserve">       evaluación y control.</v>
          </cell>
          <cell r="I71" t="str">
            <v xml:space="preserve">    -  Numero de clientes / trabajador    =      941</v>
          </cell>
          <cell r="M71" t="str">
            <v xml:space="preserve">    -  Numero de clientes / trabajador    =     1,074</v>
          </cell>
        </row>
        <row r="73">
          <cell r="E73" t="str">
            <v>e)  Reducir el índice de morosidad y la cartera pesada</v>
          </cell>
          <cell r="I73" t="str">
            <v xml:space="preserve">   - Saneamiento de las carteras de cobranza dudosa :  S/. 4.6 Mio</v>
          </cell>
          <cell r="M73" t="str">
            <v xml:space="preserve">   - Recupero del 65% en cartera pesada</v>
          </cell>
        </row>
        <row r="74">
          <cell r="E74" t="str">
            <v>f)  Ejercer presion a los morosos mediante los cortes, cobranza pre-judicial y</v>
          </cell>
          <cell r="I74" t="str">
            <v xml:space="preserve">   - Deuda de cartera morosa : S/. 25.7 Mio.</v>
          </cell>
          <cell r="M74" t="str">
            <v xml:space="preserve">   - Deuda de Cartera Morosa : S/. 9.0 Mio.</v>
          </cell>
        </row>
        <row r="75">
          <cell r="E75" t="str">
            <v xml:space="preserve">     judicial, ejecucion de embargos, publicidad y facilidades.</v>
          </cell>
        </row>
        <row r="76">
          <cell r="E76" t="str">
            <v>g)  Mejorar la recaudación de la cartera activa.</v>
          </cell>
          <cell r="I76" t="str">
            <v xml:space="preserve">   - Indice de recaudacion :   91 %</v>
          </cell>
          <cell r="M76" t="str">
            <v xml:space="preserve">   - Indice de recaudacion : 95 %</v>
          </cell>
        </row>
        <row r="78">
          <cell r="E78" t="str">
            <v xml:space="preserve">h)  Aplicación de modulo balances de energía en sistema comercial </v>
          </cell>
        </row>
        <row r="79">
          <cell r="E79" t="str">
            <v>i)  Reducir el nivel de pérdidas de energía</v>
          </cell>
          <cell r="I79" t="str">
            <v xml:space="preserve">   - Pérdidas de distribución diciembre 2000 = 11.37 %</v>
          </cell>
          <cell r="M79" t="str">
            <v xml:space="preserve">   - Pérdidas de distribución diciembre 2001 =  7.17 %</v>
          </cell>
        </row>
        <row r="80">
          <cell r="E80" t="str">
            <v>j)  Reducir la vulnerabilidad de las instalaciones eléctricas</v>
          </cell>
          <cell r="I80" t="str">
            <v xml:space="preserve">   - Promedio acumulado anual                     =  12.65 %</v>
          </cell>
          <cell r="M80" t="str">
            <v xml:space="preserve">   - Promedio acumulado anual                     =  9.04 %</v>
          </cell>
        </row>
        <row r="81">
          <cell r="E81" t="str">
            <v>k)  Renovar, efectuar mantenimiento y contraste de medidores</v>
          </cell>
        </row>
        <row r="82">
          <cell r="E82" t="str">
            <v>l)  Aplicación de tecnologías de vanguardia</v>
          </cell>
          <cell r="I82" t="str">
            <v xml:space="preserve">   -  Implementación de proeyctos piloto de telemedición y telecontrol</v>
          </cell>
        </row>
        <row r="85">
          <cell r="B85" t="str">
            <v>(1)   Las cifras del año 2000 son anualizadas sobre la base de  la ejecución al mes de octubre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RESUM-ENOSA"/>
      <sheetName val="Indice PPO 2004"/>
      <sheetName val="HINA"/>
      <sheetName val="TJ"/>
      <sheetName val="CH"/>
      <sheetName val="NO"/>
      <sheetName val="HZ"/>
      <sheetName val="CJ"/>
      <sheetName val="Vtas por Mcds"/>
      <sheetName val="Vtas por UU_NN"/>
      <sheetName val="Vtas UU_NN"/>
      <sheetName val="Compra"/>
      <sheetName val="Ev Perd"/>
      <sheetName val="Clientes"/>
      <sheetName val="Ev_Perd_A"/>
      <sheetName val="Evol-Pérdidas"/>
      <sheetName val="RATIOS-FEB03"/>
      <sheetName val="EVOL-CLIENTES"/>
      <sheetName val="PRECIOS_MEDIOS"/>
      <sheetName val="FLABOR-98-2002"/>
      <sheetName val="FLAB-NOV02-DIC02"/>
      <sheetName val="CORTE.........................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">
          <cell r="C2" t="str">
            <v>HIDRANDINA SA.</v>
          </cell>
        </row>
        <row r="3">
          <cell r="C3" t="str">
            <v>PRESUPUESTO EJERCICIO 2004</v>
          </cell>
        </row>
        <row r="4">
          <cell r="C4" t="str">
            <v>VENTA DE ENERGÍA POR MERCADOS</v>
          </cell>
        </row>
        <row r="5">
          <cell r="C5" t="str">
            <v>Expresado en MWh</v>
          </cell>
        </row>
        <row r="6">
          <cell r="C6" t="str">
            <v>EMPRESAS DE DISTRIBUCION DE ENERGIA ELECTRICA</v>
          </cell>
          <cell r="V6">
            <v>37898.046479976852</v>
          </cell>
        </row>
        <row r="8">
          <cell r="H8" t="str">
            <v xml:space="preserve"> VENTA DE ENERGIA POR MERCADOS - EN GWH</v>
          </cell>
        </row>
        <row r="10">
          <cell r="E10" t="str">
            <v>REAL</v>
          </cell>
          <cell r="F10" t="str">
            <v>REAL</v>
          </cell>
          <cell r="G10" t="str">
            <v>PROY</v>
          </cell>
          <cell r="H10" t="str">
            <v>PROYECCIÓN AÑO 2004</v>
          </cell>
          <cell r="U10" t="str">
            <v>VAR. 2004/2003</v>
          </cell>
          <cell r="W10" t="str">
            <v>VAR. 2003/2002</v>
          </cell>
          <cell r="Y10" t="str">
            <v>PROY</v>
          </cell>
          <cell r="Z10" t="str">
            <v>PROY</v>
          </cell>
        </row>
        <row r="11">
          <cell r="C11" t="str">
            <v>EMPRESAS</v>
          </cell>
          <cell r="D11" t="str">
            <v>SECTOR</v>
          </cell>
          <cell r="E11">
            <v>2001</v>
          </cell>
          <cell r="F11">
            <v>2002</v>
          </cell>
          <cell r="G11">
            <v>2003</v>
          </cell>
          <cell r="H11" t="str">
            <v>ENERO</v>
          </cell>
          <cell r="I11" t="str">
            <v>FEBRERO</v>
          </cell>
          <cell r="J11" t="str">
            <v>MARZO</v>
          </cell>
          <cell r="K11" t="str">
            <v>ABRIL</v>
          </cell>
          <cell r="L11" t="str">
            <v>MAYO</v>
          </cell>
          <cell r="M11" t="str">
            <v>JUNIO</v>
          </cell>
          <cell r="N11" t="str">
            <v>JULIO</v>
          </cell>
          <cell r="O11" t="str">
            <v>AGOSTO</v>
          </cell>
          <cell r="P11" t="str">
            <v>SEPTIEMBRE</v>
          </cell>
          <cell r="Q11" t="str">
            <v>OCTUBRE</v>
          </cell>
          <cell r="R11" t="str">
            <v>NOVIEMBRE</v>
          </cell>
          <cell r="S11" t="str">
            <v>DICIEMBRE</v>
          </cell>
          <cell r="T11">
            <v>2004</v>
          </cell>
          <cell r="U11" t="str">
            <v>Variac</v>
          </cell>
          <cell r="V11" t="str">
            <v>Variac.%</v>
          </cell>
          <cell r="W11" t="str">
            <v>Variac</v>
          </cell>
          <cell r="X11" t="str">
            <v>Variac.%</v>
          </cell>
          <cell r="Y11">
            <v>2005</v>
          </cell>
          <cell r="Z11">
            <v>2006</v>
          </cell>
        </row>
        <row r="12">
          <cell r="D12" t="str">
            <v>Regulado</v>
          </cell>
        </row>
        <row r="13">
          <cell r="D13" t="str">
            <v>AT</v>
          </cell>
          <cell r="E13">
            <v>5948.03</v>
          </cell>
          <cell r="F13">
            <v>6232.5</v>
          </cell>
          <cell r="G13">
            <v>5855.8571924583775</v>
          </cell>
          <cell r="H13">
            <v>584.23500000000001</v>
          </cell>
          <cell r="I13">
            <v>565.53300000000002</v>
          </cell>
          <cell r="J13">
            <v>547.94000000000005</v>
          </cell>
          <cell r="K13">
            <v>531.37599999999998</v>
          </cell>
          <cell r="L13">
            <v>515.76300000000003</v>
          </cell>
          <cell r="M13">
            <v>501.03300000000002</v>
          </cell>
          <cell r="N13">
            <v>487.12399999999997</v>
          </cell>
          <cell r="O13">
            <v>473.97400000000005</v>
          </cell>
          <cell r="P13">
            <v>461.53100000000001</v>
          </cell>
          <cell r="Q13">
            <v>449.74200000000002</v>
          </cell>
          <cell r="R13">
            <v>438.565</v>
          </cell>
          <cell r="S13">
            <v>427.95400000000001</v>
          </cell>
          <cell r="T13">
            <v>5984.7699999999986</v>
          </cell>
          <cell r="U13">
            <v>128.91280754162108</v>
          </cell>
          <cell r="V13">
            <v>2.2014335955399478E-2</v>
          </cell>
          <cell r="W13">
            <v>-376.64280754162246</v>
          </cell>
          <cell r="X13">
            <v>-6.0432058971780611E-2</v>
          </cell>
          <cell r="Y13">
            <v>6105</v>
          </cell>
          <cell r="Z13">
            <v>6226</v>
          </cell>
        </row>
        <row r="14">
          <cell r="D14" t="str">
            <v>MT</v>
          </cell>
          <cell r="E14">
            <v>179087.85</v>
          </cell>
          <cell r="F14">
            <v>184680.08</v>
          </cell>
          <cell r="G14">
            <v>191658.33229587009</v>
          </cell>
          <cell r="H14">
            <v>14792.371000000003</v>
          </cell>
          <cell r="I14">
            <v>14355.846000000001</v>
          </cell>
          <cell r="J14">
            <v>15072.465</v>
          </cell>
          <cell r="K14">
            <v>18285.092999999997</v>
          </cell>
          <cell r="L14">
            <v>16770.000999999997</v>
          </cell>
          <cell r="M14">
            <v>16486.154000000002</v>
          </cell>
          <cell r="N14">
            <v>16904.074000000001</v>
          </cell>
          <cell r="O14">
            <v>15028.364</v>
          </cell>
          <cell r="P14">
            <v>15303.294</v>
          </cell>
          <cell r="Q14">
            <v>16855.726999999999</v>
          </cell>
          <cell r="R14">
            <v>19356.731</v>
          </cell>
          <cell r="S14">
            <v>19533.531999999999</v>
          </cell>
          <cell r="T14">
            <v>198743.65199999997</v>
          </cell>
          <cell r="U14">
            <v>7085.3197041298845</v>
          </cell>
          <cell r="V14">
            <v>3.6968492938736386E-2</v>
          </cell>
          <cell r="W14">
            <v>6978.2522958701011</v>
          </cell>
          <cell r="X14">
            <v>3.7785625260017719E-2</v>
          </cell>
          <cell r="Y14">
            <v>205700</v>
          </cell>
          <cell r="Z14">
            <v>212489</v>
          </cell>
        </row>
        <row r="15">
          <cell r="D15" t="str">
            <v>BT</v>
          </cell>
          <cell r="E15">
            <v>384152.9</v>
          </cell>
          <cell r="F15">
            <v>410241.29</v>
          </cell>
          <cell r="G15">
            <v>429726.88564444333</v>
          </cell>
          <cell r="H15">
            <v>38246.315999999999</v>
          </cell>
          <cell r="I15">
            <v>36377.824000000001</v>
          </cell>
          <cell r="J15">
            <v>38030.082999999991</v>
          </cell>
          <cell r="K15">
            <v>36817.400999999998</v>
          </cell>
          <cell r="L15">
            <v>36861.743000000002</v>
          </cell>
          <cell r="M15">
            <v>36175.19</v>
          </cell>
          <cell r="N15">
            <v>36825.633999999991</v>
          </cell>
          <cell r="O15">
            <v>36496.445</v>
          </cell>
          <cell r="P15">
            <v>36072.252999999997</v>
          </cell>
          <cell r="Q15">
            <v>36900.767</v>
          </cell>
          <cell r="R15">
            <v>36661.83</v>
          </cell>
          <cell r="S15">
            <v>37704.733000000007</v>
          </cell>
          <cell r="T15">
            <v>443170.21899999998</v>
          </cell>
          <cell r="U15">
            <v>13443.33335555665</v>
          </cell>
          <cell r="V15">
            <v>3.1283435606772159E-2</v>
          </cell>
          <cell r="W15">
            <v>19485.595644443354</v>
          </cell>
          <cell r="X15">
            <v>4.7497889947750949E-2</v>
          </cell>
          <cell r="Y15">
            <v>455578</v>
          </cell>
          <cell r="Z15">
            <v>468335</v>
          </cell>
        </row>
        <row r="16">
          <cell r="C16" t="str">
            <v>HIDRANDINA SA</v>
          </cell>
          <cell r="D16" t="str">
            <v>Sub-Total</v>
          </cell>
          <cell r="E16">
            <v>569188.78</v>
          </cell>
          <cell r="F16">
            <v>601153.87</v>
          </cell>
          <cell r="G16">
            <v>627241.07513277186</v>
          </cell>
          <cell r="H16">
            <v>53622.922000000006</v>
          </cell>
          <cell r="I16">
            <v>51299.203000000001</v>
          </cell>
          <cell r="J16">
            <v>53650.48799999999</v>
          </cell>
          <cell r="K16">
            <v>55633.869999999995</v>
          </cell>
          <cell r="L16">
            <v>54147.506999999998</v>
          </cell>
          <cell r="M16">
            <v>53162.377000000008</v>
          </cell>
          <cell r="N16">
            <v>54216.831999999995</v>
          </cell>
          <cell r="O16">
            <v>51998.782999999996</v>
          </cell>
          <cell r="P16">
            <v>51837.077999999994</v>
          </cell>
          <cell r="Q16">
            <v>54206.235999999997</v>
          </cell>
          <cell r="R16">
            <v>56457.126000000004</v>
          </cell>
          <cell r="S16">
            <v>57666.219000000012</v>
          </cell>
          <cell r="T16">
            <v>647898.64099999995</v>
          </cell>
          <cell r="U16">
            <v>20657.565867228084</v>
          </cell>
          <cell r="V16">
            <v>3.2934013230647263E-2</v>
          </cell>
          <cell r="W16">
            <v>26087.205132771865</v>
          </cell>
          <cell r="X16">
            <v>4.339522114824268E-2</v>
          </cell>
          <cell r="Y16">
            <v>667383</v>
          </cell>
          <cell r="Z16">
            <v>687050</v>
          </cell>
        </row>
        <row r="17">
          <cell r="D17" t="str">
            <v>Libre</v>
          </cell>
        </row>
        <row r="18">
          <cell r="D18" t="str">
            <v>AT</v>
          </cell>
          <cell r="E18">
            <v>108322.14</v>
          </cell>
          <cell r="F18">
            <v>56755.6</v>
          </cell>
          <cell r="G18">
            <v>58863.673790229812</v>
          </cell>
          <cell r="H18">
            <v>3922.6869999999999</v>
          </cell>
          <cell r="I18">
            <v>3804.1959999999999</v>
          </cell>
          <cell r="J18">
            <v>3960.7659999999996</v>
          </cell>
          <cell r="K18">
            <v>3826.7849999999999</v>
          </cell>
          <cell r="L18">
            <v>3905.2550000000001</v>
          </cell>
          <cell r="M18">
            <v>3799.1379999999999</v>
          </cell>
          <cell r="N18">
            <v>3733.5770000000002</v>
          </cell>
          <cell r="O18">
            <v>3757.8380000000002</v>
          </cell>
          <cell r="P18">
            <v>5019.3540000000003</v>
          </cell>
          <cell r="Q18">
            <v>4984.232</v>
          </cell>
          <cell r="R18">
            <v>4990.74</v>
          </cell>
          <cell r="S18">
            <v>4929.6370000000006</v>
          </cell>
          <cell r="T18">
            <v>50634.204999999994</v>
          </cell>
          <cell r="U18">
            <v>-8229.4687902298174</v>
          </cell>
          <cell r="V18">
            <v>-0.13980555851061649</v>
          </cell>
          <cell r="W18">
            <v>2108.0737902298133</v>
          </cell>
          <cell r="X18">
            <v>3.7143009504433389E-2</v>
          </cell>
          <cell r="Y18">
            <v>51646.815000000002</v>
          </cell>
          <cell r="Z18">
            <v>52679.815000000002</v>
          </cell>
        </row>
        <row r="19">
          <cell r="D19" t="str">
            <v>MT</v>
          </cell>
          <cell r="E19">
            <v>65427.47</v>
          </cell>
          <cell r="F19">
            <v>65338.27</v>
          </cell>
          <cell r="G19">
            <v>61567.658175154524</v>
          </cell>
          <cell r="H19">
            <v>6187.4570000000003</v>
          </cell>
          <cell r="I19">
            <v>5506.1810000000005</v>
          </cell>
          <cell r="J19">
            <v>6535.7070000000003</v>
          </cell>
          <cell r="K19">
            <v>7129.9439999999995</v>
          </cell>
          <cell r="L19">
            <v>6887.9349999999995</v>
          </cell>
          <cell r="M19">
            <v>6916.0020000000004</v>
          </cell>
          <cell r="N19">
            <v>6921.018</v>
          </cell>
          <cell r="O19">
            <v>6081.3440000000001</v>
          </cell>
          <cell r="P19">
            <v>6033.6260000000002</v>
          </cell>
          <cell r="Q19">
            <v>6156.6130000000003</v>
          </cell>
          <cell r="R19">
            <v>7489.9060000000009</v>
          </cell>
          <cell r="S19">
            <v>6449.55</v>
          </cell>
          <cell r="T19">
            <v>78295.28300000001</v>
          </cell>
          <cell r="U19">
            <v>16727.624824845487</v>
          </cell>
          <cell r="V19">
            <v>0.27169499897587257</v>
          </cell>
          <cell r="W19">
            <v>-3770.6118248454732</v>
          </cell>
          <cell r="X19">
            <v>-5.7709085729473308E-2</v>
          </cell>
          <cell r="Y19">
            <v>80644.427739999999</v>
          </cell>
          <cell r="Z19">
            <v>82901.879716719995</v>
          </cell>
        </row>
        <row r="20">
          <cell r="D20" t="str">
            <v>Sub-Total</v>
          </cell>
          <cell r="E20">
            <v>173749.61</v>
          </cell>
          <cell r="F20">
            <v>122093.87</v>
          </cell>
          <cell r="G20">
            <v>120431.33196538434</v>
          </cell>
          <cell r="H20">
            <v>10110.144</v>
          </cell>
          <cell r="I20">
            <v>9310.3770000000004</v>
          </cell>
          <cell r="J20">
            <v>10496.473</v>
          </cell>
          <cell r="K20">
            <v>10956.728999999999</v>
          </cell>
          <cell r="L20">
            <v>10793.189999999999</v>
          </cell>
          <cell r="M20">
            <v>10715.14</v>
          </cell>
          <cell r="N20">
            <v>10654.595000000001</v>
          </cell>
          <cell r="O20">
            <v>9839.1820000000007</v>
          </cell>
          <cell r="P20">
            <v>11052.98</v>
          </cell>
          <cell r="Q20">
            <v>11140.845000000001</v>
          </cell>
          <cell r="R20">
            <v>12480.646000000001</v>
          </cell>
          <cell r="S20">
            <v>11379.187000000002</v>
          </cell>
          <cell r="T20">
            <v>128929.48800000001</v>
          </cell>
          <cell r="U20">
            <v>8498.1560346156766</v>
          </cell>
          <cell r="V20">
            <v>7.0564328202052273E-2</v>
          </cell>
          <cell r="W20">
            <v>-1662.5380346156599</v>
          </cell>
          <cell r="X20">
            <v>-1.3616883751949693E-2</v>
          </cell>
          <cell r="Y20">
            <v>132291.24274000002</v>
          </cell>
          <cell r="Z20">
            <v>135581.69471672</v>
          </cell>
        </row>
        <row r="21">
          <cell r="D21" t="str">
            <v>TOTAL</v>
          </cell>
          <cell r="E21">
            <v>742938.39</v>
          </cell>
          <cell r="F21">
            <v>723247.74</v>
          </cell>
          <cell r="G21">
            <v>747672.40709815617</v>
          </cell>
          <cell r="H21">
            <v>63733.066000000006</v>
          </cell>
          <cell r="I21">
            <v>60609.58</v>
          </cell>
          <cell r="J21">
            <v>64146.960999999988</v>
          </cell>
          <cell r="K21">
            <v>66590.598999999987</v>
          </cell>
          <cell r="L21">
            <v>64940.697</v>
          </cell>
          <cell r="M21">
            <v>63877.517000000007</v>
          </cell>
          <cell r="N21">
            <v>64871.426999999996</v>
          </cell>
          <cell r="O21">
            <v>61837.964999999997</v>
          </cell>
          <cell r="P21">
            <v>62890.05799999999</v>
          </cell>
          <cell r="Q21">
            <v>65347.080999999998</v>
          </cell>
          <cell r="R21">
            <v>68937.771999999997</v>
          </cell>
          <cell r="S21">
            <v>69045.406000000017</v>
          </cell>
          <cell r="T21">
            <v>776828.12899999996</v>
          </cell>
          <cell r="U21">
            <v>29155.72190184379</v>
          </cell>
          <cell r="V21">
            <v>3.8995316163936256E-2</v>
          </cell>
          <cell r="W21">
            <v>24424.667098156177</v>
          </cell>
          <cell r="X21">
            <v>3.37708170345008E-2</v>
          </cell>
          <cell r="Y21">
            <v>799674.24274000002</v>
          </cell>
          <cell r="Z21">
            <v>822631.69471672003</v>
          </cell>
        </row>
        <row r="24">
          <cell r="C24" t="str">
            <v>VENTA DE ENERGÍA POR MERCADOS</v>
          </cell>
        </row>
        <row r="26">
          <cell r="C26" t="str">
            <v>U.N. TRUJILLO</v>
          </cell>
          <cell r="V26">
            <v>37898.046479976852</v>
          </cell>
        </row>
        <row r="30">
          <cell r="E30" t="str">
            <v>REAL</v>
          </cell>
          <cell r="F30" t="str">
            <v>REAL</v>
          </cell>
          <cell r="G30" t="str">
            <v>PROY</v>
          </cell>
          <cell r="H30" t="str">
            <v>PROYECCIÓN AÑO 2004</v>
          </cell>
          <cell r="U30" t="str">
            <v>VAR. 2004/2003</v>
          </cell>
          <cell r="W30" t="str">
            <v>VAR. 2003/2002</v>
          </cell>
          <cell r="Y30" t="str">
            <v>PROY</v>
          </cell>
          <cell r="Z30" t="str">
            <v>PROY</v>
          </cell>
        </row>
        <row r="31">
          <cell r="C31" t="str">
            <v>UU.NN.</v>
          </cell>
          <cell r="D31" t="str">
            <v>SECTOR</v>
          </cell>
          <cell r="E31">
            <v>2001</v>
          </cell>
          <cell r="F31">
            <v>2002</v>
          </cell>
          <cell r="G31">
            <v>2003</v>
          </cell>
          <cell r="H31" t="str">
            <v>ENERO</v>
          </cell>
          <cell r="I31" t="str">
            <v>FEBRERO</v>
          </cell>
          <cell r="J31" t="str">
            <v>MARZO</v>
          </cell>
          <cell r="K31" t="str">
            <v>ABRIL</v>
          </cell>
          <cell r="L31" t="str">
            <v>MAYO</v>
          </cell>
          <cell r="M31" t="str">
            <v>JUNIO</v>
          </cell>
          <cell r="N31" t="str">
            <v>JULIO</v>
          </cell>
          <cell r="O31" t="str">
            <v>AGOSTO</v>
          </cell>
          <cell r="P31" t="str">
            <v>SEPTIEMBRE</v>
          </cell>
          <cell r="Q31" t="str">
            <v>OCTUBRE</v>
          </cell>
          <cell r="R31" t="str">
            <v>NOVIEMBRE</v>
          </cell>
          <cell r="S31" t="str">
            <v>DICIEMBRE</v>
          </cell>
          <cell r="T31">
            <v>2004</v>
          </cell>
          <cell r="U31" t="str">
            <v>Variac</v>
          </cell>
          <cell r="V31" t="str">
            <v>Variac.%</v>
          </cell>
          <cell r="W31" t="str">
            <v>Variac</v>
          </cell>
          <cell r="X31" t="str">
            <v>Variac.%</v>
          </cell>
          <cell r="Y31">
            <v>2005</v>
          </cell>
          <cell r="Z31">
            <v>2006</v>
          </cell>
        </row>
        <row r="32">
          <cell r="D32" t="str">
            <v>Regulado</v>
          </cell>
        </row>
        <row r="33">
          <cell r="D33" t="str">
            <v>AT</v>
          </cell>
          <cell r="E33">
            <v>4480.92</v>
          </cell>
          <cell r="F33">
            <v>4340.75</v>
          </cell>
          <cell r="G33">
            <v>4138.4530871010074</v>
          </cell>
          <cell r="H33">
            <v>395.37200000000001</v>
          </cell>
          <cell r="I33">
            <v>388.81799999999998</v>
          </cell>
          <cell r="J33">
            <v>382.38600000000002</v>
          </cell>
          <cell r="K33">
            <v>376.07600000000002</v>
          </cell>
          <cell r="L33">
            <v>369.88400000000001</v>
          </cell>
          <cell r="M33">
            <v>363.80799999999999</v>
          </cell>
          <cell r="N33">
            <v>357.84699999999998</v>
          </cell>
          <cell r="O33">
            <v>351.99700000000001</v>
          </cell>
          <cell r="P33">
            <v>346.25700000000001</v>
          </cell>
          <cell r="Q33">
            <v>340.62400000000002</v>
          </cell>
          <cell r="R33">
            <v>335.09800000000001</v>
          </cell>
          <cell r="S33">
            <v>329.67500000000001</v>
          </cell>
          <cell r="T33">
            <v>4337.8419999999996</v>
          </cell>
          <cell r="U33">
            <v>199.3889128989922</v>
          </cell>
          <cell r="V33">
            <v>4.8179575484487147E-2</v>
          </cell>
          <cell r="W33">
            <v>-202.29691289899256</v>
          </cell>
          <cell r="X33">
            <v>-4.6604138201691514E-2</v>
          </cell>
          <cell r="Y33">
            <v>4425</v>
          </cell>
          <cell r="Z33">
            <v>4513</v>
          </cell>
        </row>
        <row r="34">
          <cell r="D34" t="str">
            <v>MT</v>
          </cell>
          <cell r="E34">
            <v>77594.34</v>
          </cell>
          <cell r="F34">
            <v>81570.36</v>
          </cell>
          <cell r="G34">
            <v>79548.330221963784</v>
          </cell>
          <cell r="H34">
            <v>6802.393</v>
          </cell>
          <cell r="I34">
            <v>6837.2420000000002</v>
          </cell>
          <cell r="J34">
            <v>6935.1790000000001</v>
          </cell>
          <cell r="K34">
            <v>7019.74</v>
          </cell>
          <cell r="L34">
            <v>7164.5450000000001</v>
          </cell>
          <cell r="M34">
            <v>7516.0839999999998</v>
          </cell>
          <cell r="N34">
            <v>7612.8249999999998</v>
          </cell>
          <cell r="O34">
            <v>7741.1809999999996</v>
          </cell>
          <cell r="P34">
            <v>7708.933</v>
          </cell>
          <cell r="Q34">
            <v>7701.4279999999999</v>
          </cell>
          <cell r="R34">
            <v>7515.8159999999998</v>
          </cell>
          <cell r="S34">
            <v>7572.7730000000001</v>
          </cell>
          <cell r="T34">
            <v>88128.138999999996</v>
          </cell>
          <cell r="U34">
            <v>8579.8087780362112</v>
          </cell>
          <cell r="V34">
            <v>0.10785655404828698</v>
          </cell>
          <cell r="W34">
            <v>-2022.0297780362162</v>
          </cell>
          <cell r="X34">
            <v>-2.4788780851723757E-2</v>
          </cell>
          <cell r="Y34">
            <v>91213</v>
          </cell>
          <cell r="Z34">
            <v>94223</v>
          </cell>
        </row>
        <row r="35">
          <cell r="D35" t="str">
            <v>BT</v>
          </cell>
          <cell r="E35">
            <v>189017.07</v>
          </cell>
          <cell r="F35">
            <v>203041.73</v>
          </cell>
          <cell r="G35">
            <v>213740.64725724942</v>
          </cell>
          <cell r="H35">
            <v>19568.323</v>
          </cell>
          <cell r="I35">
            <v>18478.252</v>
          </cell>
          <cell r="J35">
            <v>19388.530999999999</v>
          </cell>
          <cell r="K35">
            <v>18554.875</v>
          </cell>
          <cell r="L35">
            <v>18545.431</v>
          </cell>
          <cell r="M35">
            <v>18099.925999999999</v>
          </cell>
          <cell r="N35">
            <v>18476.705999999998</v>
          </cell>
          <cell r="O35">
            <v>18148.258000000002</v>
          </cell>
          <cell r="P35">
            <v>17924.043000000001</v>
          </cell>
          <cell r="Q35">
            <v>18380.659</v>
          </cell>
          <cell r="R35">
            <v>18257.212</v>
          </cell>
          <cell r="S35">
            <v>18807.293000000001</v>
          </cell>
          <cell r="T35">
            <v>222629.50900000002</v>
          </cell>
          <cell r="U35">
            <v>8888.861742750596</v>
          </cell>
          <cell r="V35">
            <v>4.1587137761645909E-2</v>
          </cell>
          <cell r="W35">
            <v>10698.917257249414</v>
          </cell>
          <cell r="X35">
            <v>5.2693193942197958E-2</v>
          </cell>
          <cell r="Y35">
            <v>228862</v>
          </cell>
          <cell r="Z35">
            <v>235862</v>
          </cell>
        </row>
        <row r="36">
          <cell r="C36" t="str">
            <v>TRUJILLO</v>
          </cell>
          <cell r="D36" t="str">
            <v>Sub-Total</v>
          </cell>
          <cell r="E36">
            <v>271092.33</v>
          </cell>
          <cell r="F36">
            <v>288952.84000000003</v>
          </cell>
          <cell r="G36">
            <v>297427.4305663142</v>
          </cell>
          <cell r="H36">
            <v>26766.088</v>
          </cell>
          <cell r="I36">
            <v>25704.312000000002</v>
          </cell>
          <cell r="J36">
            <v>26706.095999999998</v>
          </cell>
          <cell r="K36">
            <v>25950.690999999999</v>
          </cell>
          <cell r="L36">
            <v>26079.86</v>
          </cell>
          <cell r="M36">
            <v>25979.817999999999</v>
          </cell>
          <cell r="N36">
            <v>26447.377999999997</v>
          </cell>
          <cell r="O36">
            <v>26241.436000000002</v>
          </cell>
          <cell r="P36">
            <v>25979.233</v>
          </cell>
          <cell r="Q36">
            <v>26422.710999999999</v>
          </cell>
          <cell r="R36">
            <v>26108.126</v>
          </cell>
          <cell r="S36">
            <v>26709.741000000002</v>
          </cell>
          <cell r="T36">
            <v>315095.49</v>
          </cell>
          <cell r="U36">
            <v>17668.05943368579</v>
          </cell>
          <cell r="V36">
            <v>5.940292527842872E-2</v>
          </cell>
          <cell r="W36">
            <v>8474.5905663141748</v>
          </cell>
          <cell r="X36">
            <v>2.9328628735104889E-2</v>
          </cell>
          <cell r="Y36">
            <v>324500</v>
          </cell>
          <cell r="Z36">
            <v>334598</v>
          </cell>
        </row>
        <row r="37">
          <cell r="D37" t="str">
            <v>Libre</v>
          </cell>
        </row>
        <row r="38">
          <cell r="D38" t="str">
            <v>AT</v>
          </cell>
          <cell r="E38">
            <v>36599.32</v>
          </cell>
          <cell r="F38">
            <v>34373.11</v>
          </cell>
          <cell r="G38">
            <v>34724.864722384184</v>
          </cell>
          <cell r="H38">
            <v>1759.7670000000001</v>
          </cell>
          <cell r="I38">
            <v>1668.585</v>
          </cell>
          <cell r="J38">
            <v>1852.0989999999999</v>
          </cell>
          <cell r="K38">
            <v>1744.703</v>
          </cell>
          <cell r="L38">
            <v>1849.403</v>
          </cell>
          <cell r="M38">
            <v>1769.1679999999999</v>
          </cell>
          <cell r="N38">
            <v>1729.143</v>
          </cell>
          <cell r="O38">
            <v>1778.6010000000001</v>
          </cell>
          <cell r="P38">
            <v>1738.979</v>
          </cell>
          <cell r="Q38">
            <v>1715.3869999999999</v>
          </cell>
          <cell r="R38">
            <v>1759.1</v>
          </cell>
          <cell r="S38">
            <v>1708.88</v>
          </cell>
          <cell r="T38">
            <v>21073.814999999999</v>
          </cell>
          <cell r="U38">
            <v>-13651.049722384185</v>
          </cell>
          <cell r="V38">
            <v>-0.39312031397445613</v>
          </cell>
          <cell r="W38">
            <v>351.75472238418297</v>
          </cell>
          <cell r="X38">
            <v>1.0233427303615539E-2</v>
          </cell>
          <cell r="Y38">
            <v>30940.815000000002</v>
          </cell>
          <cell r="Z38">
            <v>32625.815000000002</v>
          </cell>
        </row>
        <row r="39">
          <cell r="D39" t="str">
            <v>MT</v>
          </cell>
          <cell r="E39">
            <v>11607.07</v>
          </cell>
          <cell r="F39">
            <v>14084.85</v>
          </cell>
          <cell r="G39">
            <v>23703.39487792724</v>
          </cell>
          <cell r="H39">
            <v>2010.8420000000001</v>
          </cell>
          <cell r="I39">
            <v>1909.691</v>
          </cell>
          <cell r="J39">
            <v>1848.8240000000001</v>
          </cell>
          <cell r="K39">
            <v>1740.4459999999999</v>
          </cell>
          <cell r="L39">
            <v>1814.672</v>
          </cell>
          <cell r="M39">
            <v>1897.941</v>
          </cell>
          <cell r="N39">
            <v>1844.894</v>
          </cell>
          <cell r="O39">
            <v>1806.61</v>
          </cell>
          <cell r="P39">
            <v>1748.27</v>
          </cell>
          <cell r="Q39">
            <v>1692.279</v>
          </cell>
          <cell r="R39">
            <v>1765.537</v>
          </cell>
          <cell r="S39">
            <v>1745.652</v>
          </cell>
          <cell r="T39">
            <v>21825.658000000003</v>
          </cell>
          <cell r="U39">
            <v>-1877.7368779272365</v>
          </cell>
          <cell r="V39">
            <v>-7.9218056636933376E-2</v>
          </cell>
          <cell r="W39">
            <v>9618.5448779272392</v>
          </cell>
          <cell r="X39">
            <v>0.68290005771642859</v>
          </cell>
          <cell r="Y39">
            <v>22480.427740000003</v>
          </cell>
          <cell r="Z39">
            <v>23109.879716720003</v>
          </cell>
        </row>
        <row r="40">
          <cell r="D40" t="str">
            <v>Sub-Total</v>
          </cell>
          <cell r="E40">
            <v>48206.39</v>
          </cell>
          <cell r="F40">
            <v>48457.96</v>
          </cell>
          <cell r="G40">
            <v>58428.259600311423</v>
          </cell>
          <cell r="H40">
            <v>3770.6090000000004</v>
          </cell>
          <cell r="I40">
            <v>3578.2759999999998</v>
          </cell>
          <cell r="J40">
            <v>3700.9229999999998</v>
          </cell>
          <cell r="K40">
            <v>3485.1489999999999</v>
          </cell>
          <cell r="L40">
            <v>3664.0749999999998</v>
          </cell>
          <cell r="M40">
            <v>3667.1089999999999</v>
          </cell>
          <cell r="N40">
            <v>3574.0370000000003</v>
          </cell>
          <cell r="O40">
            <v>3585.2110000000002</v>
          </cell>
          <cell r="P40">
            <v>3487.2489999999998</v>
          </cell>
          <cell r="Q40">
            <v>3407.6660000000002</v>
          </cell>
          <cell r="R40">
            <v>3524.6369999999997</v>
          </cell>
          <cell r="S40">
            <v>3454.5320000000002</v>
          </cell>
          <cell r="T40">
            <v>42899.472999999998</v>
          </cell>
          <cell r="U40">
            <v>-15528.786600311425</v>
          </cell>
          <cell r="V40">
            <v>-0.26577527221482833</v>
          </cell>
          <cell r="W40">
            <v>9970.299600311424</v>
          </cell>
          <cell r="X40">
            <v>0.20575153391334311</v>
          </cell>
          <cell r="Y40">
            <v>53421.242740000002</v>
          </cell>
          <cell r="Z40">
            <v>55735.694716720005</v>
          </cell>
        </row>
        <row r="41">
          <cell r="D41" t="str">
            <v>TOTAL</v>
          </cell>
          <cell r="E41">
            <v>319298.72000000003</v>
          </cell>
          <cell r="F41">
            <v>337410.80000000005</v>
          </cell>
          <cell r="G41">
            <v>355855.6901666256</v>
          </cell>
          <cell r="H41">
            <v>30536.697</v>
          </cell>
          <cell r="I41">
            <v>29282.588000000003</v>
          </cell>
          <cell r="J41">
            <v>30407.018999999997</v>
          </cell>
          <cell r="K41">
            <v>29435.84</v>
          </cell>
          <cell r="L41">
            <v>29743.935000000001</v>
          </cell>
          <cell r="M41">
            <v>29646.927</v>
          </cell>
          <cell r="N41">
            <v>30021.414999999997</v>
          </cell>
          <cell r="O41">
            <v>29826.647000000001</v>
          </cell>
          <cell r="P41">
            <v>29466.482</v>
          </cell>
          <cell r="Q41">
            <v>29830.377</v>
          </cell>
          <cell r="R41">
            <v>29632.762999999999</v>
          </cell>
          <cell r="S41">
            <v>30164.273000000001</v>
          </cell>
          <cell r="T41">
            <v>357994.96299999999</v>
          </cell>
          <cell r="U41">
            <v>2139.2728333743653</v>
          </cell>
          <cell r="V41">
            <v>6.0116302548729461E-3</v>
          </cell>
          <cell r="W41">
            <v>18444.890166625555</v>
          </cell>
          <cell r="X41">
            <v>5.4665974434207731E-2</v>
          </cell>
          <cell r="Y41">
            <v>377921.24274000002</v>
          </cell>
          <cell r="Z41">
            <v>390333.69471672003</v>
          </cell>
        </row>
        <row r="45">
          <cell r="C45" t="str">
            <v>U.N. CHIMBOTE</v>
          </cell>
          <cell r="V45">
            <v>37898.046479976852</v>
          </cell>
        </row>
        <row r="49">
          <cell r="E49" t="str">
            <v>REAL</v>
          </cell>
          <cell r="F49" t="str">
            <v>REAL</v>
          </cell>
          <cell r="G49" t="str">
            <v>PROY</v>
          </cell>
          <cell r="H49" t="str">
            <v>PROYECCIÓN AÑO 2004</v>
          </cell>
          <cell r="U49" t="str">
            <v>VAR. 2004/2003</v>
          </cell>
          <cell r="W49" t="str">
            <v>VAR. 2003/2002</v>
          </cell>
          <cell r="Y49" t="str">
            <v>PROY</v>
          </cell>
          <cell r="Z49" t="str">
            <v>PROY</v>
          </cell>
        </row>
        <row r="50">
          <cell r="C50" t="str">
            <v>UU.NN.</v>
          </cell>
          <cell r="D50" t="str">
            <v>SECTOR</v>
          </cell>
          <cell r="E50">
            <v>2001</v>
          </cell>
          <cell r="F50">
            <v>2002</v>
          </cell>
          <cell r="G50">
            <v>2003</v>
          </cell>
          <cell r="H50" t="str">
            <v>ENERO</v>
          </cell>
          <cell r="I50" t="str">
            <v>FEBRERO</v>
          </cell>
          <cell r="J50" t="str">
            <v>MARZO</v>
          </cell>
          <cell r="K50" t="str">
            <v>ABRIL</v>
          </cell>
          <cell r="L50" t="str">
            <v>MAYO</v>
          </cell>
          <cell r="M50" t="str">
            <v>JUNIO</v>
          </cell>
          <cell r="N50" t="str">
            <v>JULIO</v>
          </cell>
          <cell r="O50" t="str">
            <v>AGOSTO</v>
          </cell>
          <cell r="P50" t="str">
            <v>SEPTIEMBRE</v>
          </cell>
          <cell r="Q50" t="str">
            <v>OCTUBRE</v>
          </cell>
          <cell r="R50" t="str">
            <v>NOVIEMBRE</v>
          </cell>
          <cell r="S50" t="str">
            <v>DICIEMBRE</v>
          </cell>
          <cell r="T50">
            <v>2004</v>
          </cell>
          <cell r="U50" t="str">
            <v>Variac</v>
          </cell>
          <cell r="V50" t="str">
            <v>Variac.%</v>
          </cell>
          <cell r="W50" t="str">
            <v>Variac</v>
          </cell>
          <cell r="X50" t="str">
            <v>Variac.%</v>
          </cell>
          <cell r="Y50">
            <v>2005</v>
          </cell>
          <cell r="Z50">
            <v>2006</v>
          </cell>
        </row>
        <row r="51">
          <cell r="D51" t="str">
            <v>Regulado</v>
          </cell>
        </row>
        <row r="52">
          <cell r="D52" t="str">
            <v>AT</v>
          </cell>
          <cell r="W52">
            <v>0</v>
          </cell>
          <cell r="X52" t="str">
            <v>-</v>
          </cell>
        </row>
        <row r="53">
          <cell r="D53" t="str">
            <v>MT</v>
          </cell>
          <cell r="E53">
            <v>64999.03</v>
          </cell>
          <cell r="F53">
            <v>59958.68</v>
          </cell>
          <cell r="G53">
            <v>60892.587353176168</v>
          </cell>
          <cell r="H53">
            <v>4265.1850000000004</v>
          </cell>
          <cell r="I53">
            <v>3894.6570000000002</v>
          </cell>
          <cell r="J53">
            <v>4415.5559999999996</v>
          </cell>
          <cell r="K53">
            <v>7362.4120000000003</v>
          </cell>
          <cell r="L53">
            <v>5535.7359999999999</v>
          </cell>
          <cell r="M53">
            <v>4835.8860000000004</v>
          </cell>
          <cell r="N53">
            <v>5107.9639999999999</v>
          </cell>
          <cell r="O53">
            <v>3041.9340000000002</v>
          </cell>
          <cell r="P53">
            <v>3229.9380000000001</v>
          </cell>
          <cell r="Q53">
            <v>4305.183</v>
          </cell>
          <cell r="R53">
            <v>6376.4459999999999</v>
          </cell>
          <cell r="S53">
            <v>6071.5039999999999</v>
          </cell>
          <cell r="T53">
            <v>58442.400999999998</v>
          </cell>
          <cell r="U53">
            <v>-2450.1863531761701</v>
          </cell>
          <cell r="V53">
            <v>-4.0237842727311346E-2</v>
          </cell>
          <cell r="W53">
            <v>933.90735317616782</v>
          </cell>
          <cell r="X53">
            <v>1.5575849121030716E-2</v>
          </cell>
          <cell r="Y53">
            <v>60488</v>
          </cell>
          <cell r="Z53">
            <v>62484</v>
          </cell>
        </row>
        <row r="54">
          <cell r="D54" t="str">
            <v>BT</v>
          </cell>
          <cell r="E54">
            <v>85622.9</v>
          </cell>
          <cell r="F54">
            <v>90093.48</v>
          </cell>
          <cell r="G54">
            <v>94069.926692688343</v>
          </cell>
          <cell r="H54">
            <v>8265.5249999999996</v>
          </cell>
          <cell r="I54">
            <v>7524.41</v>
          </cell>
          <cell r="J54">
            <v>8228.2129999999997</v>
          </cell>
          <cell r="K54">
            <v>7837.299</v>
          </cell>
          <cell r="L54">
            <v>7876.4350000000004</v>
          </cell>
          <cell r="M54">
            <v>7619.8580000000002</v>
          </cell>
          <cell r="N54">
            <v>7819.5150000000003</v>
          </cell>
          <cell r="O54">
            <v>7824.442</v>
          </cell>
          <cell r="P54">
            <v>7604.1710000000003</v>
          </cell>
          <cell r="Q54">
            <v>7904.7110000000002</v>
          </cell>
          <cell r="R54">
            <v>7751.8850000000002</v>
          </cell>
          <cell r="S54">
            <v>8206.5689999999995</v>
          </cell>
          <cell r="T54">
            <v>94463.032999999996</v>
          </cell>
          <cell r="U54">
            <v>393.10630731165293</v>
          </cell>
          <cell r="V54">
            <v>4.1788733246903575E-3</v>
          </cell>
          <cell r="W54">
            <v>3976.446692688347</v>
          </cell>
          <cell r="X54">
            <v>4.4136897505661299E-2</v>
          </cell>
          <cell r="Y54">
            <v>97108</v>
          </cell>
          <cell r="Z54">
            <v>100127</v>
          </cell>
        </row>
        <row r="55">
          <cell r="C55" t="str">
            <v>CHIMBOTE</v>
          </cell>
          <cell r="D55" t="str">
            <v>Sub-Total</v>
          </cell>
          <cell r="E55">
            <v>150621.93</v>
          </cell>
          <cell r="F55">
            <v>150052.16</v>
          </cell>
          <cell r="G55">
            <v>154962.51404586452</v>
          </cell>
          <cell r="H55">
            <v>12530.71</v>
          </cell>
          <cell r="I55">
            <v>11419.066999999999</v>
          </cell>
          <cell r="J55">
            <v>12643.769</v>
          </cell>
          <cell r="K55">
            <v>15199.710999999999</v>
          </cell>
          <cell r="L55">
            <v>13412.171</v>
          </cell>
          <cell r="M55">
            <v>12455.744000000001</v>
          </cell>
          <cell r="N55">
            <v>12927.478999999999</v>
          </cell>
          <cell r="O55">
            <v>10866.376</v>
          </cell>
          <cell r="P55">
            <v>10834.109</v>
          </cell>
          <cell r="Q55">
            <v>12209.894</v>
          </cell>
          <cell r="R55">
            <v>14128.331</v>
          </cell>
          <cell r="S55">
            <v>14278.073</v>
          </cell>
          <cell r="T55">
            <v>152905.43400000001</v>
          </cell>
          <cell r="U55">
            <v>-2057.0800458645099</v>
          </cell>
          <cell r="V55">
            <v>-1.3274694583592428E-2</v>
          </cell>
          <cell r="W55">
            <v>4910.3540458645148</v>
          </cell>
          <cell r="X55">
            <v>3.272431430420264E-2</v>
          </cell>
          <cell r="Y55">
            <v>157596</v>
          </cell>
          <cell r="Z55">
            <v>162611</v>
          </cell>
        </row>
        <row r="56">
          <cell r="D56" t="str">
            <v>Libre</v>
          </cell>
        </row>
        <row r="57">
          <cell r="D57" t="str">
            <v>AT</v>
          </cell>
          <cell r="W57">
            <v>0</v>
          </cell>
          <cell r="X57" t="str">
            <v>-</v>
          </cell>
        </row>
        <row r="58">
          <cell r="D58" t="str">
            <v>MT</v>
          </cell>
          <cell r="E58">
            <v>16465.66</v>
          </cell>
          <cell r="F58">
            <v>13288.54</v>
          </cell>
          <cell r="G58">
            <v>12062.868983199998</v>
          </cell>
          <cell r="H58">
            <v>754.24099999999999</v>
          </cell>
          <cell r="I58">
            <v>708.4</v>
          </cell>
          <cell r="J58">
            <v>1084.345</v>
          </cell>
          <cell r="K58">
            <v>2142.4369999999999</v>
          </cell>
          <cell r="L58">
            <v>1592.462</v>
          </cell>
          <cell r="M58">
            <v>1576.095</v>
          </cell>
          <cell r="N58">
            <v>1427.473</v>
          </cell>
          <cell r="O58">
            <v>885.82899999999995</v>
          </cell>
          <cell r="P58">
            <v>900.41700000000003</v>
          </cell>
          <cell r="Q58">
            <v>1307.1020000000001</v>
          </cell>
          <cell r="R58">
            <v>2189.6570000000002</v>
          </cell>
          <cell r="S58">
            <v>1770.2170000000001</v>
          </cell>
          <cell r="T58">
            <v>16338.675000000003</v>
          </cell>
          <cell r="U58">
            <v>4275.8060168000047</v>
          </cell>
          <cell r="V58">
            <v>0.35446012244308833</v>
          </cell>
          <cell r="W58">
            <v>-1225.6710168000027</v>
          </cell>
          <cell r="X58">
            <v>-9.2235190382088827E-2</v>
          </cell>
          <cell r="Y58">
            <v>16829</v>
          </cell>
          <cell r="Z58">
            <v>17300</v>
          </cell>
        </row>
        <row r="59">
          <cell r="D59" t="str">
            <v>Sub-Total</v>
          </cell>
          <cell r="E59">
            <v>16465.66</v>
          </cell>
          <cell r="F59">
            <v>13288.54</v>
          </cell>
          <cell r="G59">
            <v>12062.868983199998</v>
          </cell>
          <cell r="H59">
            <v>754.24099999999999</v>
          </cell>
          <cell r="I59">
            <v>708.4</v>
          </cell>
          <cell r="J59">
            <v>1084.345</v>
          </cell>
          <cell r="K59">
            <v>2142.4369999999999</v>
          </cell>
          <cell r="L59">
            <v>1592.462</v>
          </cell>
          <cell r="M59">
            <v>1576.095</v>
          </cell>
          <cell r="N59">
            <v>1427.473</v>
          </cell>
          <cell r="O59">
            <v>885.82899999999995</v>
          </cell>
          <cell r="P59">
            <v>900.41700000000003</v>
          </cell>
          <cell r="Q59">
            <v>1307.1020000000001</v>
          </cell>
          <cell r="R59">
            <v>2189.6570000000002</v>
          </cell>
          <cell r="S59">
            <v>1770.2170000000001</v>
          </cell>
          <cell r="T59">
            <v>16338.675000000003</v>
          </cell>
          <cell r="U59">
            <v>4275.8060168000047</v>
          </cell>
          <cell r="V59">
            <v>0.35446012244308833</v>
          </cell>
          <cell r="W59">
            <v>-1225.6710168000027</v>
          </cell>
          <cell r="X59">
            <v>-9.2235190382088827E-2</v>
          </cell>
          <cell r="Y59">
            <v>16829</v>
          </cell>
          <cell r="Z59">
            <v>17300</v>
          </cell>
        </row>
        <row r="60">
          <cell r="D60" t="str">
            <v>TOTAL</v>
          </cell>
          <cell r="E60">
            <v>167087.59</v>
          </cell>
          <cell r="F60">
            <v>163340.70000000001</v>
          </cell>
          <cell r="G60">
            <v>167025.38302906451</v>
          </cell>
          <cell r="H60">
            <v>13284.950999999999</v>
          </cell>
          <cell r="I60">
            <v>12127.466999999999</v>
          </cell>
          <cell r="J60">
            <v>13728.114</v>
          </cell>
          <cell r="K60">
            <v>17342.148000000001</v>
          </cell>
          <cell r="L60">
            <v>15004.633</v>
          </cell>
          <cell r="M60">
            <v>14031.839</v>
          </cell>
          <cell r="N60">
            <v>14354.951999999999</v>
          </cell>
          <cell r="O60">
            <v>11752.205</v>
          </cell>
          <cell r="P60">
            <v>11734.526</v>
          </cell>
          <cell r="Q60">
            <v>13516.996000000001</v>
          </cell>
          <cell r="R60">
            <v>16317.988000000001</v>
          </cell>
          <cell r="S60">
            <v>16048.29</v>
          </cell>
          <cell r="T60">
            <v>169244.109</v>
          </cell>
          <cell r="U60">
            <v>2218.7259709354948</v>
          </cell>
          <cell r="V60">
            <v>1.3283765202019682E-2</v>
          </cell>
          <cell r="W60">
            <v>3684.6830290645012</v>
          </cell>
          <cell r="X60">
            <v>2.255826642756209E-2</v>
          </cell>
          <cell r="Y60">
            <v>174425</v>
          </cell>
          <cell r="Z60">
            <v>179911</v>
          </cell>
        </row>
        <row r="63">
          <cell r="C63" t="str">
            <v>U.N. LL NOROESTE</v>
          </cell>
          <cell r="V63">
            <v>37898.046479976852</v>
          </cell>
        </row>
        <row r="67">
          <cell r="E67" t="str">
            <v>REAL</v>
          </cell>
          <cell r="F67" t="str">
            <v>REAL</v>
          </cell>
          <cell r="G67" t="str">
            <v>PROY</v>
          </cell>
          <cell r="H67" t="str">
            <v>PROYECCIÓN AÑO 2004</v>
          </cell>
          <cell r="U67" t="str">
            <v>VAR. 2004/2003</v>
          </cell>
          <cell r="W67" t="str">
            <v>VAR. 2003/2002</v>
          </cell>
          <cell r="Y67" t="str">
            <v>PROY</v>
          </cell>
          <cell r="Z67" t="str">
            <v>PROY</v>
          </cell>
        </row>
        <row r="68">
          <cell r="C68" t="str">
            <v>UU.NN.</v>
          </cell>
          <cell r="D68" t="str">
            <v>SECTOR</v>
          </cell>
          <cell r="E68">
            <v>2001</v>
          </cell>
          <cell r="F68">
            <v>2002</v>
          </cell>
          <cell r="G68">
            <v>2003</v>
          </cell>
          <cell r="H68" t="str">
            <v>ENERO</v>
          </cell>
          <cell r="I68" t="str">
            <v>FEBRERO</v>
          </cell>
          <cell r="J68" t="str">
            <v>MARZO</v>
          </cell>
          <cell r="K68" t="str">
            <v>ABRIL</v>
          </cell>
          <cell r="L68" t="str">
            <v>MAYO</v>
          </cell>
          <cell r="M68" t="str">
            <v>JUNIO</v>
          </cell>
          <cell r="N68" t="str">
            <v>JULIO</v>
          </cell>
          <cell r="O68" t="str">
            <v>AGOSTO</v>
          </cell>
          <cell r="P68" t="str">
            <v>SEPTIEMBRE</v>
          </cell>
          <cell r="Q68" t="str">
            <v>OCTUBRE</v>
          </cell>
          <cell r="R68" t="str">
            <v>NOVIEMBRE</v>
          </cell>
          <cell r="S68" t="str">
            <v>DICIEMBRE</v>
          </cell>
          <cell r="T68">
            <v>2004</v>
          </cell>
          <cell r="U68" t="str">
            <v>Variac</v>
          </cell>
          <cell r="V68" t="str">
            <v>Variac.%</v>
          </cell>
          <cell r="W68" t="str">
            <v>Variac</v>
          </cell>
          <cell r="X68" t="str">
            <v>Variac.%</v>
          </cell>
          <cell r="Y68">
            <v>2005</v>
          </cell>
          <cell r="Z68">
            <v>2006</v>
          </cell>
        </row>
        <row r="69">
          <cell r="D69" t="str">
            <v>Regulado</v>
          </cell>
        </row>
        <row r="70">
          <cell r="D70" t="str">
            <v>AT</v>
          </cell>
          <cell r="E70">
            <v>1467.12</v>
          </cell>
          <cell r="F70">
            <v>1891.75</v>
          </cell>
          <cell r="G70">
            <v>1717.4041053573699</v>
          </cell>
          <cell r="H70">
            <v>188.863</v>
          </cell>
          <cell r="I70">
            <v>176.715</v>
          </cell>
          <cell r="J70">
            <v>165.554</v>
          </cell>
          <cell r="K70">
            <v>155.30000000000001</v>
          </cell>
          <cell r="L70">
            <v>145.87899999999999</v>
          </cell>
          <cell r="M70">
            <v>137.22499999999999</v>
          </cell>
          <cell r="N70">
            <v>129.27699999999999</v>
          </cell>
          <cell r="O70">
            <v>121.977</v>
          </cell>
          <cell r="P70">
            <v>115.274</v>
          </cell>
          <cell r="Q70">
            <v>109.11799999999999</v>
          </cell>
          <cell r="R70">
            <v>103.467</v>
          </cell>
          <cell r="S70">
            <v>98.278999999999996</v>
          </cell>
          <cell r="T70">
            <v>1646.9280000000003</v>
          </cell>
          <cell r="U70">
            <v>-70.476105357369534</v>
          </cell>
          <cell r="V70">
            <v>-4.1036413699910401E-2</v>
          </cell>
          <cell r="W70">
            <v>-174.34589464263013</v>
          </cell>
          <cell r="X70">
            <v>-9.2161170684620153E-2</v>
          </cell>
          <cell r="Y70">
            <v>1680</v>
          </cell>
          <cell r="Z70">
            <v>1713</v>
          </cell>
        </row>
        <row r="71">
          <cell r="D71" t="str">
            <v>MT</v>
          </cell>
          <cell r="E71">
            <v>16893.13</v>
          </cell>
          <cell r="F71">
            <v>19371.259999999998</v>
          </cell>
          <cell r="G71">
            <v>24889.237960847728</v>
          </cell>
          <cell r="H71">
            <v>1635.4739999999999</v>
          </cell>
          <cell r="I71">
            <v>1559.1110000000001</v>
          </cell>
          <cell r="J71">
            <v>1670.6210000000001</v>
          </cell>
          <cell r="K71">
            <v>1763.893</v>
          </cell>
          <cell r="L71">
            <v>1700.23</v>
          </cell>
          <cell r="M71">
            <v>1765.61</v>
          </cell>
          <cell r="N71">
            <v>1696.78</v>
          </cell>
          <cell r="O71">
            <v>1711.4870000000001</v>
          </cell>
          <cell r="P71">
            <v>1816.7249999999999</v>
          </cell>
          <cell r="Q71">
            <v>2029.827</v>
          </cell>
          <cell r="R71">
            <v>2103.732</v>
          </cell>
          <cell r="S71">
            <v>2293.2890000000002</v>
          </cell>
          <cell r="T71">
            <v>21746.779000000002</v>
          </cell>
          <cell r="U71">
            <v>-3142.4589608477254</v>
          </cell>
          <cell r="V71">
            <v>-0.12625774102811038</v>
          </cell>
          <cell r="W71">
            <v>5517.9779608477293</v>
          </cell>
          <cell r="X71">
            <v>0.28485384847695649</v>
          </cell>
          <cell r="Y71">
            <v>22508</v>
          </cell>
          <cell r="Z71">
            <v>23251</v>
          </cell>
        </row>
        <row r="72">
          <cell r="D72" t="str">
            <v>BT</v>
          </cell>
          <cell r="E72">
            <v>33492.239999999998</v>
          </cell>
          <cell r="F72">
            <v>36936.28</v>
          </cell>
          <cell r="G72">
            <v>38811.203829537815</v>
          </cell>
          <cell r="H72">
            <v>3135.8270000000002</v>
          </cell>
          <cell r="I72">
            <v>3150.0630000000001</v>
          </cell>
          <cell r="J72">
            <v>3167.386</v>
          </cell>
          <cell r="K72">
            <v>3184.72</v>
          </cell>
          <cell r="L72">
            <v>3201.7640000000001</v>
          </cell>
          <cell r="M72">
            <v>3220.018</v>
          </cell>
          <cell r="N72">
            <v>3239.585</v>
          </cell>
          <cell r="O72">
            <v>3260.5830000000001</v>
          </cell>
          <cell r="P72">
            <v>3283.1770000000001</v>
          </cell>
          <cell r="Q72">
            <v>3306.556</v>
          </cell>
          <cell r="R72">
            <v>3333.9450000000002</v>
          </cell>
          <cell r="S72">
            <v>3362.6480000000001</v>
          </cell>
          <cell r="T72">
            <v>38846.271999999997</v>
          </cell>
          <cell r="U72">
            <v>35.068170462182024</v>
          </cell>
          <cell r="V72">
            <v>9.0355791632235061E-4</v>
          </cell>
          <cell r="W72">
            <v>1874.9238295378163</v>
          </cell>
          <cell r="X72">
            <v>5.0761035749615768E-2</v>
          </cell>
          <cell r="Y72">
            <v>39934</v>
          </cell>
          <cell r="Z72">
            <v>41202</v>
          </cell>
        </row>
        <row r="73">
          <cell r="C73" t="str">
            <v>LL NOROESTE</v>
          </cell>
          <cell r="D73" t="str">
            <v>Sub-Total</v>
          </cell>
          <cell r="E73">
            <v>51852.49</v>
          </cell>
          <cell r="F73">
            <v>58199.289999999994</v>
          </cell>
          <cell r="G73">
            <v>65417.84589574291</v>
          </cell>
          <cell r="H73">
            <v>4960.1640000000007</v>
          </cell>
          <cell r="I73">
            <v>4885.8890000000001</v>
          </cell>
          <cell r="J73">
            <v>5003.5609999999997</v>
          </cell>
          <cell r="K73">
            <v>5103.9129999999996</v>
          </cell>
          <cell r="L73">
            <v>5047.8729999999996</v>
          </cell>
          <cell r="M73">
            <v>5122.8530000000001</v>
          </cell>
          <cell r="N73">
            <v>5065.6419999999998</v>
          </cell>
          <cell r="O73">
            <v>5094.0470000000005</v>
          </cell>
          <cell r="P73">
            <v>5215.1759999999995</v>
          </cell>
          <cell r="Q73">
            <v>5445.5010000000002</v>
          </cell>
          <cell r="R73">
            <v>5541.1440000000002</v>
          </cell>
          <cell r="S73">
            <v>5754.2160000000003</v>
          </cell>
          <cell r="T73">
            <v>62239.978999999999</v>
          </cell>
          <cell r="U73">
            <v>-3177.8668957429109</v>
          </cell>
          <cell r="V73">
            <v>-4.8577981317322938E-2</v>
          </cell>
          <cell r="W73">
            <v>7218.5558957429166</v>
          </cell>
          <cell r="X73">
            <v>0.12403168313123603</v>
          </cell>
          <cell r="Y73">
            <v>64122</v>
          </cell>
          <cell r="Z73">
            <v>66166</v>
          </cell>
        </row>
        <row r="74">
          <cell r="D74" t="str">
            <v>Libre</v>
          </cell>
        </row>
        <row r="75">
          <cell r="D75" t="str">
            <v>AT</v>
          </cell>
          <cell r="E75">
            <v>15296.74</v>
          </cell>
          <cell r="F75">
            <v>22382.5</v>
          </cell>
          <cell r="G75">
            <v>24138.809067845628</v>
          </cell>
          <cell r="H75">
            <v>2162.92</v>
          </cell>
          <cell r="I75">
            <v>2135.6109999999999</v>
          </cell>
          <cell r="J75">
            <v>2108.6669999999999</v>
          </cell>
          <cell r="K75">
            <v>2082.0819999999999</v>
          </cell>
          <cell r="L75">
            <v>2055.8519999999999</v>
          </cell>
          <cell r="M75">
            <v>2029.97</v>
          </cell>
          <cell r="N75">
            <v>2004.434</v>
          </cell>
          <cell r="O75">
            <v>1979.2370000000001</v>
          </cell>
          <cell r="P75">
            <v>1954.375</v>
          </cell>
          <cell r="Q75">
            <v>1929.845</v>
          </cell>
          <cell r="R75">
            <v>1905.64</v>
          </cell>
          <cell r="S75">
            <v>1881.7570000000001</v>
          </cell>
          <cell r="T75">
            <v>24230.390000000003</v>
          </cell>
          <cell r="U75">
            <v>91.58093215437475</v>
          </cell>
          <cell r="V75">
            <v>3.7939291825446197E-3</v>
          </cell>
          <cell r="W75">
            <v>1756.3090678456283</v>
          </cell>
          <cell r="X75">
            <v>7.846795790665162E-2</v>
          </cell>
          <cell r="Y75">
            <v>4846</v>
          </cell>
          <cell r="Z75">
            <v>3877</v>
          </cell>
        </row>
        <row r="76">
          <cell r="D76" t="str">
            <v>MT</v>
          </cell>
          <cell r="E76">
            <v>37354.75</v>
          </cell>
          <cell r="F76">
            <v>37964.879999999997</v>
          </cell>
          <cell r="G76">
            <v>25801.394314027282</v>
          </cell>
          <cell r="H76">
            <v>3422.3739999999998</v>
          </cell>
          <cell r="I76">
            <v>2888.09</v>
          </cell>
          <cell r="J76">
            <v>3602.538</v>
          </cell>
          <cell r="K76">
            <v>3247.0610000000001</v>
          </cell>
          <cell r="L76">
            <v>3480.8009999999999</v>
          </cell>
          <cell r="M76">
            <v>3441.9659999999999</v>
          </cell>
          <cell r="N76">
            <v>3648.6509999999998</v>
          </cell>
          <cell r="O76">
            <v>3388.9050000000002</v>
          </cell>
          <cell r="P76">
            <v>3384.9389999999999</v>
          </cell>
          <cell r="Q76">
            <v>3157.232</v>
          </cell>
          <cell r="R76">
            <v>3534.712</v>
          </cell>
          <cell r="S76">
            <v>2933.681</v>
          </cell>
          <cell r="T76">
            <v>40130.949999999997</v>
          </cell>
          <cell r="U76">
            <v>14329.555685972715</v>
          </cell>
          <cell r="V76">
            <v>0.55537912066179529</v>
          </cell>
          <cell r="W76">
            <v>-12163.485685972715</v>
          </cell>
          <cell r="X76">
            <v>-0.32038783438727358</v>
          </cell>
          <cell r="Y76">
            <v>41335</v>
          </cell>
          <cell r="Z76">
            <v>42492</v>
          </cell>
        </row>
        <row r="77">
          <cell r="D77" t="str">
            <v>Sub-Total</v>
          </cell>
          <cell r="E77">
            <v>52651.49</v>
          </cell>
          <cell r="F77">
            <v>60347.38</v>
          </cell>
          <cell r="G77">
            <v>49940.203381872911</v>
          </cell>
          <cell r="H77">
            <v>5585.2939999999999</v>
          </cell>
          <cell r="I77">
            <v>5023.701</v>
          </cell>
          <cell r="J77">
            <v>5711.2049999999999</v>
          </cell>
          <cell r="K77">
            <v>5329.143</v>
          </cell>
          <cell r="L77">
            <v>5536.6530000000002</v>
          </cell>
          <cell r="M77">
            <v>5471.9359999999997</v>
          </cell>
          <cell r="N77">
            <v>5653.085</v>
          </cell>
          <cell r="O77">
            <v>5368.1419999999998</v>
          </cell>
          <cell r="P77">
            <v>5339.3140000000003</v>
          </cell>
          <cell r="Q77">
            <v>5087.0770000000002</v>
          </cell>
          <cell r="R77">
            <v>5440.3519999999999</v>
          </cell>
          <cell r="S77">
            <v>4815.4380000000001</v>
          </cell>
          <cell r="T77">
            <v>64361.34</v>
          </cell>
          <cell r="U77">
            <v>14421.136618127086</v>
          </cell>
          <cell r="V77">
            <v>0.28876807945402994</v>
          </cell>
          <cell r="W77">
            <v>-10407.176618127087</v>
          </cell>
          <cell r="X77">
            <v>-0.17245448962535059</v>
          </cell>
          <cell r="Y77">
            <v>46181</v>
          </cell>
          <cell r="Z77">
            <v>46369</v>
          </cell>
        </row>
        <row r="78">
          <cell r="D78" t="str">
            <v>TOTAL</v>
          </cell>
          <cell r="E78">
            <v>104503.98</v>
          </cell>
          <cell r="F78">
            <v>118546.66999999998</v>
          </cell>
          <cell r="G78">
            <v>115358.04927761582</v>
          </cell>
          <cell r="H78">
            <v>10545.458000000001</v>
          </cell>
          <cell r="I78">
            <v>9909.59</v>
          </cell>
          <cell r="J78">
            <v>10714.766</v>
          </cell>
          <cell r="K78">
            <v>10433.056</v>
          </cell>
          <cell r="L78">
            <v>10584.526</v>
          </cell>
          <cell r="M78">
            <v>10594.789000000001</v>
          </cell>
          <cell r="N78">
            <v>10718.726999999999</v>
          </cell>
          <cell r="O78">
            <v>10462.189</v>
          </cell>
          <cell r="P78">
            <v>10554.49</v>
          </cell>
          <cell r="Q78">
            <v>10532.578000000001</v>
          </cell>
          <cell r="R78">
            <v>10981.495999999999</v>
          </cell>
          <cell r="S78">
            <v>10569.654</v>
          </cell>
          <cell r="T78">
            <v>126601.31899999999</v>
          </cell>
          <cell r="U78">
            <v>11243.269722384175</v>
          </cell>
          <cell r="V78">
            <v>9.7464111024680999E-2</v>
          </cell>
          <cell r="W78">
            <v>-3188.6207223841629</v>
          </cell>
          <cell r="X78">
            <v>-2.6897598408999301E-2</v>
          </cell>
          <cell r="Y78">
            <v>110303</v>
          </cell>
          <cell r="Z78">
            <v>112535</v>
          </cell>
        </row>
        <row r="81">
          <cell r="C81" t="str">
            <v>U.N. HUARAZ</v>
          </cell>
          <cell r="V81">
            <v>37898.046479976852</v>
          </cell>
        </row>
        <row r="85">
          <cell r="E85" t="str">
            <v>REAL</v>
          </cell>
          <cell r="F85" t="str">
            <v>REAL</v>
          </cell>
          <cell r="G85" t="str">
            <v>PROY</v>
          </cell>
          <cell r="H85" t="str">
            <v>PROYECCIÓN AÑO 2004</v>
          </cell>
          <cell r="U85" t="str">
            <v>VAR. 2004/2003</v>
          </cell>
          <cell r="W85" t="str">
            <v>VAR. 2003/2002</v>
          </cell>
          <cell r="Y85" t="str">
            <v>PROY</v>
          </cell>
          <cell r="Z85" t="str">
            <v>PROY</v>
          </cell>
        </row>
        <row r="86">
          <cell r="C86" t="str">
            <v>UU.NN.</v>
          </cell>
          <cell r="D86" t="str">
            <v>SECTOR</v>
          </cell>
          <cell r="E86">
            <v>2001</v>
          </cell>
          <cell r="F86">
            <v>2002</v>
          </cell>
          <cell r="G86">
            <v>2003</v>
          </cell>
          <cell r="H86" t="str">
            <v>ENERO</v>
          </cell>
          <cell r="I86" t="str">
            <v>FEBRERO</v>
          </cell>
          <cell r="J86" t="str">
            <v>MARZO</v>
          </cell>
          <cell r="K86" t="str">
            <v>ABRIL</v>
          </cell>
          <cell r="L86" t="str">
            <v>MAYO</v>
          </cell>
          <cell r="M86" t="str">
            <v>JUNIO</v>
          </cell>
          <cell r="N86" t="str">
            <v>JULIO</v>
          </cell>
          <cell r="O86" t="str">
            <v>AGOSTO</v>
          </cell>
          <cell r="P86" t="str">
            <v>SEPTIEMBRE</v>
          </cell>
          <cell r="Q86" t="str">
            <v>OCTUBRE</v>
          </cell>
          <cell r="R86" t="str">
            <v>NOVIEMBRE</v>
          </cell>
          <cell r="S86" t="str">
            <v>DICIEMBRE</v>
          </cell>
          <cell r="T86">
            <v>2004</v>
          </cell>
          <cell r="U86" t="str">
            <v>Variac</v>
          </cell>
          <cell r="V86" t="str">
            <v>Variac.%</v>
          </cell>
          <cell r="W86" t="str">
            <v>Variac</v>
          </cell>
          <cell r="X86" t="str">
            <v>Variac.%</v>
          </cell>
          <cell r="Y86">
            <v>2005</v>
          </cell>
          <cell r="Z86">
            <v>2006</v>
          </cell>
        </row>
        <row r="87">
          <cell r="D87" t="str">
            <v>Regulado</v>
          </cell>
        </row>
        <row r="88">
          <cell r="D88" t="str">
            <v>AT</v>
          </cell>
          <cell r="T88">
            <v>0</v>
          </cell>
          <cell r="U88">
            <v>0</v>
          </cell>
          <cell r="V88" t="str">
            <v>-</v>
          </cell>
          <cell r="W88">
            <v>0</v>
          </cell>
          <cell r="X88" t="str">
            <v>-</v>
          </cell>
        </row>
        <row r="89">
          <cell r="D89" t="str">
            <v>MT</v>
          </cell>
          <cell r="E89">
            <v>9109.89</v>
          </cell>
          <cell r="F89">
            <v>13148.6</v>
          </cell>
          <cell r="G89">
            <v>15883.524453345872</v>
          </cell>
          <cell r="H89">
            <v>1128.002</v>
          </cell>
          <cell r="I89">
            <v>1112.5419999999999</v>
          </cell>
          <cell r="J89">
            <v>1105.433</v>
          </cell>
          <cell r="K89">
            <v>1098.6990000000001</v>
          </cell>
          <cell r="L89">
            <v>1328.2629999999999</v>
          </cell>
          <cell r="M89">
            <v>1330.337</v>
          </cell>
          <cell r="N89">
            <v>1413.194</v>
          </cell>
          <cell r="O89">
            <v>1456.357</v>
          </cell>
          <cell r="P89">
            <v>1468.223</v>
          </cell>
          <cell r="Q89">
            <v>1585.79</v>
          </cell>
          <cell r="R89">
            <v>1607.2850000000001</v>
          </cell>
          <cell r="S89">
            <v>1804.6310000000001</v>
          </cell>
          <cell r="T89">
            <v>16438.756000000001</v>
          </cell>
          <cell r="U89">
            <v>555.23154665412949</v>
          </cell>
          <cell r="V89">
            <v>3.4956444854855162E-2</v>
          </cell>
          <cell r="W89">
            <v>2734.9244533458714</v>
          </cell>
          <cell r="X89">
            <v>0.20800119049525212</v>
          </cell>
          <cell r="Y89">
            <v>17014</v>
          </cell>
          <cell r="Z89">
            <v>17576</v>
          </cell>
        </row>
        <row r="90">
          <cell r="D90" t="str">
            <v>BT</v>
          </cell>
          <cell r="E90">
            <v>37620.21</v>
          </cell>
          <cell r="F90">
            <v>38644.839999999997</v>
          </cell>
          <cell r="G90">
            <v>39413.63735497689</v>
          </cell>
          <cell r="H90">
            <v>3435.2570000000001</v>
          </cell>
          <cell r="I90">
            <v>3382.721</v>
          </cell>
          <cell r="J90">
            <v>3405.9119999999998</v>
          </cell>
          <cell r="K90">
            <v>3391.7539999999999</v>
          </cell>
          <cell r="L90">
            <v>3389.1309999999999</v>
          </cell>
          <cell r="M90">
            <v>3378.9319999999998</v>
          </cell>
          <cell r="N90">
            <v>3381.56</v>
          </cell>
          <cell r="O90">
            <v>3358.3470000000002</v>
          </cell>
          <cell r="P90">
            <v>3348.2719999999999</v>
          </cell>
          <cell r="Q90">
            <v>3387.3139999999999</v>
          </cell>
          <cell r="R90">
            <v>3389.3420000000001</v>
          </cell>
          <cell r="S90">
            <v>3394.58</v>
          </cell>
          <cell r="T90">
            <v>40643.122000000003</v>
          </cell>
          <cell r="U90">
            <v>1229.4846450231125</v>
          </cell>
          <cell r="V90">
            <v>3.1194396851775608E-2</v>
          </cell>
          <cell r="W90">
            <v>768.79735497689398</v>
          </cell>
          <cell r="X90">
            <v>1.9893919989755204E-2</v>
          </cell>
          <cell r="Y90">
            <v>41781</v>
          </cell>
          <cell r="Z90">
            <v>43101</v>
          </cell>
        </row>
        <row r="91">
          <cell r="C91" t="str">
            <v>HUARAZ</v>
          </cell>
          <cell r="D91" t="str">
            <v>Sub-Total</v>
          </cell>
          <cell r="E91">
            <v>46730.1</v>
          </cell>
          <cell r="F91">
            <v>51793.439999999995</v>
          </cell>
          <cell r="G91">
            <v>55297.161808322766</v>
          </cell>
          <cell r="H91">
            <v>4563.259</v>
          </cell>
          <cell r="I91">
            <v>4495.2629999999999</v>
          </cell>
          <cell r="J91">
            <v>4511.3449999999993</v>
          </cell>
          <cell r="K91">
            <v>4490.4529999999995</v>
          </cell>
          <cell r="L91">
            <v>4717.3940000000002</v>
          </cell>
          <cell r="M91">
            <v>4709.2690000000002</v>
          </cell>
          <cell r="N91">
            <v>4794.7539999999999</v>
          </cell>
          <cell r="O91">
            <v>4814.7039999999997</v>
          </cell>
          <cell r="P91">
            <v>4816.4949999999999</v>
          </cell>
          <cell r="Q91">
            <v>4973.1039999999994</v>
          </cell>
          <cell r="R91">
            <v>4996.6270000000004</v>
          </cell>
          <cell r="S91">
            <v>5199.2110000000002</v>
          </cell>
          <cell r="T91">
            <v>57081.878000000004</v>
          </cell>
          <cell r="U91">
            <v>1784.7161916772384</v>
          </cell>
          <cell r="V91">
            <v>3.227500532240013E-2</v>
          </cell>
          <cell r="W91">
            <v>3503.7218083227708</v>
          </cell>
          <cell r="X91">
            <v>6.7647984152486629E-2</v>
          </cell>
          <cell r="Y91">
            <v>58795</v>
          </cell>
          <cell r="Z91">
            <v>60677</v>
          </cell>
        </row>
        <row r="92">
          <cell r="D92" t="str">
            <v>Libre</v>
          </cell>
        </row>
        <row r="93">
          <cell r="D93" t="str">
            <v>AT</v>
          </cell>
          <cell r="T93">
            <v>0</v>
          </cell>
          <cell r="U93">
            <v>0</v>
          </cell>
          <cell r="V93" t="str">
            <v>-</v>
          </cell>
          <cell r="W93">
            <v>0</v>
          </cell>
          <cell r="X93" t="str">
            <v>-</v>
          </cell>
        </row>
        <row r="94">
          <cell r="D94" t="str">
            <v>MT</v>
          </cell>
          <cell r="T94">
            <v>0</v>
          </cell>
          <cell r="U94">
            <v>0</v>
          </cell>
          <cell r="V94" t="str">
            <v>-</v>
          </cell>
          <cell r="W94">
            <v>0</v>
          </cell>
          <cell r="X94" t="str">
            <v>-</v>
          </cell>
        </row>
        <row r="95">
          <cell r="D95" t="str">
            <v>Sub-Total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 t="str">
            <v>-</v>
          </cell>
          <cell r="W95">
            <v>0</v>
          </cell>
          <cell r="X95" t="str">
            <v>-</v>
          </cell>
          <cell r="Y95">
            <v>0</v>
          </cell>
          <cell r="Z95">
            <v>0</v>
          </cell>
        </row>
        <row r="96">
          <cell r="D96" t="str">
            <v>TOTAL</v>
          </cell>
          <cell r="E96">
            <v>46730.1</v>
          </cell>
          <cell r="F96">
            <v>51793.439999999995</v>
          </cell>
          <cell r="G96">
            <v>55297.161808322766</v>
          </cell>
          <cell r="H96">
            <v>4563.259</v>
          </cell>
          <cell r="I96">
            <v>4495.2629999999999</v>
          </cell>
          <cell r="J96">
            <v>4511.3449999999993</v>
          </cell>
          <cell r="K96">
            <v>4490.4529999999995</v>
          </cell>
          <cell r="L96">
            <v>4717.3940000000002</v>
          </cell>
          <cell r="M96">
            <v>4709.2690000000002</v>
          </cell>
          <cell r="N96">
            <v>4794.7539999999999</v>
          </cell>
          <cell r="O96">
            <v>4814.7039999999997</v>
          </cell>
          <cell r="P96">
            <v>4816.4949999999999</v>
          </cell>
          <cell r="Q96">
            <v>4973.1039999999994</v>
          </cell>
          <cell r="R96">
            <v>4996.6270000000004</v>
          </cell>
          <cell r="S96">
            <v>5199.2110000000002</v>
          </cell>
          <cell r="T96">
            <v>57081.878000000004</v>
          </cell>
          <cell r="U96">
            <v>1784.7161916772384</v>
          </cell>
          <cell r="V96">
            <v>3.227500532240013E-2</v>
          </cell>
          <cell r="W96">
            <v>3503.7218083227708</v>
          </cell>
          <cell r="X96">
            <v>6.7647984152486629E-2</v>
          </cell>
          <cell r="Y96">
            <v>58795</v>
          </cell>
          <cell r="Z96">
            <v>60677</v>
          </cell>
        </row>
        <row r="100">
          <cell r="C100" t="str">
            <v>U.N. CAJAMARCA</v>
          </cell>
          <cell r="V100">
            <v>37898.046479976852</v>
          </cell>
        </row>
        <row r="104">
          <cell r="E104" t="str">
            <v>REAL</v>
          </cell>
          <cell r="F104" t="str">
            <v>REAL</v>
          </cell>
          <cell r="G104" t="str">
            <v>PROY</v>
          </cell>
          <cell r="H104" t="str">
            <v>PROYECCIÓN AÑO 2004</v>
          </cell>
          <cell r="U104" t="str">
            <v>VAR. 2004/2003</v>
          </cell>
          <cell r="W104" t="str">
            <v>VAR. 2003/2002</v>
          </cell>
          <cell r="Y104" t="str">
            <v>PROY</v>
          </cell>
          <cell r="Z104" t="str">
            <v>PROY</v>
          </cell>
        </row>
        <row r="105">
          <cell r="C105" t="str">
            <v>UU.NN.</v>
          </cell>
          <cell r="D105" t="str">
            <v>SECTOR</v>
          </cell>
          <cell r="E105">
            <v>2001</v>
          </cell>
          <cell r="F105">
            <v>2002</v>
          </cell>
          <cell r="G105">
            <v>2003</v>
          </cell>
          <cell r="H105" t="str">
            <v>ENERO</v>
          </cell>
          <cell r="I105" t="str">
            <v>FEBRERO</v>
          </cell>
          <cell r="J105" t="str">
            <v>MARZO</v>
          </cell>
          <cell r="K105" t="str">
            <v>ABRIL</v>
          </cell>
          <cell r="L105" t="str">
            <v>MAYO</v>
          </cell>
          <cell r="M105" t="str">
            <v>JUNIO</v>
          </cell>
          <cell r="N105" t="str">
            <v>JULIO</v>
          </cell>
          <cell r="O105" t="str">
            <v>AGOSTO</v>
          </cell>
          <cell r="P105" t="str">
            <v>SEPTIEMBRE</v>
          </cell>
          <cell r="Q105" t="str">
            <v>OCTUBRE</v>
          </cell>
          <cell r="R105" t="str">
            <v>NOVIEMBRE</v>
          </cell>
          <cell r="S105" t="str">
            <v>DICIEMBRE</v>
          </cell>
          <cell r="T105">
            <v>2004</v>
          </cell>
          <cell r="U105" t="str">
            <v>Variac</v>
          </cell>
          <cell r="V105" t="str">
            <v>Variac.%</v>
          </cell>
          <cell r="W105" t="str">
            <v>Variac</v>
          </cell>
          <cell r="X105" t="str">
            <v>Variac.%</v>
          </cell>
          <cell r="Y105">
            <v>2005</v>
          </cell>
          <cell r="Z105">
            <v>2006</v>
          </cell>
        </row>
        <row r="106">
          <cell r="D106" t="str">
            <v>Regulado</v>
          </cell>
        </row>
        <row r="107">
          <cell r="D107" t="str">
            <v>AT</v>
          </cell>
          <cell r="T107">
            <v>0</v>
          </cell>
          <cell r="U107">
            <v>0</v>
          </cell>
          <cell r="V107" t="str">
            <v>-</v>
          </cell>
          <cell r="W107">
            <v>0</v>
          </cell>
          <cell r="X107" t="str">
            <v>-</v>
          </cell>
        </row>
        <row r="108">
          <cell r="D108" t="str">
            <v>MT</v>
          </cell>
          <cell r="E108">
            <v>10491.46</v>
          </cell>
          <cell r="F108">
            <v>10631.17</v>
          </cell>
          <cell r="G108">
            <v>10444.652306536533</v>
          </cell>
          <cell r="H108">
            <v>961.31700000000001</v>
          </cell>
          <cell r="I108">
            <v>952.29399999999998</v>
          </cell>
          <cell r="J108">
            <v>945.67600000000004</v>
          </cell>
          <cell r="K108">
            <v>1040.3489999999999</v>
          </cell>
          <cell r="L108">
            <v>1041.2270000000001</v>
          </cell>
          <cell r="M108">
            <v>1038.2370000000001</v>
          </cell>
          <cell r="N108">
            <v>1073.3109999999999</v>
          </cell>
          <cell r="O108">
            <v>1077.405</v>
          </cell>
          <cell r="P108">
            <v>1079.4749999999999</v>
          </cell>
          <cell r="Q108">
            <v>1233.499</v>
          </cell>
          <cell r="R108">
            <v>1753.452</v>
          </cell>
          <cell r="S108">
            <v>1791.335</v>
          </cell>
          <cell r="T108">
            <v>13987.576999999997</v>
          </cell>
          <cell r="U108">
            <v>3542.9246934634648</v>
          </cell>
          <cell r="V108">
            <v>0.3392094432139412</v>
          </cell>
          <cell r="W108">
            <v>-186.51769346346737</v>
          </cell>
          <cell r="X108">
            <v>-1.7544418296713049E-2</v>
          </cell>
          <cell r="Y108">
            <v>14477</v>
          </cell>
          <cell r="Z108">
            <v>14955</v>
          </cell>
        </row>
        <row r="109">
          <cell r="D109" t="str">
            <v>BT</v>
          </cell>
          <cell r="E109">
            <v>38400.480000000003</v>
          </cell>
          <cell r="F109">
            <v>41524.959999999999</v>
          </cell>
          <cell r="G109">
            <v>43691.470509990882</v>
          </cell>
          <cell r="H109">
            <v>3841.384</v>
          </cell>
          <cell r="I109">
            <v>3842.3780000000002</v>
          </cell>
          <cell r="J109">
            <v>3840.0410000000002</v>
          </cell>
          <cell r="K109">
            <v>3848.7530000000002</v>
          </cell>
          <cell r="L109">
            <v>3848.982</v>
          </cell>
          <cell r="M109">
            <v>3856.4560000000001</v>
          </cell>
          <cell r="N109">
            <v>3908.268</v>
          </cell>
          <cell r="O109">
            <v>3904.8150000000001</v>
          </cell>
          <cell r="P109">
            <v>3912.59</v>
          </cell>
          <cell r="Q109">
            <v>3921.527</v>
          </cell>
          <cell r="R109">
            <v>3929.4459999999999</v>
          </cell>
          <cell r="S109">
            <v>3933.643</v>
          </cell>
          <cell r="T109">
            <v>46588.282999999996</v>
          </cell>
          <cell r="U109">
            <v>2896.8124900091134</v>
          </cell>
          <cell r="V109">
            <v>6.630155625791323E-2</v>
          </cell>
          <cell r="W109">
            <v>2166.5105099908833</v>
          </cell>
          <cell r="X109">
            <v>5.2173692882326206E-2</v>
          </cell>
          <cell r="Y109">
            <v>47893</v>
          </cell>
          <cell r="Z109">
            <v>48043</v>
          </cell>
        </row>
        <row r="110">
          <cell r="C110" t="str">
            <v>CAJAMARCA</v>
          </cell>
          <cell r="D110" t="str">
            <v>Sub-Total</v>
          </cell>
          <cell r="E110">
            <v>48891.94</v>
          </cell>
          <cell r="F110">
            <v>52156.13</v>
          </cell>
          <cell r="G110">
            <v>54136.122816527415</v>
          </cell>
          <cell r="H110">
            <v>4802.701</v>
          </cell>
          <cell r="I110">
            <v>4794.6720000000005</v>
          </cell>
          <cell r="J110">
            <v>4785.7170000000006</v>
          </cell>
          <cell r="K110">
            <v>4889.1019999999999</v>
          </cell>
          <cell r="L110">
            <v>4890.2089999999998</v>
          </cell>
          <cell r="M110">
            <v>4894.6930000000002</v>
          </cell>
          <cell r="N110">
            <v>4981.5789999999997</v>
          </cell>
          <cell r="O110">
            <v>4982.22</v>
          </cell>
          <cell r="P110">
            <v>4992.0650000000005</v>
          </cell>
          <cell r="Q110">
            <v>5155.0259999999998</v>
          </cell>
          <cell r="R110">
            <v>5682.8980000000001</v>
          </cell>
          <cell r="S110">
            <v>5724.9780000000001</v>
          </cell>
          <cell r="T110">
            <v>60575.859999999993</v>
          </cell>
          <cell r="U110">
            <v>6439.7371834725782</v>
          </cell>
          <cell r="V110">
            <v>0.11895453254562538</v>
          </cell>
          <cell r="W110">
            <v>1979.9928165274177</v>
          </cell>
          <cell r="X110">
            <v>3.7962801621351572E-2</v>
          </cell>
          <cell r="Y110">
            <v>62370</v>
          </cell>
          <cell r="Z110">
            <v>62998</v>
          </cell>
        </row>
        <row r="111">
          <cell r="D111" t="str">
            <v>Libre</v>
          </cell>
        </row>
        <row r="112">
          <cell r="D112" t="str">
            <v>AT</v>
          </cell>
          <cell r="E112">
            <v>56426.07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1326</v>
          </cell>
          <cell r="Q112">
            <v>1339</v>
          </cell>
          <cell r="R112">
            <v>1326</v>
          </cell>
          <cell r="S112">
            <v>1339</v>
          </cell>
          <cell r="T112">
            <v>5330</v>
          </cell>
          <cell r="U112">
            <v>5330</v>
          </cell>
          <cell r="V112" t="e">
            <v>#DIV/0!</v>
          </cell>
          <cell r="W112">
            <v>0</v>
          </cell>
          <cell r="X112" t="str">
            <v>-</v>
          </cell>
          <cell r="Y112">
            <v>15860</v>
          </cell>
          <cell r="Z112">
            <v>16177</v>
          </cell>
        </row>
        <row r="113">
          <cell r="D113" t="str">
            <v>MT</v>
          </cell>
          <cell r="T113">
            <v>0</v>
          </cell>
          <cell r="U113">
            <v>0</v>
          </cell>
          <cell r="V113" t="str">
            <v>-</v>
          </cell>
          <cell r="W113">
            <v>0</v>
          </cell>
          <cell r="X113" t="str">
            <v>-</v>
          </cell>
        </row>
        <row r="114">
          <cell r="D114" t="str">
            <v>Sub-Total</v>
          </cell>
          <cell r="E114">
            <v>56426.07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1326</v>
          </cell>
          <cell r="Q114">
            <v>1339</v>
          </cell>
          <cell r="R114">
            <v>1326</v>
          </cell>
          <cell r="S114">
            <v>1339</v>
          </cell>
          <cell r="T114">
            <v>5330</v>
          </cell>
          <cell r="U114">
            <v>5330</v>
          </cell>
          <cell r="V114" t="e">
            <v>#DIV/0!</v>
          </cell>
          <cell r="W114">
            <v>0</v>
          </cell>
          <cell r="X114" t="str">
            <v>-</v>
          </cell>
          <cell r="Y114">
            <v>15860</v>
          </cell>
          <cell r="Z114">
            <v>16177</v>
          </cell>
        </row>
        <row r="115">
          <cell r="D115" t="str">
            <v>TOTAL</v>
          </cell>
          <cell r="E115">
            <v>105318.01000000001</v>
          </cell>
          <cell r="F115">
            <v>52156.13</v>
          </cell>
          <cell r="G115">
            <v>54136.122816527415</v>
          </cell>
          <cell r="H115">
            <v>4802.701</v>
          </cell>
          <cell r="I115">
            <v>4794.6720000000005</v>
          </cell>
          <cell r="J115">
            <v>4785.7170000000006</v>
          </cell>
          <cell r="K115">
            <v>4889.1019999999999</v>
          </cell>
          <cell r="L115">
            <v>4890.2089999999998</v>
          </cell>
          <cell r="M115">
            <v>4894.6930000000002</v>
          </cell>
          <cell r="N115">
            <v>4981.5789999999997</v>
          </cell>
          <cell r="O115">
            <v>4982.22</v>
          </cell>
          <cell r="P115">
            <v>6318.0650000000005</v>
          </cell>
          <cell r="Q115">
            <v>6494.0259999999998</v>
          </cell>
          <cell r="R115">
            <v>7008.8980000000001</v>
          </cell>
          <cell r="S115">
            <v>7063.9780000000001</v>
          </cell>
          <cell r="T115">
            <v>65905.859999999986</v>
          </cell>
          <cell r="U115">
            <v>11769.737183472578</v>
          </cell>
          <cell r="V115">
            <v>0.21741005027939209</v>
          </cell>
          <cell r="W115">
            <v>1979.9928165274177</v>
          </cell>
          <cell r="X115">
            <v>3.7962801621351572E-2</v>
          </cell>
          <cell r="Y115">
            <v>78230</v>
          </cell>
          <cell r="Z115">
            <v>79175</v>
          </cell>
        </row>
        <row r="116">
          <cell r="D116" t="str">
            <v>Cliente Mina Yanacocha en AT Libre dejo de serlo en Oct/01</v>
          </cell>
        </row>
      </sheetData>
      <sheetData sheetId="10"/>
      <sheetData sheetId="11"/>
      <sheetData sheetId="12"/>
      <sheetData sheetId="13" refreshError="1">
        <row r="3">
          <cell r="C3" t="str">
            <v>PRESUPUESTO EJERCICIO 2004</v>
          </cell>
        </row>
        <row r="6">
          <cell r="C6" t="str">
            <v>EMPRESAS DE DISTRIBUCION DE ENERGIA ELECTRICA</v>
          </cell>
          <cell r="U6">
            <v>37898.046479976852</v>
          </cell>
        </row>
        <row r="8">
          <cell r="H8" t="str">
            <v xml:space="preserve"> INCORPORACION DE NUEVOS CLIENTES</v>
          </cell>
        </row>
        <row r="10">
          <cell r="E10" t="str">
            <v>REAL</v>
          </cell>
          <cell r="F10" t="str">
            <v>REAL</v>
          </cell>
          <cell r="G10" t="str">
            <v>PROY</v>
          </cell>
          <cell r="H10" t="str">
            <v>PROYECCIÓN AÑO 2004</v>
          </cell>
          <cell r="T10" t="str">
            <v>VAR. 2004/2003</v>
          </cell>
          <cell r="V10" t="str">
            <v>VAR. 2003/2002</v>
          </cell>
          <cell r="X10" t="str">
            <v>PROY</v>
          </cell>
          <cell r="Y10" t="str">
            <v>PROY</v>
          </cell>
        </row>
        <row r="11">
          <cell r="C11" t="str">
            <v>EMPRESAS</v>
          </cell>
          <cell r="D11" t="str">
            <v>SECTOR</v>
          </cell>
          <cell r="E11">
            <v>2001</v>
          </cell>
          <cell r="F11">
            <v>2002</v>
          </cell>
          <cell r="G11">
            <v>2003</v>
          </cell>
          <cell r="H11" t="str">
            <v>ENERO</v>
          </cell>
          <cell r="I11" t="str">
            <v>FEBRERO</v>
          </cell>
          <cell r="J11" t="str">
            <v>MARZO</v>
          </cell>
          <cell r="K11" t="str">
            <v>ABRIL</v>
          </cell>
          <cell r="L11" t="str">
            <v>MAYO</v>
          </cell>
          <cell r="M11" t="str">
            <v>JUNIO</v>
          </cell>
          <cell r="N11" t="str">
            <v>JULIO</v>
          </cell>
          <cell r="O11" t="str">
            <v>AGOSTO</v>
          </cell>
          <cell r="P11" t="str">
            <v>SEPTIEMBRE</v>
          </cell>
          <cell r="Q11" t="str">
            <v>OCTUBRE</v>
          </cell>
          <cell r="R11" t="str">
            <v>NOVIEMBRE</v>
          </cell>
          <cell r="S11" t="str">
            <v>DICIEMBRE</v>
          </cell>
          <cell r="T11" t="str">
            <v>Variac</v>
          </cell>
          <cell r="U11" t="str">
            <v>Variac.%</v>
          </cell>
          <cell r="V11" t="str">
            <v>Variac</v>
          </cell>
          <cell r="W11" t="str">
            <v>Variac.%</v>
          </cell>
          <cell r="X11">
            <v>2005</v>
          </cell>
          <cell r="Y11">
            <v>2006</v>
          </cell>
        </row>
        <row r="12">
          <cell r="D12" t="str">
            <v>Regulado</v>
          </cell>
        </row>
        <row r="13">
          <cell r="D13" t="str">
            <v>AT</v>
          </cell>
          <cell r="E13">
            <v>10</v>
          </cell>
          <cell r="F13">
            <v>11</v>
          </cell>
          <cell r="G13">
            <v>11</v>
          </cell>
          <cell r="H13">
            <v>11</v>
          </cell>
          <cell r="I13">
            <v>11</v>
          </cell>
          <cell r="J13">
            <v>11</v>
          </cell>
          <cell r="K13">
            <v>11</v>
          </cell>
          <cell r="L13">
            <v>11</v>
          </cell>
          <cell r="M13">
            <v>11</v>
          </cell>
          <cell r="N13">
            <v>11</v>
          </cell>
          <cell r="O13">
            <v>11</v>
          </cell>
          <cell r="P13">
            <v>11</v>
          </cell>
          <cell r="Q13">
            <v>11</v>
          </cell>
          <cell r="R13">
            <v>11</v>
          </cell>
          <cell r="S13">
            <v>11</v>
          </cell>
          <cell r="T13">
            <v>0</v>
          </cell>
          <cell r="U13">
            <v>0</v>
          </cell>
          <cell r="V13">
            <v>0</v>
          </cell>
          <cell r="W13" t="str">
            <v>-</v>
          </cell>
          <cell r="X13">
            <v>11</v>
          </cell>
          <cell r="Y13">
            <v>12</v>
          </cell>
        </row>
        <row r="14">
          <cell r="D14" t="str">
            <v>MT</v>
          </cell>
          <cell r="E14">
            <v>1070</v>
          </cell>
          <cell r="F14">
            <v>1130</v>
          </cell>
          <cell r="G14">
            <v>1217</v>
          </cell>
          <cell r="H14">
            <v>1233</v>
          </cell>
          <cell r="I14">
            <v>1235</v>
          </cell>
          <cell r="J14">
            <v>1239</v>
          </cell>
          <cell r="K14">
            <v>1243</v>
          </cell>
          <cell r="L14">
            <v>1248</v>
          </cell>
          <cell r="M14">
            <v>1259</v>
          </cell>
          <cell r="N14">
            <v>1265</v>
          </cell>
          <cell r="O14">
            <v>1272</v>
          </cell>
          <cell r="P14">
            <v>1279</v>
          </cell>
          <cell r="Q14">
            <v>1288</v>
          </cell>
          <cell r="R14">
            <v>1293</v>
          </cell>
          <cell r="S14">
            <v>1301</v>
          </cell>
          <cell r="T14">
            <v>84</v>
          </cell>
          <cell r="U14">
            <v>6.9022185702547256E-2</v>
          </cell>
          <cell r="V14">
            <v>87</v>
          </cell>
          <cell r="W14">
            <v>7.699115044247784E-2</v>
          </cell>
          <cell r="X14">
            <v>1379.0600000000002</v>
          </cell>
          <cell r="Y14">
            <v>1461.8036000000002</v>
          </cell>
        </row>
        <row r="15">
          <cell r="D15" t="str">
            <v>BT</v>
          </cell>
          <cell r="E15">
            <v>347480</v>
          </cell>
          <cell r="F15">
            <v>366527</v>
          </cell>
          <cell r="G15">
            <v>379213</v>
          </cell>
          <cell r="H15">
            <v>379899</v>
          </cell>
          <cell r="I15">
            <v>380400</v>
          </cell>
          <cell r="J15">
            <v>381929.3958</v>
          </cell>
          <cell r="K15">
            <v>383467.78500000003</v>
          </cell>
          <cell r="L15">
            <v>385186.87800000003</v>
          </cell>
          <cell r="M15">
            <v>386366.98599999998</v>
          </cell>
          <cell r="N15">
            <v>387673.7084</v>
          </cell>
          <cell r="O15">
            <v>388836.55460000003</v>
          </cell>
          <cell r="P15">
            <v>389959.43959999998</v>
          </cell>
          <cell r="Q15">
            <v>391403.00420000002</v>
          </cell>
          <cell r="R15">
            <v>392548.6274</v>
          </cell>
          <cell r="S15">
            <v>393683.98879999999</v>
          </cell>
          <cell r="T15">
            <v>14470.988799999992</v>
          </cell>
          <cell r="U15">
            <v>3.8160582047556346E-2</v>
          </cell>
          <cell r="V15">
            <v>12686</v>
          </cell>
          <cell r="W15">
            <v>3.4611365601988409E-2</v>
          </cell>
          <cell r="X15">
            <v>406281.87644160003</v>
          </cell>
          <cell r="Y15">
            <v>418876.61461128958</v>
          </cell>
        </row>
        <row r="16">
          <cell r="C16" t="str">
            <v>HIDRANDINA SA</v>
          </cell>
          <cell r="D16" t="str">
            <v>Sub-Total</v>
          </cell>
          <cell r="E16">
            <v>348560</v>
          </cell>
          <cell r="F16">
            <v>367668</v>
          </cell>
          <cell r="G16">
            <v>380441</v>
          </cell>
          <cell r="H16">
            <v>381143</v>
          </cell>
          <cell r="I16">
            <v>381646</v>
          </cell>
          <cell r="J16">
            <v>383179.3958</v>
          </cell>
          <cell r="K16">
            <v>384721.78500000003</v>
          </cell>
          <cell r="L16">
            <v>386445.87800000003</v>
          </cell>
          <cell r="M16">
            <v>387636.98599999998</v>
          </cell>
          <cell r="N16">
            <v>388949.7084</v>
          </cell>
          <cell r="O16">
            <v>390119.55460000003</v>
          </cell>
          <cell r="P16">
            <v>391249.43959999998</v>
          </cell>
          <cell r="Q16">
            <v>392702.00420000002</v>
          </cell>
          <cell r="R16">
            <v>393852.6274</v>
          </cell>
          <cell r="S16">
            <v>394995.98879999999</v>
          </cell>
          <cell r="T16">
            <v>14554.988799999992</v>
          </cell>
          <cell r="U16">
            <v>3.8258202454519941E-2</v>
          </cell>
          <cell r="V16">
            <v>12773</v>
          </cell>
          <cell r="W16">
            <v>3.4740581176496255E-2</v>
          </cell>
          <cell r="X16">
            <v>407671.93644160003</v>
          </cell>
          <cell r="Y16">
            <v>420350.41821128957</v>
          </cell>
        </row>
        <row r="17">
          <cell r="D17" t="str">
            <v>Libre</v>
          </cell>
        </row>
        <row r="18">
          <cell r="D18" t="str">
            <v>AT</v>
          </cell>
          <cell r="E18">
            <v>2</v>
          </cell>
          <cell r="F18">
            <v>3</v>
          </cell>
          <cell r="G18">
            <v>2</v>
          </cell>
          <cell r="H18">
            <v>2</v>
          </cell>
          <cell r="I18">
            <v>2</v>
          </cell>
          <cell r="J18">
            <v>2</v>
          </cell>
          <cell r="K18">
            <v>2</v>
          </cell>
          <cell r="L18">
            <v>2</v>
          </cell>
          <cell r="M18">
            <v>2</v>
          </cell>
          <cell r="N18">
            <v>2</v>
          </cell>
          <cell r="O18">
            <v>2</v>
          </cell>
          <cell r="P18">
            <v>3</v>
          </cell>
          <cell r="Q18">
            <v>3</v>
          </cell>
          <cell r="R18">
            <v>3</v>
          </cell>
          <cell r="S18">
            <v>3</v>
          </cell>
          <cell r="T18">
            <v>1</v>
          </cell>
          <cell r="U18">
            <v>0.5</v>
          </cell>
          <cell r="V18">
            <v>-1</v>
          </cell>
          <cell r="W18">
            <v>-0.33333333333333337</v>
          </cell>
          <cell r="X18">
            <v>2</v>
          </cell>
          <cell r="Y18">
            <v>3</v>
          </cell>
        </row>
        <row r="19">
          <cell r="D19" t="str">
            <v>MT</v>
          </cell>
          <cell r="E19">
            <v>9</v>
          </cell>
          <cell r="F19">
            <v>11</v>
          </cell>
          <cell r="G19">
            <v>9</v>
          </cell>
          <cell r="H19">
            <v>11</v>
          </cell>
          <cell r="I19">
            <v>11</v>
          </cell>
          <cell r="J19">
            <v>12</v>
          </cell>
          <cell r="K19">
            <v>12</v>
          </cell>
          <cell r="L19">
            <v>12</v>
          </cell>
          <cell r="M19">
            <v>12</v>
          </cell>
          <cell r="N19">
            <v>12</v>
          </cell>
          <cell r="O19">
            <v>12</v>
          </cell>
          <cell r="P19">
            <v>12</v>
          </cell>
          <cell r="Q19">
            <v>12</v>
          </cell>
          <cell r="R19">
            <v>12</v>
          </cell>
          <cell r="S19">
            <v>12</v>
          </cell>
          <cell r="T19">
            <v>3</v>
          </cell>
          <cell r="U19">
            <v>0.33333333333333326</v>
          </cell>
          <cell r="V19">
            <v>-2</v>
          </cell>
          <cell r="W19">
            <v>-0.18181818181818177</v>
          </cell>
          <cell r="X19">
            <v>12</v>
          </cell>
          <cell r="Y19">
            <v>13</v>
          </cell>
        </row>
        <row r="20">
          <cell r="D20" t="str">
            <v>Sub-Total</v>
          </cell>
          <cell r="E20">
            <v>11</v>
          </cell>
          <cell r="F20">
            <v>14</v>
          </cell>
          <cell r="G20">
            <v>11</v>
          </cell>
          <cell r="H20">
            <v>13</v>
          </cell>
          <cell r="I20">
            <v>13</v>
          </cell>
          <cell r="J20">
            <v>14</v>
          </cell>
          <cell r="K20">
            <v>14</v>
          </cell>
          <cell r="L20">
            <v>14</v>
          </cell>
          <cell r="M20">
            <v>14</v>
          </cell>
          <cell r="N20">
            <v>14</v>
          </cell>
          <cell r="O20">
            <v>14</v>
          </cell>
          <cell r="P20">
            <v>15</v>
          </cell>
          <cell r="Q20">
            <v>15</v>
          </cell>
          <cell r="R20">
            <v>15</v>
          </cell>
          <cell r="S20">
            <v>15</v>
          </cell>
          <cell r="T20">
            <v>4</v>
          </cell>
          <cell r="U20">
            <v>0.36363636363636354</v>
          </cell>
          <cell r="V20">
            <v>-3</v>
          </cell>
          <cell r="W20">
            <v>-0.2142857142857143</v>
          </cell>
          <cell r="X20">
            <v>14</v>
          </cell>
          <cell r="Y20">
            <v>16</v>
          </cell>
        </row>
        <row r="21">
          <cell r="D21" t="str">
            <v>TOTAL</v>
          </cell>
          <cell r="E21">
            <v>348571</v>
          </cell>
          <cell r="F21">
            <v>367682</v>
          </cell>
          <cell r="G21">
            <v>380452</v>
          </cell>
          <cell r="H21">
            <v>381156</v>
          </cell>
          <cell r="I21">
            <v>381659</v>
          </cell>
          <cell r="J21">
            <v>383193.3958</v>
          </cell>
          <cell r="K21">
            <v>384735.78500000003</v>
          </cell>
          <cell r="L21">
            <v>386459.87800000003</v>
          </cell>
          <cell r="M21">
            <v>387650.98599999998</v>
          </cell>
          <cell r="N21">
            <v>388963.7084</v>
          </cell>
          <cell r="O21">
            <v>390133.55460000003</v>
          </cell>
          <cell r="P21">
            <v>391264.43959999998</v>
          </cell>
          <cell r="Q21">
            <v>392717.00420000002</v>
          </cell>
          <cell r="R21">
            <v>393867.6274</v>
          </cell>
          <cell r="S21">
            <v>395010.98879999999</v>
          </cell>
          <cell r="T21">
            <v>14558.988799999992</v>
          </cell>
          <cell r="U21">
            <v>3.8267610105874095E-2</v>
          </cell>
          <cell r="V21">
            <v>12770</v>
          </cell>
          <cell r="W21">
            <v>3.4731099156336098E-2</v>
          </cell>
          <cell r="X21">
            <v>407685.93644160003</v>
          </cell>
          <cell r="Y21">
            <v>420366.41821128957</v>
          </cell>
        </row>
        <row r="23">
          <cell r="C23" t="str">
            <v>Clientes ADINELSA</v>
          </cell>
          <cell r="E23">
            <v>220</v>
          </cell>
          <cell r="F23">
            <v>230</v>
          </cell>
          <cell r="G23">
            <v>1830</v>
          </cell>
          <cell r="H23">
            <v>462</v>
          </cell>
          <cell r="I23">
            <v>400</v>
          </cell>
          <cell r="J23">
            <v>400</v>
          </cell>
          <cell r="K23">
            <v>400</v>
          </cell>
          <cell r="L23">
            <v>400</v>
          </cell>
          <cell r="M23">
            <v>400</v>
          </cell>
          <cell r="N23">
            <v>400</v>
          </cell>
          <cell r="O23">
            <v>400</v>
          </cell>
          <cell r="P23">
            <v>400</v>
          </cell>
          <cell r="Q23">
            <v>400</v>
          </cell>
          <cell r="R23">
            <v>400</v>
          </cell>
          <cell r="S23">
            <v>400</v>
          </cell>
          <cell r="X23">
            <v>1500</v>
          </cell>
        </row>
        <row r="24">
          <cell r="H24">
            <v>462</v>
          </cell>
          <cell r="I24">
            <v>862</v>
          </cell>
          <cell r="J24">
            <v>1262</v>
          </cell>
          <cell r="K24">
            <v>1662</v>
          </cell>
          <cell r="L24">
            <v>2062</v>
          </cell>
          <cell r="M24">
            <v>2462</v>
          </cell>
          <cell r="N24">
            <v>2862</v>
          </cell>
          <cell r="O24">
            <v>3262</v>
          </cell>
          <cell r="P24">
            <v>3662</v>
          </cell>
          <cell r="Q24">
            <v>4062</v>
          </cell>
          <cell r="R24">
            <v>4462</v>
          </cell>
          <cell r="S24">
            <v>4862</v>
          </cell>
        </row>
        <row r="25">
          <cell r="C25" t="str">
            <v>Total mas ADINELSA</v>
          </cell>
          <cell r="E25">
            <v>348571</v>
          </cell>
          <cell r="F25">
            <v>367682</v>
          </cell>
          <cell r="G25">
            <v>380452</v>
          </cell>
          <cell r="H25">
            <v>381618</v>
          </cell>
          <cell r="I25">
            <v>382521</v>
          </cell>
          <cell r="J25">
            <v>384455.3958</v>
          </cell>
          <cell r="K25">
            <v>386397.78500000003</v>
          </cell>
          <cell r="L25">
            <v>388521.87800000003</v>
          </cell>
          <cell r="M25">
            <v>390112.98599999998</v>
          </cell>
          <cell r="N25">
            <v>391825.7084</v>
          </cell>
          <cell r="O25">
            <v>393395.55460000003</v>
          </cell>
          <cell r="P25">
            <v>394926.43959999998</v>
          </cell>
          <cell r="Q25">
            <v>396779.00420000002</v>
          </cell>
          <cell r="R25">
            <v>398329.6274</v>
          </cell>
          <cell r="S25">
            <v>399872.98879999999</v>
          </cell>
          <cell r="X25">
            <v>409185.93644160003</v>
          </cell>
          <cell r="Y25">
            <v>420366.41821128957</v>
          </cell>
        </row>
        <row r="27">
          <cell r="E27" t="str">
            <v>REAL</v>
          </cell>
          <cell r="F27" t="str">
            <v>REAL</v>
          </cell>
          <cell r="G27" t="str">
            <v>PROY</v>
          </cell>
          <cell r="H27" t="str">
            <v>PROYECCIÓN AÑO 2004</v>
          </cell>
          <cell r="T27" t="str">
            <v>VAR. 2004/2003</v>
          </cell>
          <cell r="V27" t="str">
            <v>VAR. 2003/2002</v>
          </cell>
          <cell r="X27" t="str">
            <v>PROY</v>
          </cell>
          <cell r="Y27" t="str">
            <v>PROY</v>
          </cell>
        </row>
        <row r="28">
          <cell r="C28" t="str">
            <v>UU.NN.</v>
          </cell>
          <cell r="D28" t="str">
            <v>SECTOR</v>
          </cell>
          <cell r="E28">
            <v>2001</v>
          </cell>
          <cell r="F28">
            <v>2002</v>
          </cell>
          <cell r="G28">
            <v>2003</v>
          </cell>
          <cell r="H28" t="str">
            <v>ENERO</v>
          </cell>
          <cell r="I28" t="str">
            <v>FEBRERO</v>
          </cell>
          <cell r="J28" t="str">
            <v>MARZO</v>
          </cell>
          <cell r="K28" t="str">
            <v>ABRIL</v>
          </cell>
          <cell r="L28" t="str">
            <v>MAYO</v>
          </cell>
          <cell r="M28" t="str">
            <v>JUNIO</v>
          </cell>
          <cell r="N28" t="str">
            <v>JULIO</v>
          </cell>
          <cell r="O28" t="str">
            <v>AGOSTO</v>
          </cell>
          <cell r="P28" t="str">
            <v>SEPTIEMBRE</v>
          </cell>
          <cell r="Q28" t="str">
            <v>OCTUBRE</v>
          </cell>
          <cell r="R28" t="str">
            <v>NOVIEMBRE</v>
          </cell>
          <cell r="S28" t="str">
            <v>DICIEMBRE</v>
          </cell>
          <cell r="T28" t="str">
            <v>Variac</v>
          </cell>
          <cell r="U28" t="str">
            <v>Variac.%</v>
          </cell>
          <cell r="V28" t="str">
            <v>Variac</v>
          </cell>
          <cell r="W28" t="str">
            <v>Variac.%</v>
          </cell>
          <cell r="X28">
            <v>2005</v>
          </cell>
          <cell r="Y28">
            <v>2006</v>
          </cell>
        </row>
        <row r="29">
          <cell r="D29" t="str">
            <v>Regulado</v>
          </cell>
        </row>
        <row r="30">
          <cell r="D30" t="str">
            <v>AT</v>
          </cell>
          <cell r="E30">
            <v>9</v>
          </cell>
          <cell r="F30">
            <v>10</v>
          </cell>
          <cell r="G30">
            <v>10</v>
          </cell>
          <cell r="H30">
            <v>10</v>
          </cell>
          <cell r="I30">
            <v>10</v>
          </cell>
          <cell r="J30">
            <v>10</v>
          </cell>
          <cell r="K30">
            <v>10</v>
          </cell>
          <cell r="L30">
            <v>10</v>
          </cell>
          <cell r="M30">
            <v>10</v>
          </cell>
          <cell r="N30">
            <v>10</v>
          </cell>
          <cell r="O30">
            <v>10</v>
          </cell>
          <cell r="P30">
            <v>10</v>
          </cell>
          <cell r="Q30">
            <v>10</v>
          </cell>
          <cell r="R30">
            <v>10</v>
          </cell>
          <cell r="S30">
            <v>10</v>
          </cell>
          <cell r="T30">
            <v>0</v>
          </cell>
          <cell r="U30">
            <v>0</v>
          </cell>
          <cell r="V30">
            <v>0</v>
          </cell>
          <cell r="W30" t="str">
            <v>-</v>
          </cell>
          <cell r="X30">
            <v>10</v>
          </cell>
          <cell r="Y30">
            <v>11</v>
          </cell>
        </row>
        <row r="31">
          <cell r="D31" t="str">
            <v>MT</v>
          </cell>
          <cell r="E31">
            <v>377</v>
          </cell>
          <cell r="F31">
            <v>383</v>
          </cell>
          <cell r="G31">
            <v>401</v>
          </cell>
          <cell r="H31">
            <v>416</v>
          </cell>
          <cell r="I31">
            <v>416</v>
          </cell>
          <cell r="J31">
            <v>416</v>
          </cell>
          <cell r="K31">
            <v>418</v>
          </cell>
          <cell r="L31">
            <v>419</v>
          </cell>
          <cell r="M31">
            <v>425</v>
          </cell>
          <cell r="N31">
            <v>426</v>
          </cell>
          <cell r="O31">
            <v>429</v>
          </cell>
          <cell r="P31">
            <v>429</v>
          </cell>
          <cell r="Q31">
            <v>430</v>
          </cell>
          <cell r="R31">
            <v>430</v>
          </cell>
          <cell r="S31">
            <v>430</v>
          </cell>
          <cell r="T31">
            <v>29</v>
          </cell>
          <cell r="U31">
            <v>7.2319201995012516E-2</v>
          </cell>
          <cell r="V31">
            <v>18</v>
          </cell>
          <cell r="W31">
            <v>4.6997389033942572E-2</v>
          </cell>
          <cell r="X31">
            <v>455.8</v>
          </cell>
          <cell r="Y31">
            <v>483.14800000000002</v>
          </cell>
        </row>
        <row r="32">
          <cell r="D32" t="str">
            <v>BT</v>
          </cell>
          <cell r="E32">
            <v>147677</v>
          </cell>
          <cell r="F32">
            <v>155107</v>
          </cell>
          <cell r="G32">
            <v>159315</v>
          </cell>
          <cell r="H32">
            <v>159372</v>
          </cell>
          <cell r="I32">
            <v>159391</v>
          </cell>
          <cell r="J32">
            <v>159925</v>
          </cell>
          <cell r="K32">
            <v>160474</v>
          </cell>
          <cell r="L32">
            <v>161464</v>
          </cell>
          <cell r="M32">
            <v>161798</v>
          </cell>
          <cell r="N32">
            <v>162137</v>
          </cell>
          <cell r="O32">
            <v>162480</v>
          </cell>
          <cell r="P32">
            <v>162696</v>
          </cell>
          <cell r="Q32">
            <v>162919</v>
          </cell>
          <cell r="R32">
            <v>163144</v>
          </cell>
          <cell r="S32">
            <v>163370</v>
          </cell>
          <cell r="T32">
            <v>4055</v>
          </cell>
          <cell r="U32">
            <v>2.5452719455167472E-2</v>
          </cell>
          <cell r="V32">
            <v>4208</v>
          </cell>
          <cell r="W32">
            <v>2.7129658880643781E-2</v>
          </cell>
          <cell r="X32">
            <v>168597.84</v>
          </cell>
          <cell r="Y32">
            <v>173824.37303999998</v>
          </cell>
        </row>
        <row r="33">
          <cell r="C33" t="str">
            <v>TRUJILLO</v>
          </cell>
          <cell r="D33" t="str">
            <v>Sub-Total</v>
          </cell>
          <cell r="E33">
            <v>148063</v>
          </cell>
          <cell r="F33">
            <v>155500</v>
          </cell>
          <cell r="G33">
            <v>159726</v>
          </cell>
          <cell r="H33">
            <v>159798</v>
          </cell>
          <cell r="I33">
            <v>159817</v>
          </cell>
          <cell r="J33">
            <v>160351</v>
          </cell>
          <cell r="K33">
            <v>160902</v>
          </cell>
          <cell r="L33">
            <v>161893</v>
          </cell>
          <cell r="M33">
            <v>162233</v>
          </cell>
          <cell r="N33">
            <v>162573</v>
          </cell>
          <cell r="O33">
            <v>162919</v>
          </cell>
          <cell r="P33">
            <v>163135</v>
          </cell>
          <cell r="Q33">
            <v>163359</v>
          </cell>
          <cell r="R33">
            <v>163584</v>
          </cell>
          <cell r="S33">
            <v>163810</v>
          </cell>
          <cell r="T33">
            <v>4084</v>
          </cell>
          <cell r="U33">
            <v>2.5568786546961597E-2</v>
          </cell>
          <cell r="V33">
            <v>4226</v>
          </cell>
          <cell r="W33">
            <v>2.7176848874598036E-2</v>
          </cell>
          <cell r="X33">
            <v>169063.63999999998</v>
          </cell>
          <cell r="Y33">
            <v>174318.52103999996</v>
          </cell>
        </row>
        <row r="34">
          <cell r="D34" t="str">
            <v>Libre</v>
          </cell>
        </row>
        <row r="35">
          <cell r="D35" t="str">
            <v>AT</v>
          </cell>
          <cell r="E35">
            <v>1</v>
          </cell>
          <cell r="F35">
            <v>2</v>
          </cell>
          <cell r="G35">
            <v>1</v>
          </cell>
          <cell r="H35">
            <v>1</v>
          </cell>
          <cell r="I35">
            <v>1</v>
          </cell>
          <cell r="J35">
            <v>1</v>
          </cell>
          <cell r="K35">
            <v>1</v>
          </cell>
          <cell r="L35">
            <v>1</v>
          </cell>
          <cell r="M35">
            <v>1</v>
          </cell>
          <cell r="N35">
            <v>1</v>
          </cell>
          <cell r="O35">
            <v>1</v>
          </cell>
          <cell r="P35">
            <v>1</v>
          </cell>
          <cell r="Q35">
            <v>1</v>
          </cell>
          <cell r="R35">
            <v>1</v>
          </cell>
          <cell r="S35">
            <v>1</v>
          </cell>
          <cell r="T35">
            <v>0</v>
          </cell>
          <cell r="U35">
            <v>0</v>
          </cell>
          <cell r="V35">
            <v>-1</v>
          </cell>
          <cell r="W35">
            <v>-0.5</v>
          </cell>
          <cell r="X35">
            <v>1</v>
          </cell>
          <cell r="Y35">
            <v>2</v>
          </cell>
        </row>
        <row r="36">
          <cell r="D36" t="str">
            <v>MT</v>
          </cell>
          <cell r="E36">
            <v>2</v>
          </cell>
          <cell r="F36">
            <v>4</v>
          </cell>
          <cell r="G36">
            <v>4</v>
          </cell>
          <cell r="H36">
            <v>4</v>
          </cell>
          <cell r="I36">
            <v>4</v>
          </cell>
          <cell r="J36">
            <v>4</v>
          </cell>
          <cell r="K36">
            <v>4</v>
          </cell>
          <cell r="L36">
            <v>4</v>
          </cell>
          <cell r="M36">
            <v>4</v>
          </cell>
          <cell r="N36">
            <v>4</v>
          </cell>
          <cell r="O36">
            <v>4</v>
          </cell>
          <cell r="P36">
            <v>4</v>
          </cell>
          <cell r="Q36">
            <v>4</v>
          </cell>
          <cell r="R36">
            <v>4</v>
          </cell>
          <cell r="S36">
            <v>4</v>
          </cell>
          <cell r="T36">
            <v>0</v>
          </cell>
          <cell r="U36">
            <v>0</v>
          </cell>
          <cell r="V36">
            <v>0</v>
          </cell>
          <cell r="W36" t="str">
            <v>-</v>
          </cell>
          <cell r="X36">
            <v>4</v>
          </cell>
          <cell r="Y36">
            <v>4</v>
          </cell>
        </row>
        <row r="37">
          <cell r="D37" t="str">
            <v>Sub-Total</v>
          </cell>
          <cell r="E37">
            <v>3</v>
          </cell>
          <cell r="F37">
            <v>6</v>
          </cell>
          <cell r="G37">
            <v>5</v>
          </cell>
          <cell r="H37">
            <v>5</v>
          </cell>
          <cell r="I37">
            <v>5</v>
          </cell>
          <cell r="J37">
            <v>5</v>
          </cell>
          <cell r="K37">
            <v>5</v>
          </cell>
          <cell r="L37">
            <v>5</v>
          </cell>
          <cell r="M37">
            <v>5</v>
          </cell>
          <cell r="N37">
            <v>5</v>
          </cell>
          <cell r="O37">
            <v>5</v>
          </cell>
          <cell r="P37">
            <v>5</v>
          </cell>
          <cell r="Q37">
            <v>5</v>
          </cell>
          <cell r="R37">
            <v>5</v>
          </cell>
          <cell r="S37">
            <v>5</v>
          </cell>
          <cell r="T37">
            <v>0</v>
          </cell>
          <cell r="U37">
            <v>0</v>
          </cell>
          <cell r="V37">
            <v>-1</v>
          </cell>
          <cell r="W37">
            <v>-0.16666666666666663</v>
          </cell>
          <cell r="X37">
            <v>5</v>
          </cell>
          <cell r="Y37">
            <v>6</v>
          </cell>
        </row>
        <row r="38">
          <cell r="D38" t="str">
            <v>TOTAL</v>
          </cell>
          <cell r="E38">
            <v>148066</v>
          </cell>
          <cell r="F38">
            <v>155506</v>
          </cell>
          <cell r="G38">
            <v>159731</v>
          </cell>
          <cell r="H38">
            <v>159803</v>
          </cell>
          <cell r="I38">
            <v>159822</v>
          </cell>
          <cell r="J38">
            <v>160356</v>
          </cell>
          <cell r="K38">
            <v>160907</v>
          </cell>
          <cell r="L38">
            <v>161898</v>
          </cell>
          <cell r="M38">
            <v>162238</v>
          </cell>
          <cell r="N38">
            <v>162578</v>
          </cell>
          <cell r="O38">
            <v>162924</v>
          </cell>
          <cell r="P38">
            <v>163140</v>
          </cell>
          <cell r="Q38">
            <v>163364</v>
          </cell>
          <cell r="R38">
            <v>163589</v>
          </cell>
          <cell r="S38">
            <v>163815</v>
          </cell>
          <cell r="T38">
            <v>4084</v>
          </cell>
          <cell r="U38">
            <v>2.5567986176759705E-2</v>
          </cell>
          <cell r="V38">
            <v>4225</v>
          </cell>
          <cell r="W38">
            <v>2.7169369670623666E-2</v>
          </cell>
          <cell r="X38">
            <v>169068.63999999998</v>
          </cell>
          <cell r="Y38">
            <v>174324.52103999996</v>
          </cell>
        </row>
        <row r="42">
          <cell r="E42" t="str">
            <v>REAL</v>
          </cell>
          <cell r="F42" t="str">
            <v>REAL</v>
          </cell>
          <cell r="G42" t="str">
            <v>PROY</v>
          </cell>
          <cell r="H42" t="str">
            <v>PROYECCIÓN AÑO 2004</v>
          </cell>
          <cell r="T42" t="str">
            <v>VAR. 2004/2003</v>
          </cell>
          <cell r="V42" t="str">
            <v>VAR. 2003/2002</v>
          </cell>
          <cell r="X42" t="str">
            <v>PROY</v>
          </cell>
          <cell r="Y42" t="str">
            <v>PROY</v>
          </cell>
        </row>
        <row r="43">
          <cell r="C43" t="str">
            <v>UU.NN.</v>
          </cell>
          <cell r="D43" t="str">
            <v>SECTOR</v>
          </cell>
          <cell r="E43">
            <v>2001</v>
          </cell>
          <cell r="F43">
            <v>2002</v>
          </cell>
          <cell r="G43">
            <v>2003</v>
          </cell>
          <cell r="H43" t="str">
            <v>ENERO</v>
          </cell>
          <cell r="I43" t="str">
            <v>FEBRERO</v>
          </cell>
          <cell r="J43" t="str">
            <v>MARZO</v>
          </cell>
          <cell r="K43" t="str">
            <v>ABRIL</v>
          </cell>
          <cell r="L43" t="str">
            <v>MAYO</v>
          </cell>
          <cell r="M43" t="str">
            <v>JUNIO</v>
          </cell>
          <cell r="N43" t="str">
            <v>JULIO</v>
          </cell>
          <cell r="O43" t="str">
            <v>AGOSTO</v>
          </cell>
          <cell r="P43" t="str">
            <v>SEPTIEMBRE</v>
          </cell>
          <cell r="Q43" t="str">
            <v>OCTUBRE</v>
          </cell>
          <cell r="R43" t="str">
            <v>NOVIEMBRE</v>
          </cell>
          <cell r="S43" t="str">
            <v>DICIEMBRE</v>
          </cell>
          <cell r="T43" t="str">
            <v>Variac</v>
          </cell>
          <cell r="U43" t="str">
            <v>Variac.%</v>
          </cell>
          <cell r="V43" t="str">
            <v>Variac</v>
          </cell>
          <cell r="W43" t="str">
            <v>Variac.%</v>
          </cell>
          <cell r="X43">
            <v>2005</v>
          </cell>
          <cell r="Y43">
            <v>2006</v>
          </cell>
        </row>
        <row r="44">
          <cell r="D44" t="str">
            <v>Regulado</v>
          </cell>
        </row>
        <row r="45">
          <cell r="D45" t="str">
            <v>AT</v>
          </cell>
        </row>
        <row r="46">
          <cell r="D46" t="str">
            <v>MT</v>
          </cell>
          <cell r="E46">
            <v>314</v>
          </cell>
          <cell r="F46">
            <v>326</v>
          </cell>
          <cell r="G46">
            <v>329</v>
          </cell>
          <cell r="H46">
            <v>329</v>
          </cell>
          <cell r="I46">
            <v>330</v>
          </cell>
          <cell r="J46">
            <v>332</v>
          </cell>
          <cell r="K46">
            <v>334</v>
          </cell>
          <cell r="L46">
            <v>335</v>
          </cell>
          <cell r="M46">
            <v>338</v>
          </cell>
          <cell r="N46">
            <v>340</v>
          </cell>
          <cell r="O46">
            <v>342</v>
          </cell>
          <cell r="P46">
            <v>347</v>
          </cell>
          <cell r="Q46">
            <v>350</v>
          </cell>
          <cell r="R46">
            <v>353</v>
          </cell>
          <cell r="S46">
            <v>356</v>
          </cell>
          <cell r="T46">
            <v>27</v>
          </cell>
          <cell r="U46">
            <v>8.2066869300911893E-2</v>
          </cell>
          <cell r="V46">
            <v>3</v>
          </cell>
          <cell r="W46">
            <v>9.2024539877300082E-3</v>
          </cell>
          <cell r="X46">
            <v>377.36</v>
          </cell>
          <cell r="Y46">
            <v>400.00160000000005</v>
          </cell>
        </row>
        <row r="47">
          <cell r="D47" t="str">
            <v>BT</v>
          </cell>
          <cell r="E47">
            <v>77667</v>
          </cell>
          <cell r="F47">
            <v>80595</v>
          </cell>
          <cell r="G47">
            <v>83177</v>
          </cell>
          <cell r="H47">
            <v>83217</v>
          </cell>
          <cell r="I47">
            <v>83232</v>
          </cell>
          <cell r="J47">
            <v>83297</v>
          </cell>
          <cell r="K47">
            <v>83516</v>
          </cell>
          <cell r="L47">
            <v>83699</v>
          </cell>
          <cell r="M47">
            <v>83871</v>
          </cell>
          <cell r="N47">
            <v>84050</v>
          </cell>
          <cell r="O47">
            <v>84226</v>
          </cell>
          <cell r="P47">
            <v>84403</v>
          </cell>
          <cell r="Q47">
            <v>84580</v>
          </cell>
          <cell r="R47">
            <v>84755</v>
          </cell>
          <cell r="S47">
            <v>84938</v>
          </cell>
          <cell r="T47">
            <v>1761</v>
          </cell>
          <cell r="U47">
            <v>2.1171718143236706E-2</v>
          </cell>
          <cell r="V47">
            <v>2582</v>
          </cell>
          <cell r="W47">
            <v>3.2036726844097085E-2</v>
          </cell>
          <cell r="X47">
            <v>87656.016000000003</v>
          </cell>
          <cell r="Y47">
            <v>90373.352495999992</v>
          </cell>
        </row>
        <row r="48">
          <cell r="C48" t="str">
            <v>CHIMBOTE</v>
          </cell>
          <cell r="D48" t="str">
            <v>Sub-Total</v>
          </cell>
          <cell r="E48">
            <v>77981</v>
          </cell>
          <cell r="F48">
            <v>80921</v>
          </cell>
          <cell r="G48">
            <v>83506</v>
          </cell>
          <cell r="H48">
            <v>83546</v>
          </cell>
          <cell r="I48">
            <v>83562</v>
          </cell>
          <cell r="J48">
            <v>83629</v>
          </cell>
          <cell r="K48">
            <v>83850</v>
          </cell>
          <cell r="L48">
            <v>84034</v>
          </cell>
          <cell r="M48">
            <v>84209</v>
          </cell>
          <cell r="N48">
            <v>84390</v>
          </cell>
          <cell r="O48">
            <v>84568</v>
          </cell>
          <cell r="P48">
            <v>84750</v>
          </cell>
          <cell r="Q48">
            <v>84930</v>
          </cell>
          <cell r="R48">
            <v>85108</v>
          </cell>
          <cell r="S48">
            <v>85294</v>
          </cell>
          <cell r="T48">
            <v>1788</v>
          </cell>
          <cell r="U48">
            <v>2.141163509208921E-2</v>
          </cell>
          <cell r="V48">
            <v>2585</v>
          </cell>
          <cell r="W48">
            <v>3.1944736224218673E-2</v>
          </cell>
          <cell r="X48">
            <v>88033.376000000004</v>
          </cell>
          <cell r="Y48">
            <v>90773.354095999995</v>
          </cell>
        </row>
        <row r="49">
          <cell r="D49" t="str">
            <v>Libre</v>
          </cell>
        </row>
        <row r="50">
          <cell r="D50" t="str">
            <v>AT</v>
          </cell>
        </row>
        <row r="51">
          <cell r="D51" t="str">
            <v>MT</v>
          </cell>
          <cell r="E51">
            <v>4</v>
          </cell>
          <cell r="F51">
            <v>4</v>
          </cell>
          <cell r="G51">
            <v>4</v>
          </cell>
          <cell r="H51">
            <v>4</v>
          </cell>
          <cell r="I51">
            <v>4</v>
          </cell>
          <cell r="J51">
            <v>5</v>
          </cell>
          <cell r="K51">
            <v>5</v>
          </cell>
          <cell r="L51">
            <v>5</v>
          </cell>
          <cell r="M51">
            <v>5</v>
          </cell>
          <cell r="N51">
            <v>5</v>
          </cell>
          <cell r="O51">
            <v>5</v>
          </cell>
          <cell r="P51">
            <v>5</v>
          </cell>
          <cell r="Q51">
            <v>5</v>
          </cell>
          <cell r="R51">
            <v>5</v>
          </cell>
          <cell r="S51">
            <v>5</v>
          </cell>
          <cell r="T51">
            <v>1</v>
          </cell>
          <cell r="U51">
            <v>0.25</v>
          </cell>
          <cell r="V51">
            <v>0</v>
          </cell>
          <cell r="W51" t="str">
            <v>-</v>
          </cell>
          <cell r="X51">
            <v>5</v>
          </cell>
          <cell r="Y51">
            <v>6</v>
          </cell>
        </row>
        <row r="52">
          <cell r="D52" t="str">
            <v>Sub-Total</v>
          </cell>
          <cell r="E52">
            <v>4</v>
          </cell>
          <cell r="F52">
            <v>4</v>
          </cell>
          <cell r="G52">
            <v>4</v>
          </cell>
          <cell r="H52">
            <v>4</v>
          </cell>
          <cell r="I52">
            <v>4</v>
          </cell>
          <cell r="J52">
            <v>5</v>
          </cell>
          <cell r="K52">
            <v>5</v>
          </cell>
          <cell r="L52">
            <v>5</v>
          </cell>
          <cell r="M52">
            <v>5</v>
          </cell>
          <cell r="N52">
            <v>5</v>
          </cell>
          <cell r="O52">
            <v>5</v>
          </cell>
          <cell r="P52">
            <v>5</v>
          </cell>
          <cell r="Q52">
            <v>5</v>
          </cell>
          <cell r="R52">
            <v>5</v>
          </cell>
          <cell r="S52">
            <v>5</v>
          </cell>
          <cell r="T52">
            <v>1</v>
          </cell>
          <cell r="U52">
            <v>0.25</v>
          </cell>
          <cell r="V52">
            <v>0</v>
          </cell>
          <cell r="W52" t="str">
            <v>-</v>
          </cell>
          <cell r="X52">
            <v>5</v>
          </cell>
          <cell r="Y52">
            <v>6</v>
          </cell>
        </row>
        <row r="53">
          <cell r="D53" t="str">
            <v>TOTAL</v>
          </cell>
          <cell r="E53">
            <v>77985</v>
          </cell>
          <cell r="F53">
            <v>80925</v>
          </cell>
          <cell r="G53">
            <v>83510</v>
          </cell>
          <cell r="H53">
            <v>83550</v>
          </cell>
          <cell r="I53">
            <v>83566</v>
          </cell>
          <cell r="J53">
            <v>83634</v>
          </cell>
          <cell r="K53">
            <v>83855</v>
          </cell>
          <cell r="L53">
            <v>84039</v>
          </cell>
          <cell r="M53">
            <v>84214</v>
          </cell>
          <cell r="N53">
            <v>84395</v>
          </cell>
          <cell r="O53">
            <v>84573</v>
          </cell>
          <cell r="P53">
            <v>84755</v>
          </cell>
          <cell r="Q53">
            <v>84935</v>
          </cell>
          <cell r="R53">
            <v>85113</v>
          </cell>
          <cell r="S53">
            <v>85299</v>
          </cell>
          <cell r="T53">
            <v>1789</v>
          </cell>
          <cell r="U53">
            <v>2.1422584121661981E-2</v>
          </cell>
          <cell r="V53">
            <v>2585</v>
          </cell>
          <cell r="W53">
            <v>3.194315724436203E-2</v>
          </cell>
          <cell r="X53">
            <v>88038.376000000004</v>
          </cell>
          <cell r="Y53">
            <v>90779.354095999995</v>
          </cell>
        </row>
        <row r="57">
          <cell r="E57" t="str">
            <v>REAL</v>
          </cell>
          <cell r="F57" t="str">
            <v>REAL</v>
          </cell>
          <cell r="G57" t="str">
            <v>PROY</v>
          </cell>
          <cell r="H57" t="str">
            <v>PROYECCIÓN AÑO 2004</v>
          </cell>
          <cell r="T57" t="str">
            <v>VAR. 2004/2003</v>
          </cell>
          <cell r="V57" t="str">
            <v>VAR. 2003/2002</v>
          </cell>
          <cell r="X57" t="str">
            <v>PROY</v>
          </cell>
          <cell r="Y57" t="str">
            <v>PROY</v>
          </cell>
        </row>
        <row r="58">
          <cell r="C58" t="str">
            <v>UU.NN.</v>
          </cell>
          <cell r="D58" t="str">
            <v>SECTOR</v>
          </cell>
          <cell r="E58">
            <v>2001</v>
          </cell>
          <cell r="F58">
            <v>2002</v>
          </cell>
          <cell r="G58">
            <v>2003</v>
          </cell>
          <cell r="H58" t="str">
            <v>ENERO</v>
          </cell>
          <cell r="I58" t="str">
            <v>FEBRERO</v>
          </cell>
          <cell r="J58" t="str">
            <v>MARZO</v>
          </cell>
          <cell r="K58" t="str">
            <v>ABRIL</v>
          </cell>
          <cell r="L58" t="str">
            <v>MAYO</v>
          </cell>
          <cell r="M58" t="str">
            <v>JUNIO</v>
          </cell>
          <cell r="N58" t="str">
            <v>JULIO</v>
          </cell>
          <cell r="O58" t="str">
            <v>AGOSTO</v>
          </cell>
          <cell r="P58" t="str">
            <v>SEPTIEMBRE</v>
          </cell>
          <cell r="Q58" t="str">
            <v>OCTUBRE</v>
          </cell>
          <cell r="R58" t="str">
            <v>NOVIEMBRE</v>
          </cell>
          <cell r="S58" t="str">
            <v>DICIEMBRE</v>
          </cell>
          <cell r="T58" t="str">
            <v>Variac</v>
          </cell>
          <cell r="U58" t="str">
            <v>Variac.%</v>
          </cell>
          <cell r="V58" t="str">
            <v>Variac</v>
          </cell>
          <cell r="W58" t="str">
            <v>Variac.%</v>
          </cell>
          <cell r="X58">
            <v>2005</v>
          </cell>
          <cell r="Y58">
            <v>2006</v>
          </cell>
        </row>
        <row r="59">
          <cell r="D59" t="str">
            <v>Regulado</v>
          </cell>
        </row>
        <row r="60">
          <cell r="D60" t="str">
            <v>AT</v>
          </cell>
          <cell r="E60">
            <v>1</v>
          </cell>
          <cell r="F60">
            <v>1</v>
          </cell>
          <cell r="G60">
            <v>1</v>
          </cell>
          <cell r="H60">
            <v>1</v>
          </cell>
          <cell r="I60">
            <v>1</v>
          </cell>
          <cell r="J60">
            <v>1</v>
          </cell>
          <cell r="K60">
            <v>1</v>
          </cell>
          <cell r="L60">
            <v>1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 t="str">
            <v>-</v>
          </cell>
          <cell r="X60">
            <v>1</v>
          </cell>
          <cell r="Y60">
            <v>1</v>
          </cell>
        </row>
        <row r="61">
          <cell r="D61" t="str">
            <v>MT</v>
          </cell>
          <cell r="E61">
            <v>133</v>
          </cell>
          <cell r="F61">
            <v>135</v>
          </cell>
          <cell r="G61">
            <v>148</v>
          </cell>
          <cell r="H61">
            <v>148</v>
          </cell>
          <cell r="I61">
            <v>148</v>
          </cell>
          <cell r="J61">
            <v>149</v>
          </cell>
          <cell r="K61">
            <v>149</v>
          </cell>
          <cell r="L61">
            <v>149</v>
          </cell>
          <cell r="M61">
            <v>150</v>
          </cell>
          <cell r="N61">
            <v>150</v>
          </cell>
          <cell r="O61">
            <v>151</v>
          </cell>
          <cell r="P61">
            <v>151</v>
          </cell>
          <cell r="Q61">
            <v>152</v>
          </cell>
          <cell r="R61">
            <v>152</v>
          </cell>
          <cell r="S61">
            <v>153</v>
          </cell>
          <cell r="T61">
            <v>5</v>
          </cell>
          <cell r="U61">
            <v>3.3783783783783772E-2</v>
          </cell>
          <cell r="V61">
            <v>13</v>
          </cell>
          <cell r="W61">
            <v>9.6296296296296324E-2</v>
          </cell>
          <cell r="X61">
            <v>162.18</v>
          </cell>
          <cell r="Y61">
            <v>171.91080000000002</v>
          </cell>
        </row>
        <row r="62">
          <cell r="D62" t="str">
            <v>BT</v>
          </cell>
          <cell r="E62">
            <v>44226</v>
          </cell>
          <cell r="F62">
            <v>48436</v>
          </cell>
          <cell r="G62">
            <v>49354</v>
          </cell>
          <cell r="H62">
            <v>49421</v>
          </cell>
          <cell r="I62">
            <v>49555</v>
          </cell>
          <cell r="J62">
            <v>49790</v>
          </cell>
          <cell r="K62">
            <v>50032</v>
          </cell>
          <cell r="L62">
            <v>50227</v>
          </cell>
          <cell r="M62">
            <v>50424</v>
          </cell>
          <cell r="N62">
            <v>50623</v>
          </cell>
          <cell r="O62">
            <v>50822</v>
          </cell>
          <cell r="P62">
            <v>51023</v>
          </cell>
          <cell r="Q62">
            <v>51235</v>
          </cell>
          <cell r="R62">
            <v>51440</v>
          </cell>
          <cell r="S62">
            <v>51647</v>
          </cell>
          <cell r="T62">
            <v>2293</v>
          </cell>
          <cell r="U62">
            <v>4.6460266645054205E-2</v>
          </cell>
          <cell r="V62">
            <v>918</v>
          </cell>
          <cell r="W62">
            <v>1.8952844991328766E-2</v>
          </cell>
          <cell r="X62">
            <v>53299.703999999998</v>
          </cell>
          <cell r="Y62">
            <v>54951.994823999994</v>
          </cell>
        </row>
        <row r="63">
          <cell r="C63" t="str">
            <v>LL NOROESTE</v>
          </cell>
          <cell r="D63" t="str">
            <v>Sub-Total</v>
          </cell>
          <cell r="E63">
            <v>44360</v>
          </cell>
          <cell r="F63">
            <v>48572</v>
          </cell>
          <cell r="G63">
            <v>49503</v>
          </cell>
          <cell r="H63">
            <v>49570</v>
          </cell>
          <cell r="I63">
            <v>49704</v>
          </cell>
          <cell r="J63">
            <v>49940</v>
          </cell>
          <cell r="K63">
            <v>50182</v>
          </cell>
          <cell r="L63">
            <v>50377</v>
          </cell>
          <cell r="M63">
            <v>50575</v>
          </cell>
          <cell r="N63">
            <v>50774</v>
          </cell>
          <cell r="O63">
            <v>50974</v>
          </cell>
          <cell r="P63">
            <v>51175</v>
          </cell>
          <cell r="Q63">
            <v>51388</v>
          </cell>
          <cell r="R63">
            <v>51593</v>
          </cell>
          <cell r="S63">
            <v>51801</v>
          </cell>
          <cell r="T63">
            <v>2298</v>
          </cell>
          <cell r="U63">
            <v>4.6421429004302794E-2</v>
          </cell>
          <cell r="V63">
            <v>931</v>
          </cell>
          <cell r="W63">
            <v>1.9167421559746378E-2</v>
          </cell>
          <cell r="X63">
            <v>53462.883999999998</v>
          </cell>
          <cell r="Y63">
            <v>55124.905623999992</v>
          </cell>
        </row>
        <row r="64">
          <cell r="D64" t="str">
            <v>Libre</v>
          </cell>
        </row>
        <row r="65">
          <cell r="D65" t="str">
            <v>AT</v>
          </cell>
          <cell r="E65">
            <v>1</v>
          </cell>
          <cell r="F65">
            <v>1</v>
          </cell>
          <cell r="G65">
            <v>1</v>
          </cell>
          <cell r="H65">
            <v>1</v>
          </cell>
          <cell r="I65">
            <v>1</v>
          </cell>
          <cell r="J65">
            <v>1</v>
          </cell>
          <cell r="K65">
            <v>1</v>
          </cell>
          <cell r="L65">
            <v>1</v>
          </cell>
          <cell r="M65">
            <v>1</v>
          </cell>
          <cell r="N65">
            <v>1</v>
          </cell>
          <cell r="O65">
            <v>1</v>
          </cell>
          <cell r="P65">
            <v>1</v>
          </cell>
          <cell r="Q65">
            <v>1</v>
          </cell>
          <cell r="R65">
            <v>1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 t="str">
            <v>-</v>
          </cell>
          <cell r="X65">
            <v>0</v>
          </cell>
          <cell r="Y65">
            <v>0</v>
          </cell>
        </row>
        <row r="66">
          <cell r="D66" t="str">
            <v>MT</v>
          </cell>
          <cell r="E66">
            <v>3</v>
          </cell>
          <cell r="F66">
            <v>3</v>
          </cell>
          <cell r="G66">
            <v>1</v>
          </cell>
          <cell r="H66">
            <v>3</v>
          </cell>
          <cell r="I66">
            <v>3</v>
          </cell>
          <cell r="J66">
            <v>3</v>
          </cell>
          <cell r="K66">
            <v>3</v>
          </cell>
          <cell r="L66">
            <v>3</v>
          </cell>
          <cell r="M66">
            <v>3</v>
          </cell>
          <cell r="N66">
            <v>3</v>
          </cell>
          <cell r="O66">
            <v>3</v>
          </cell>
          <cell r="P66">
            <v>3</v>
          </cell>
          <cell r="Q66">
            <v>3</v>
          </cell>
          <cell r="R66">
            <v>3</v>
          </cell>
          <cell r="S66">
            <v>3</v>
          </cell>
          <cell r="T66">
            <v>2</v>
          </cell>
          <cell r="U66">
            <v>2</v>
          </cell>
          <cell r="V66">
            <v>-2</v>
          </cell>
          <cell r="W66">
            <v>-0.66666666666666674</v>
          </cell>
          <cell r="X66">
            <v>3</v>
          </cell>
          <cell r="Y66">
            <v>3</v>
          </cell>
        </row>
        <row r="67">
          <cell r="D67" t="str">
            <v>Sub-Total</v>
          </cell>
          <cell r="E67">
            <v>4</v>
          </cell>
          <cell r="F67">
            <v>4</v>
          </cell>
          <cell r="G67">
            <v>2</v>
          </cell>
          <cell r="H67">
            <v>4</v>
          </cell>
          <cell r="I67">
            <v>4</v>
          </cell>
          <cell r="J67">
            <v>4</v>
          </cell>
          <cell r="K67">
            <v>4</v>
          </cell>
          <cell r="L67">
            <v>4</v>
          </cell>
          <cell r="M67">
            <v>4</v>
          </cell>
          <cell r="N67">
            <v>4</v>
          </cell>
          <cell r="O67">
            <v>4</v>
          </cell>
          <cell r="P67">
            <v>4</v>
          </cell>
          <cell r="Q67">
            <v>4</v>
          </cell>
          <cell r="R67">
            <v>4</v>
          </cell>
          <cell r="S67">
            <v>4</v>
          </cell>
          <cell r="T67">
            <v>2</v>
          </cell>
          <cell r="U67">
            <v>1</v>
          </cell>
          <cell r="V67">
            <v>-2</v>
          </cell>
          <cell r="W67">
            <v>-0.5</v>
          </cell>
          <cell r="X67">
            <v>3</v>
          </cell>
          <cell r="Y67">
            <v>3</v>
          </cell>
        </row>
        <row r="68">
          <cell r="D68" t="str">
            <v>TOTAL</v>
          </cell>
          <cell r="E68">
            <v>44364</v>
          </cell>
          <cell r="F68">
            <v>48576</v>
          </cell>
          <cell r="G68">
            <v>49505</v>
          </cell>
          <cell r="H68">
            <v>49574</v>
          </cell>
          <cell r="I68">
            <v>49708</v>
          </cell>
          <cell r="J68">
            <v>49944</v>
          </cell>
          <cell r="K68">
            <v>50186</v>
          </cell>
          <cell r="L68">
            <v>50381</v>
          </cell>
          <cell r="M68">
            <v>50579</v>
          </cell>
          <cell r="N68">
            <v>50778</v>
          </cell>
          <cell r="O68">
            <v>50978</v>
          </cell>
          <cell r="P68">
            <v>51179</v>
          </cell>
          <cell r="Q68">
            <v>51392</v>
          </cell>
          <cell r="R68">
            <v>51597</v>
          </cell>
          <cell r="S68">
            <v>51805</v>
          </cell>
          <cell r="T68">
            <v>2300</v>
          </cell>
          <cell r="U68">
            <v>4.6459953540046506E-2</v>
          </cell>
          <cell r="V68">
            <v>929</v>
          </cell>
          <cell r="W68">
            <v>1.912467061923584E-2</v>
          </cell>
          <cell r="X68">
            <v>53465.883999999998</v>
          </cell>
          <cell r="Y68">
            <v>55127.905623999992</v>
          </cell>
        </row>
        <row r="72">
          <cell r="E72" t="str">
            <v>REAL</v>
          </cell>
          <cell r="F72" t="str">
            <v>REAL</v>
          </cell>
          <cell r="G72" t="str">
            <v>PROY</v>
          </cell>
          <cell r="H72" t="str">
            <v>PROYECCIÓN AÑO 2004</v>
          </cell>
          <cell r="T72" t="str">
            <v>VAR. 2004/2003</v>
          </cell>
          <cell r="V72" t="str">
            <v>VAR. 2003/2002</v>
          </cell>
          <cell r="X72" t="str">
            <v>PROY</v>
          </cell>
          <cell r="Y72" t="str">
            <v>PROY</v>
          </cell>
        </row>
        <row r="73">
          <cell r="C73" t="str">
            <v>UU.NN.</v>
          </cell>
          <cell r="D73" t="str">
            <v>SECTOR</v>
          </cell>
          <cell r="E73">
            <v>2001</v>
          </cell>
          <cell r="F73">
            <v>2002</v>
          </cell>
          <cell r="G73">
            <v>2003</v>
          </cell>
          <cell r="H73" t="str">
            <v>ENERO</v>
          </cell>
          <cell r="I73" t="str">
            <v>FEBRERO</v>
          </cell>
          <cell r="J73" t="str">
            <v>MARZO</v>
          </cell>
          <cell r="K73" t="str">
            <v>ABRIL</v>
          </cell>
          <cell r="L73" t="str">
            <v>MAYO</v>
          </cell>
          <cell r="M73" t="str">
            <v>JUNIO</v>
          </cell>
          <cell r="N73" t="str">
            <v>JULIO</v>
          </cell>
          <cell r="O73" t="str">
            <v>AGOSTO</v>
          </cell>
          <cell r="P73" t="str">
            <v>SEPTIEMBRE</v>
          </cell>
          <cell r="Q73" t="str">
            <v>OCTUBRE</v>
          </cell>
          <cell r="R73" t="str">
            <v>NOVIEMBRE</v>
          </cell>
          <cell r="S73" t="str">
            <v>DICIEMBRE</v>
          </cell>
          <cell r="T73" t="str">
            <v>Variac</v>
          </cell>
          <cell r="U73" t="str">
            <v>Variac.%</v>
          </cell>
          <cell r="V73" t="str">
            <v>Variac</v>
          </cell>
          <cell r="W73" t="str">
            <v>Variac.%</v>
          </cell>
          <cell r="X73">
            <v>2005</v>
          </cell>
          <cell r="Y73">
            <v>2006</v>
          </cell>
        </row>
        <row r="74">
          <cell r="D74" t="str">
            <v>Regulado</v>
          </cell>
        </row>
        <row r="75">
          <cell r="D75" t="str">
            <v>AT</v>
          </cell>
        </row>
        <row r="76">
          <cell r="D76" t="str">
            <v>MT</v>
          </cell>
          <cell r="E76">
            <v>183</v>
          </cell>
          <cell r="F76">
            <v>214</v>
          </cell>
          <cell r="G76">
            <v>247</v>
          </cell>
          <cell r="H76">
            <v>248</v>
          </cell>
          <cell r="I76">
            <v>248</v>
          </cell>
          <cell r="J76">
            <v>249</v>
          </cell>
          <cell r="K76">
            <v>249</v>
          </cell>
          <cell r="L76">
            <v>251</v>
          </cell>
          <cell r="M76">
            <v>252</v>
          </cell>
          <cell r="N76">
            <v>254</v>
          </cell>
          <cell r="O76">
            <v>255</v>
          </cell>
          <cell r="P76">
            <v>257</v>
          </cell>
          <cell r="Q76">
            <v>259</v>
          </cell>
          <cell r="R76">
            <v>260</v>
          </cell>
          <cell r="S76">
            <v>263</v>
          </cell>
          <cell r="T76">
            <v>16</v>
          </cell>
          <cell r="U76">
            <v>6.4777327935222617E-2</v>
          </cell>
          <cell r="V76">
            <v>33</v>
          </cell>
          <cell r="W76">
            <v>0.15420560747663559</v>
          </cell>
          <cell r="X76">
            <v>278.78000000000003</v>
          </cell>
          <cell r="Y76">
            <v>295.50680000000006</v>
          </cell>
        </row>
        <row r="77">
          <cell r="D77" t="str">
            <v>BT</v>
          </cell>
          <cell r="E77">
            <v>41005</v>
          </cell>
          <cell r="F77">
            <v>44080</v>
          </cell>
          <cell r="G77">
            <v>45618</v>
          </cell>
          <cell r="H77">
            <v>46011</v>
          </cell>
          <cell r="I77">
            <v>46273</v>
          </cell>
          <cell r="J77">
            <v>46762</v>
          </cell>
          <cell r="K77">
            <v>47030</v>
          </cell>
          <cell r="L77">
            <v>47259</v>
          </cell>
          <cell r="M77">
            <v>47538</v>
          </cell>
          <cell r="N77">
            <v>47789</v>
          </cell>
          <cell r="O77">
            <v>48070</v>
          </cell>
          <cell r="P77">
            <v>48361</v>
          </cell>
          <cell r="Q77">
            <v>48927</v>
          </cell>
          <cell r="R77">
            <v>49255</v>
          </cell>
          <cell r="S77">
            <v>49601</v>
          </cell>
          <cell r="T77">
            <v>3983</v>
          </cell>
          <cell r="U77">
            <v>8.7312025954666916E-2</v>
          </cell>
          <cell r="V77">
            <v>1538</v>
          </cell>
          <cell r="W77">
            <v>3.4891107078039996E-2</v>
          </cell>
          <cell r="X77">
            <v>51188.232000000004</v>
          </cell>
          <cell r="Y77">
            <v>52775.067192000002</v>
          </cell>
        </row>
        <row r="78">
          <cell r="C78" t="str">
            <v>HUARAZ</v>
          </cell>
          <cell r="D78" t="str">
            <v>Sub-Total</v>
          </cell>
          <cell r="E78">
            <v>41188</v>
          </cell>
          <cell r="F78">
            <v>44294</v>
          </cell>
          <cell r="G78">
            <v>45865</v>
          </cell>
          <cell r="H78">
            <v>46259</v>
          </cell>
          <cell r="I78">
            <v>46521</v>
          </cell>
          <cell r="J78">
            <v>47011</v>
          </cell>
          <cell r="K78">
            <v>47279</v>
          </cell>
          <cell r="L78">
            <v>47510</v>
          </cell>
          <cell r="M78">
            <v>47790</v>
          </cell>
          <cell r="N78">
            <v>48043</v>
          </cell>
          <cell r="O78">
            <v>48325</v>
          </cell>
          <cell r="P78">
            <v>48618</v>
          </cell>
          <cell r="Q78">
            <v>49186</v>
          </cell>
          <cell r="R78">
            <v>49515</v>
          </cell>
          <cell r="S78">
            <v>49864</v>
          </cell>
          <cell r="T78">
            <v>3999</v>
          </cell>
          <cell r="U78">
            <v>8.7190668265561877E-2</v>
          </cell>
          <cell r="V78">
            <v>1571</v>
          </cell>
          <cell r="W78">
            <v>3.5467557682756112E-2</v>
          </cell>
          <cell r="X78">
            <v>51467.012000000002</v>
          </cell>
          <cell r="Y78">
            <v>53070.573992000005</v>
          </cell>
        </row>
        <row r="79">
          <cell r="D79" t="str">
            <v>Libre</v>
          </cell>
        </row>
        <row r="80">
          <cell r="D80" t="str">
            <v>AT</v>
          </cell>
        </row>
        <row r="81">
          <cell r="D81" t="str">
            <v>MT</v>
          </cell>
        </row>
        <row r="82">
          <cell r="D82" t="str">
            <v>Sub-Total</v>
          </cell>
          <cell r="U82" t="str">
            <v>-</v>
          </cell>
          <cell r="V82">
            <v>0</v>
          </cell>
          <cell r="W82" t="str">
            <v>-</v>
          </cell>
          <cell r="X82">
            <v>0</v>
          </cell>
          <cell r="Y82">
            <v>0</v>
          </cell>
        </row>
        <row r="83">
          <cell r="D83" t="str">
            <v>TOTAL</v>
          </cell>
          <cell r="E83">
            <v>41188</v>
          </cell>
          <cell r="F83">
            <v>44294</v>
          </cell>
          <cell r="G83">
            <v>45865</v>
          </cell>
          <cell r="H83">
            <v>46259</v>
          </cell>
          <cell r="I83">
            <v>46521</v>
          </cell>
          <cell r="J83">
            <v>47011</v>
          </cell>
          <cell r="K83">
            <v>47279</v>
          </cell>
          <cell r="L83">
            <v>47510</v>
          </cell>
          <cell r="M83">
            <v>47790</v>
          </cell>
          <cell r="N83">
            <v>48043</v>
          </cell>
          <cell r="O83">
            <v>48325</v>
          </cell>
          <cell r="P83">
            <v>48618</v>
          </cell>
          <cell r="Q83">
            <v>49186</v>
          </cell>
          <cell r="R83">
            <v>49515</v>
          </cell>
          <cell r="S83">
            <v>49864</v>
          </cell>
          <cell r="T83">
            <v>3999</v>
          </cell>
          <cell r="U83">
            <v>8.7190668265561877E-2</v>
          </cell>
          <cell r="V83">
            <v>1571</v>
          </cell>
          <cell r="W83">
            <v>3.5467557682756112E-2</v>
          </cell>
          <cell r="X83">
            <v>51467.012000000002</v>
          </cell>
          <cell r="Y83">
            <v>53070.573992000005</v>
          </cell>
        </row>
        <row r="87">
          <cell r="E87" t="str">
            <v>REAL</v>
          </cell>
          <cell r="F87" t="str">
            <v>REAL</v>
          </cell>
          <cell r="G87" t="str">
            <v>PROY</v>
          </cell>
          <cell r="H87" t="str">
            <v>PROYECCIÓN AÑO 2004</v>
          </cell>
          <cell r="T87" t="str">
            <v>VAR. 2004/2003</v>
          </cell>
          <cell r="V87" t="str">
            <v>VAR. 2003/2002</v>
          </cell>
          <cell r="X87" t="str">
            <v>PROY</v>
          </cell>
          <cell r="Y87" t="str">
            <v>PROY</v>
          </cell>
        </row>
        <row r="88">
          <cell r="C88" t="str">
            <v>UU.NN.</v>
          </cell>
          <cell r="D88" t="str">
            <v>SECTOR</v>
          </cell>
          <cell r="E88">
            <v>2001</v>
          </cell>
          <cell r="F88">
            <v>2002</v>
          </cell>
          <cell r="G88">
            <v>2003</v>
          </cell>
          <cell r="H88" t="str">
            <v>ENERO</v>
          </cell>
          <cell r="I88" t="str">
            <v>FEBRERO</v>
          </cell>
          <cell r="J88" t="str">
            <v>MARZO</v>
          </cell>
          <cell r="K88" t="str">
            <v>ABRIL</v>
          </cell>
          <cell r="L88" t="str">
            <v>MAYO</v>
          </cell>
          <cell r="M88" t="str">
            <v>JUNIO</v>
          </cell>
          <cell r="N88" t="str">
            <v>JULIO</v>
          </cell>
          <cell r="O88" t="str">
            <v>AGOSTO</v>
          </cell>
          <cell r="P88" t="str">
            <v>SEPTIEMBRE</v>
          </cell>
          <cell r="Q88" t="str">
            <v>OCTUBRE</v>
          </cell>
          <cell r="R88" t="str">
            <v>NOVIEMBRE</v>
          </cell>
          <cell r="S88" t="str">
            <v>DICIEMBRE</v>
          </cell>
          <cell r="T88" t="str">
            <v>Variac</v>
          </cell>
          <cell r="U88" t="str">
            <v>Variac.%</v>
          </cell>
          <cell r="V88" t="str">
            <v>Variac</v>
          </cell>
          <cell r="W88" t="str">
            <v>Variac.%</v>
          </cell>
          <cell r="X88">
            <v>2005</v>
          </cell>
          <cell r="Y88">
            <v>2006</v>
          </cell>
        </row>
        <row r="89">
          <cell r="D89" t="str">
            <v>Regulado</v>
          </cell>
        </row>
        <row r="90">
          <cell r="D90" t="str">
            <v>AT</v>
          </cell>
        </row>
        <row r="91">
          <cell r="D91" t="str">
            <v>MT</v>
          </cell>
          <cell r="E91">
            <v>63</v>
          </cell>
          <cell r="F91">
            <v>72</v>
          </cell>
          <cell r="G91">
            <v>92</v>
          </cell>
          <cell r="H91">
            <v>92</v>
          </cell>
          <cell r="I91">
            <v>93</v>
          </cell>
          <cell r="J91">
            <v>93</v>
          </cell>
          <cell r="K91">
            <v>93</v>
          </cell>
          <cell r="L91">
            <v>94</v>
          </cell>
          <cell r="M91">
            <v>94</v>
          </cell>
          <cell r="N91">
            <v>95</v>
          </cell>
          <cell r="O91">
            <v>95</v>
          </cell>
          <cell r="P91">
            <v>95</v>
          </cell>
          <cell r="Q91">
            <v>97</v>
          </cell>
          <cell r="R91">
            <v>98</v>
          </cell>
          <cell r="S91">
            <v>99</v>
          </cell>
          <cell r="T91">
            <v>7</v>
          </cell>
          <cell r="U91">
            <v>7.6086956521739024E-2</v>
          </cell>
          <cell r="V91">
            <v>20</v>
          </cell>
          <cell r="W91">
            <v>0.27777777777777768</v>
          </cell>
          <cell r="X91">
            <v>104.94000000000001</v>
          </cell>
          <cell r="Y91">
            <v>111.23640000000002</v>
          </cell>
        </row>
        <row r="92">
          <cell r="D92" t="str">
            <v>BT</v>
          </cell>
          <cell r="E92">
            <v>36905</v>
          </cell>
          <cell r="F92">
            <v>38309</v>
          </cell>
          <cell r="G92">
            <v>41749</v>
          </cell>
          <cell r="H92">
            <v>41878</v>
          </cell>
          <cell r="I92">
            <v>41949</v>
          </cell>
          <cell r="J92">
            <v>42155.395799999998</v>
          </cell>
          <cell r="K92">
            <v>42415.785000000003</v>
          </cell>
          <cell r="L92">
            <v>42537.877999999997</v>
          </cell>
          <cell r="M92">
            <v>42735.985999999997</v>
          </cell>
          <cell r="N92">
            <v>43074.708400000003</v>
          </cell>
          <cell r="O92">
            <v>43238.554600000003</v>
          </cell>
          <cell r="P92">
            <v>43476.439599999998</v>
          </cell>
          <cell r="Q92">
            <v>43742.004200000003</v>
          </cell>
          <cell r="R92">
            <v>43954.627399999998</v>
          </cell>
          <cell r="S92">
            <v>44127.988799999999</v>
          </cell>
          <cell r="T92">
            <v>2378.9887999999992</v>
          </cell>
          <cell r="U92">
            <v>5.6983132530120439E-2</v>
          </cell>
          <cell r="V92">
            <v>3440</v>
          </cell>
          <cell r="W92">
            <v>8.9796131457359873E-2</v>
          </cell>
          <cell r="X92">
            <v>45540.084441600004</v>
          </cell>
          <cell r="Y92">
            <v>46951.827059289601</v>
          </cell>
        </row>
        <row r="93">
          <cell r="C93" t="str">
            <v>CAJAMARCA</v>
          </cell>
          <cell r="D93" t="str">
            <v>Sub-Total</v>
          </cell>
          <cell r="E93">
            <v>36968</v>
          </cell>
          <cell r="F93">
            <v>38381</v>
          </cell>
          <cell r="G93">
            <v>41841</v>
          </cell>
          <cell r="H93">
            <v>41970</v>
          </cell>
          <cell r="I93">
            <v>42042</v>
          </cell>
          <cell r="J93">
            <v>42248.395799999998</v>
          </cell>
          <cell r="K93">
            <v>42508.785000000003</v>
          </cell>
          <cell r="L93">
            <v>42631.877999999997</v>
          </cell>
          <cell r="M93">
            <v>42829.985999999997</v>
          </cell>
          <cell r="N93">
            <v>43169.708400000003</v>
          </cell>
          <cell r="O93">
            <v>43333.554600000003</v>
          </cell>
          <cell r="P93">
            <v>43571.439599999998</v>
          </cell>
          <cell r="Q93">
            <v>43839.004200000003</v>
          </cell>
          <cell r="R93">
            <v>44052.627399999998</v>
          </cell>
          <cell r="S93">
            <v>44226.988799999999</v>
          </cell>
          <cell r="T93">
            <v>2385.9887999999992</v>
          </cell>
          <cell r="U93">
            <v>5.7025138022513744E-2</v>
          </cell>
          <cell r="V93">
            <v>3460</v>
          </cell>
          <cell r="W93">
            <v>9.014877152757883E-2</v>
          </cell>
          <cell r="X93">
            <v>45645.024441600006</v>
          </cell>
          <cell r="Y93">
            <v>47063.063459289602</v>
          </cell>
        </row>
        <row r="94">
          <cell r="D94" t="str">
            <v>Libre</v>
          </cell>
        </row>
        <row r="95">
          <cell r="D95" t="str">
            <v>AT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Q95">
            <v>1</v>
          </cell>
          <cell r="R95">
            <v>1</v>
          </cell>
          <cell r="S95">
            <v>1</v>
          </cell>
          <cell r="T95">
            <v>1</v>
          </cell>
          <cell r="U95" t="e">
            <v>#DIV/0!</v>
          </cell>
          <cell r="V95">
            <v>0</v>
          </cell>
          <cell r="W95" t="str">
            <v>-</v>
          </cell>
          <cell r="X95">
            <v>1</v>
          </cell>
          <cell r="Y95">
            <v>1</v>
          </cell>
        </row>
        <row r="96">
          <cell r="D96" t="str">
            <v>MT</v>
          </cell>
        </row>
        <row r="97">
          <cell r="D97" t="str">
            <v>Sub-Total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</v>
          </cell>
          <cell r="Q97">
            <v>1</v>
          </cell>
          <cell r="R97">
            <v>1</v>
          </cell>
          <cell r="S97">
            <v>1</v>
          </cell>
          <cell r="T97">
            <v>1</v>
          </cell>
          <cell r="U97" t="e">
            <v>#DIV/0!</v>
          </cell>
          <cell r="V97">
            <v>0</v>
          </cell>
          <cell r="W97" t="str">
            <v>-</v>
          </cell>
          <cell r="X97">
            <v>1</v>
          </cell>
          <cell r="Y97">
            <v>1</v>
          </cell>
        </row>
        <row r="98">
          <cell r="D98" t="str">
            <v>TOTAL</v>
          </cell>
          <cell r="E98">
            <v>36968</v>
          </cell>
          <cell r="F98">
            <v>38381</v>
          </cell>
          <cell r="G98">
            <v>41841</v>
          </cell>
          <cell r="H98">
            <v>41970</v>
          </cell>
          <cell r="I98">
            <v>42042</v>
          </cell>
          <cell r="J98">
            <v>42248.395799999998</v>
          </cell>
          <cell r="K98">
            <v>42508.785000000003</v>
          </cell>
          <cell r="L98">
            <v>42631.877999999997</v>
          </cell>
          <cell r="M98">
            <v>42829.985999999997</v>
          </cell>
          <cell r="N98">
            <v>43169.708400000003</v>
          </cell>
          <cell r="O98">
            <v>43333.554600000003</v>
          </cell>
          <cell r="P98">
            <v>43572.439599999998</v>
          </cell>
          <cell r="Q98">
            <v>43840.004200000003</v>
          </cell>
          <cell r="R98">
            <v>44053.627399999998</v>
          </cell>
          <cell r="S98">
            <v>44227.988799999999</v>
          </cell>
          <cell r="T98">
            <v>2386.9887999999992</v>
          </cell>
          <cell r="U98">
            <v>5.7049038024903798E-2</v>
          </cell>
          <cell r="V98">
            <v>3460</v>
          </cell>
          <cell r="W98">
            <v>9.014877152757883E-2</v>
          </cell>
          <cell r="X98">
            <v>45646.024441600006</v>
          </cell>
          <cell r="Y98">
            <v>47064.063459289602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RESUM-ENOSA"/>
      <sheetName val="Indice PPO 2004"/>
      <sheetName val="HINA"/>
      <sheetName val="TJ"/>
      <sheetName val="CH"/>
      <sheetName val="NO"/>
      <sheetName val="HZ"/>
      <sheetName val="CJ"/>
      <sheetName val="Vtas por Mcds"/>
      <sheetName val="Vtas por UU_NN"/>
      <sheetName val="Vtas UU_NN"/>
      <sheetName val="Compra"/>
      <sheetName val="Ev Perd"/>
      <sheetName val="Clientes"/>
      <sheetName val="Ev_Perd_A"/>
      <sheetName val="Evol-Pérdidas"/>
      <sheetName val="RATIOS-FEB03"/>
      <sheetName val="EVOL-CLIENTES"/>
      <sheetName val="PRECIOS_MEDIOS"/>
      <sheetName val="FLABOR-98-2002"/>
      <sheetName val="FLAB-NOV02-DIC02"/>
      <sheetName val="CORTE.........................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">
          <cell r="C2" t="str">
            <v>HIDRANDINA SA.</v>
          </cell>
        </row>
        <row r="3">
          <cell r="C3" t="str">
            <v>PRESUPUESTO EJERCICIO 2004</v>
          </cell>
        </row>
        <row r="4">
          <cell r="C4" t="str">
            <v>VENTA DE ENERGÍA POR MERCADOS</v>
          </cell>
        </row>
        <row r="5">
          <cell r="C5" t="str">
            <v>Expresado en MWh</v>
          </cell>
        </row>
        <row r="6">
          <cell r="C6" t="str">
            <v>EMPRESAS DE DISTRIBUCION DE ENERGIA ELECTRICA</v>
          </cell>
          <cell r="V6">
            <v>37898.046479976852</v>
          </cell>
        </row>
        <row r="8">
          <cell r="H8" t="str">
            <v xml:space="preserve"> VENTA DE ENERGIA POR MERCADOS - EN GWH</v>
          </cell>
        </row>
        <row r="10">
          <cell r="E10" t="str">
            <v>REAL</v>
          </cell>
          <cell r="F10" t="str">
            <v>REAL</v>
          </cell>
          <cell r="G10" t="str">
            <v>PROY</v>
          </cell>
          <cell r="H10" t="str">
            <v>PROYECCIÓN AÑO 2004</v>
          </cell>
          <cell r="U10" t="str">
            <v>VAR. 2004/2003</v>
          </cell>
          <cell r="W10" t="str">
            <v>VAR. 2003/2002</v>
          </cell>
          <cell r="Y10" t="str">
            <v>PROY</v>
          </cell>
          <cell r="Z10" t="str">
            <v>PROY</v>
          </cell>
        </row>
        <row r="11">
          <cell r="C11" t="str">
            <v>EMPRESAS</v>
          </cell>
          <cell r="D11" t="str">
            <v>SECTOR</v>
          </cell>
          <cell r="E11">
            <v>2001</v>
          </cell>
          <cell r="F11">
            <v>2002</v>
          </cell>
          <cell r="G11">
            <v>2003</v>
          </cell>
          <cell r="H11" t="str">
            <v>ENERO</v>
          </cell>
          <cell r="I11" t="str">
            <v>FEBRERO</v>
          </cell>
          <cell r="J11" t="str">
            <v>MARZO</v>
          </cell>
          <cell r="K11" t="str">
            <v>ABRIL</v>
          </cell>
          <cell r="L11" t="str">
            <v>MAYO</v>
          </cell>
          <cell r="M11" t="str">
            <v>JUNIO</v>
          </cell>
          <cell r="N11" t="str">
            <v>JULIO</v>
          </cell>
          <cell r="O11" t="str">
            <v>AGOSTO</v>
          </cell>
          <cell r="P11" t="str">
            <v>SEPTIEMBRE</v>
          </cell>
          <cell r="Q11" t="str">
            <v>OCTUBRE</v>
          </cell>
          <cell r="R11" t="str">
            <v>NOVIEMBRE</v>
          </cell>
          <cell r="S11" t="str">
            <v>DICIEMBRE</v>
          </cell>
          <cell r="T11">
            <v>2004</v>
          </cell>
          <cell r="U11" t="str">
            <v>Variac</v>
          </cell>
          <cell r="V11" t="str">
            <v>Variac.%</v>
          </cell>
          <cell r="W11" t="str">
            <v>Variac</v>
          </cell>
          <cell r="X11" t="str">
            <v>Variac.%</v>
          </cell>
          <cell r="Y11">
            <v>2005</v>
          </cell>
          <cell r="Z11">
            <v>2006</v>
          </cell>
        </row>
        <row r="12">
          <cell r="D12" t="str">
            <v>Regulado</v>
          </cell>
        </row>
        <row r="13">
          <cell r="D13" t="str">
            <v>AT</v>
          </cell>
          <cell r="E13">
            <v>5948.03</v>
          </cell>
          <cell r="F13">
            <v>6232.5</v>
          </cell>
          <cell r="G13">
            <v>5855.8571924583775</v>
          </cell>
          <cell r="H13">
            <v>584.23500000000001</v>
          </cell>
          <cell r="I13">
            <v>565.53300000000002</v>
          </cell>
          <cell r="J13">
            <v>547.94000000000005</v>
          </cell>
          <cell r="K13">
            <v>531.37599999999998</v>
          </cell>
          <cell r="L13">
            <v>515.76300000000003</v>
          </cell>
          <cell r="M13">
            <v>501.03300000000002</v>
          </cell>
          <cell r="N13">
            <v>487.12399999999997</v>
          </cell>
          <cell r="O13">
            <v>473.97400000000005</v>
          </cell>
          <cell r="P13">
            <v>461.53100000000001</v>
          </cell>
          <cell r="Q13">
            <v>449.74200000000002</v>
          </cell>
          <cell r="R13">
            <v>438.565</v>
          </cell>
          <cell r="S13">
            <v>427.95400000000001</v>
          </cell>
          <cell r="T13">
            <v>5984.7699999999986</v>
          </cell>
          <cell r="U13">
            <v>128.91280754162108</v>
          </cell>
          <cell r="V13">
            <v>2.2014335955399478E-2</v>
          </cell>
          <cell r="W13">
            <v>-376.64280754162246</v>
          </cell>
          <cell r="X13">
            <v>-6.0432058971780611E-2</v>
          </cell>
          <cell r="Y13">
            <v>6105</v>
          </cell>
          <cell r="Z13">
            <v>6226</v>
          </cell>
        </row>
        <row r="14">
          <cell r="D14" t="str">
            <v>MT</v>
          </cell>
          <cell r="E14">
            <v>179087.85</v>
          </cell>
          <cell r="F14">
            <v>184680.08</v>
          </cell>
          <cell r="G14">
            <v>191658.33229587009</v>
          </cell>
          <cell r="H14">
            <v>14792.371000000003</v>
          </cell>
          <cell r="I14">
            <v>14355.846000000001</v>
          </cell>
          <cell r="J14">
            <v>15072.465</v>
          </cell>
          <cell r="K14">
            <v>18285.092999999997</v>
          </cell>
          <cell r="L14">
            <v>16770.000999999997</v>
          </cell>
          <cell r="M14">
            <v>16486.154000000002</v>
          </cell>
          <cell r="N14">
            <v>16904.074000000001</v>
          </cell>
          <cell r="O14">
            <v>15028.364</v>
          </cell>
          <cell r="P14">
            <v>15303.294</v>
          </cell>
          <cell r="Q14">
            <v>16855.726999999999</v>
          </cell>
          <cell r="R14">
            <v>19356.731</v>
          </cell>
          <cell r="S14">
            <v>19533.531999999999</v>
          </cell>
          <cell r="T14">
            <v>198743.65199999997</v>
          </cell>
          <cell r="U14">
            <v>7085.3197041298845</v>
          </cell>
          <cell r="V14">
            <v>3.6968492938736386E-2</v>
          </cell>
          <cell r="W14">
            <v>6978.2522958701011</v>
          </cell>
          <cell r="X14">
            <v>3.7785625260017719E-2</v>
          </cell>
          <cell r="Y14">
            <v>205700</v>
          </cell>
          <cell r="Z14">
            <v>212489</v>
          </cell>
        </row>
        <row r="15">
          <cell r="D15" t="str">
            <v>BT</v>
          </cell>
          <cell r="E15">
            <v>384152.9</v>
          </cell>
          <cell r="F15">
            <v>410241.29</v>
          </cell>
          <cell r="G15">
            <v>429726.88564444333</v>
          </cell>
          <cell r="H15">
            <v>38246.315999999999</v>
          </cell>
          <cell r="I15">
            <v>36377.824000000001</v>
          </cell>
          <cell r="J15">
            <v>38030.082999999991</v>
          </cell>
          <cell r="K15">
            <v>36817.400999999998</v>
          </cell>
          <cell r="L15">
            <v>36861.743000000002</v>
          </cell>
          <cell r="M15">
            <v>36175.19</v>
          </cell>
          <cell r="N15">
            <v>36825.633999999991</v>
          </cell>
          <cell r="O15">
            <v>36496.445</v>
          </cell>
          <cell r="P15">
            <v>36072.252999999997</v>
          </cell>
          <cell r="Q15">
            <v>36900.767</v>
          </cell>
          <cell r="R15">
            <v>36661.83</v>
          </cell>
          <cell r="S15">
            <v>37704.733000000007</v>
          </cell>
          <cell r="T15">
            <v>443170.21899999998</v>
          </cell>
          <cell r="U15">
            <v>13443.33335555665</v>
          </cell>
          <cell r="V15">
            <v>3.1283435606772159E-2</v>
          </cell>
          <cell r="W15">
            <v>19485.595644443354</v>
          </cell>
          <cell r="X15">
            <v>4.7497889947750949E-2</v>
          </cell>
          <cell r="Y15">
            <v>455578</v>
          </cell>
          <cell r="Z15">
            <v>468335</v>
          </cell>
        </row>
        <row r="16">
          <cell r="C16" t="str">
            <v>HIDRANDINA SA</v>
          </cell>
          <cell r="D16" t="str">
            <v>Sub-Total</v>
          </cell>
          <cell r="E16">
            <v>569188.78</v>
          </cell>
          <cell r="F16">
            <v>601153.87</v>
          </cell>
          <cell r="G16">
            <v>627241.07513277186</v>
          </cell>
          <cell r="H16">
            <v>53622.922000000006</v>
          </cell>
          <cell r="I16">
            <v>51299.203000000001</v>
          </cell>
          <cell r="J16">
            <v>53650.48799999999</v>
          </cell>
          <cell r="K16">
            <v>55633.869999999995</v>
          </cell>
          <cell r="L16">
            <v>54147.506999999998</v>
          </cell>
          <cell r="M16">
            <v>53162.377000000008</v>
          </cell>
          <cell r="N16">
            <v>54216.831999999995</v>
          </cell>
          <cell r="O16">
            <v>51998.782999999996</v>
          </cell>
          <cell r="P16">
            <v>51837.077999999994</v>
          </cell>
          <cell r="Q16">
            <v>54206.235999999997</v>
          </cell>
          <cell r="R16">
            <v>56457.126000000004</v>
          </cell>
          <cell r="S16">
            <v>57666.219000000012</v>
          </cell>
          <cell r="T16">
            <v>647898.64099999995</v>
          </cell>
          <cell r="U16">
            <v>20657.565867228084</v>
          </cell>
          <cell r="V16">
            <v>3.2934013230647263E-2</v>
          </cell>
          <cell r="W16">
            <v>26087.205132771865</v>
          </cell>
          <cell r="X16">
            <v>4.339522114824268E-2</v>
          </cell>
          <cell r="Y16">
            <v>667383</v>
          </cell>
          <cell r="Z16">
            <v>687050</v>
          </cell>
        </row>
        <row r="17">
          <cell r="D17" t="str">
            <v>Libre</v>
          </cell>
        </row>
        <row r="18">
          <cell r="D18" t="str">
            <v>AT</v>
          </cell>
          <cell r="E18">
            <v>108322.14</v>
          </cell>
          <cell r="F18">
            <v>56755.6</v>
          </cell>
          <cell r="G18">
            <v>58863.673790229812</v>
          </cell>
          <cell r="H18">
            <v>3922.6869999999999</v>
          </cell>
          <cell r="I18">
            <v>3804.1959999999999</v>
          </cell>
          <cell r="J18">
            <v>3960.7659999999996</v>
          </cell>
          <cell r="K18">
            <v>3826.7849999999999</v>
          </cell>
          <cell r="L18">
            <v>3905.2550000000001</v>
          </cell>
          <cell r="M18">
            <v>3799.1379999999999</v>
          </cell>
          <cell r="N18">
            <v>3733.5770000000002</v>
          </cell>
          <cell r="O18">
            <v>3757.8380000000002</v>
          </cell>
          <cell r="P18">
            <v>5019.3540000000003</v>
          </cell>
          <cell r="Q18">
            <v>4984.232</v>
          </cell>
          <cell r="R18">
            <v>4990.74</v>
          </cell>
          <cell r="S18">
            <v>4929.6370000000006</v>
          </cell>
          <cell r="T18">
            <v>50634.204999999994</v>
          </cell>
          <cell r="U18">
            <v>-8229.4687902298174</v>
          </cell>
          <cell r="V18">
            <v>-0.13980555851061649</v>
          </cell>
          <cell r="W18">
            <v>2108.0737902298133</v>
          </cell>
          <cell r="X18">
            <v>3.7143009504433389E-2</v>
          </cell>
          <cell r="Y18">
            <v>51646.815000000002</v>
          </cell>
          <cell r="Z18">
            <v>52679.815000000002</v>
          </cell>
        </row>
        <row r="19">
          <cell r="D19" t="str">
            <v>MT</v>
          </cell>
          <cell r="E19">
            <v>65427.47</v>
          </cell>
          <cell r="F19">
            <v>65338.27</v>
          </cell>
          <cell r="G19">
            <v>61567.658175154524</v>
          </cell>
          <cell r="H19">
            <v>6187.4570000000003</v>
          </cell>
          <cell r="I19">
            <v>5506.1810000000005</v>
          </cell>
          <cell r="J19">
            <v>6535.7070000000003</v>
          </cell>
          <cell r="K19">
            <v>7129.9439999999995</v>
          </cell>
          <cell r="L19">
            <v>6887.9349999999995</v>
          </cell>
          <cell r="M19">
            <v>6916.0020000000004</v>
          </cell>
          <cell r="N19">
            <v>6921.018</v>
          </cell>
          <cell r="O19">
            <v>6081.3440000000001</v>
          </cell>
          <cell r="P19">
            <v>6033.6260000000002</v>
          </cell>
          <cell r="Q19">
            <v>6156.6130000000003</v>
          </cell>
          <cell r="R19">
            <v>7489.9060000000009</v>
          </cell>
          <cell r="S19">
            <v>6449.55</v>
          </cell>
          <cell r="T19">
            <v>78295.28300000001</v>
          </cell>
          <cell r="U19">
            <v>16727.624824845487</v>
          </cell>
          <cell r="V19">
            <v>0.27169499897587257</v>
          </cell>
          <cell r="W19">
            <v>-3770.6118248454732</v>
          </cell>
          <cell r="X19">
            <v>-5.7709085729473308E-2</v>
          </cell>
          <cell r="Y19">
            <v>80644.427739999999</v>
          </cell>
          <cell r="Z19">
            <v>82901.879716719995</v>
          </cell>
        </row>
        <row r="20">
          <cell r="D20" t="str">
            <v>Sub-Total</v>
          </cell>
          <cell r="E20">
            <v>173749.61</v>
          </cell>
          <cell r="F20">
            <v>122093.87</v>
          </cell>
          <cell r="G20">
            <v>120431.33196538434</v>
          </cell>
          <cell r="H20">
            <v>10110.144</v>
          </cell>
          <cell r="I20">
            <v>9310.3770000000004</v>
          </cell>
          <cell r="J20">
            <v>10496.473</v>
          </cell>
          <cell r="K20">
            <v>10956.728999999999</v>
          </cell>
          <cell r="L20">
            <v>10793.189999999999</v>
          </cell>
          <cell r="M20">
            <v>10715.14</v>
          </cell>
          <cell r="N20">
            <v>10654.595000000001</v>
          </cell>
          <cell r="O20">
            <v>9839.1820000000007</v>
          </cell>
          <cell r="P20">
            <v>11052.98</v>
          </cell>
          <cell r="Q20">
            <v>11140.845000000001</v>
          </cell>
          <cell r="R20">
            <v>12480.646000000001</v>
          </cell>
          <cell r="S20">
            <v>11379.187000000002</v>
          </cell>
          <cell r="T20">
            <v>128929.48800000001</v>
          </cell>
          <cell r="U20">
            <v>8498.1560346156766</v>
          </cell>
          <cell r="V20">
            <v>7.0564328202052273E-2</v>
          </cell>
          <cell r="W20">
            <v>-1662.5380346156599</v>
          </cell>
          <cell r="X20">
            <v>-1.3616883751949693E-2</v>
          </cell>
          <cell r="Y20">
            <v>132291.24274000002</v>
          </cell>
          <cell r="Z20">
            <v>135581.69471672</v>
          </cell>
        </row>
        <row r="21">
          <cell r="D21" t="str">
            <v>TOTAL</v>
          </cell>
          <cell r="E21">
            <v>742938.39</v>
          </cell>
          <cell r="F21">
            <v>723247.74</v>
          </cell>
          <cell r="G21">
            <v>747672.40709815617</v>
          </cell>
          <cell r="H21">
            <v>63733.066000000006</v>
          </cell>
          <cell r="I21">
            <v>60609.58</v>
          </cell>
          <cell r="J21">
            <v>64146.960999999988</v>
          </cell>
          <cell r="K21">
            <v>66590.598999999987</v>
          </cell>
          <cell r="L21">
            <v>64940.697</v>
          </cell>
          <cell r="M21">
            <v>63877.517000000007</v>
          </cell>
          <cell r="N21">
            <v>64871.426999999996</v>
          </cell>
          <cell r="O21">
            <v>61837.964999999997</v>
          </cell>
          <cell r="P21">
            <v>62890.05799999999</v>
          </cell>
          <cell r="Q21">
            <v>65347.080999999998</v>
          </cell>
          <cell r="R21">
            <v>68937.771999999997</v>
          </cell>
          <cell r="S21">
            <v>69045.406000000017</v>
          </cell>
          <cell r="T21">
            <v>776828.12899999996</v>
          </cell>
          <cell r="U21">
            <v>29155.72190184379</v>
          </cell>
          <cell r="V21">
            <v>3.8995316163936256E-2</v>
          </cell>
          <cell r="W21">
            <v>24424.667098156177</v>
          </cell>
          <cell r="X21">
            <v>3.37708170345008E-2</v>
          </cell>
          <cell r="Y21">
            <v>799674.24274000002</v>
          </cell>
          <cell r="Z21">
            <v>822631.69471672003</v>
          </cell>
        </row>
        <row r="24">
          <cell r="C24" t="str">
            <v>VENTA DE ENERGÍA POR MERCADOS</v>
          </cell>
        </row>
        <row r="26">
          <cell r="C26" t="str">
            <v>U.N. TRUJILLO</v>
          </cell>
          <cell r="V26">
            <v>37898.046479976852</v>
          </cell>
        </row>
        <row r="30">
          <cell r="E30" t="str">
            <v>REAL</v>
          </cell>
          <cell r="F30" t="str">
            <v>REAL</v>
          </cell>
          <cell r="G30" t="str">
            <v>PROY</v>
          </cell>
          <cell r="H30" t="str">
            <v>PROYECCIÓN AÑO 2004</v>
          </cell>
          <cell r="U30" t="str">
            <v>VAR. 2004/2003</v>
          </cell>
          <cell r="W30" t="str">
            <v>VAR. 2003/2002</v>
          </cell>
          <cell r="Y30" t="str">
            <v>PROY</v>
          </cell>
          <cell r="Z30" t="str">
            <v>PROY</v>
          </cell>
        </row>
        <row r="31">
          <cell r="C31" t="str">
            <v>UU.NN.</v>
          </cell>
          <cell r="D31" t="str">
            <v>SECTOR</v>
          </cell>
          <cell r="E31">
            <v>2001</v>
          </cell>
          <cell r="F31">
            <v>2002</v>
          </cell>
          <cell r="G31">
            <v>2003</v>
          </cell>
          <cell r="H31" t="str">
            <v>ENERO</v>
          </cell>
          <cell r="I31" t="str">
            <v>FEBRERO</v>
          </cell>
          <cell r="J31" t="str">
            <v>MARZO</v>
          </cell>
          <cell r="K31" t="str">
            <v>ABRIL</v>
          </cell>
          <cell r="L31" t="str">
            <v>MAYO</v>
          </cell>
          <cell r="M31" t="str">
            <v>JUNIO</v>
          </cell>
          <cell r="N31" t="str">
            <v>JULIO</v>
          </cell>
          <cell r="O31" t="str">
            <v>AGOSTO</v>
          </cell>
          <cell r="P31" t="str">
            <v>SEPTIEMBRE</v>
          </cell>
          <cell r="Q31" t="str">
            <v>OCTUBRE</v>
          </cell>
          <cell r="R31" t="str">
            <v>NOVIEMBRE</v>
          </cell>
          <cell r="S31" t="str">
            <v>DICIEMBRE</v>
          </cell>
          <cell r="T31">
            <v>2004</v>
          </cell>
          <cell r="U31" t="str">
            <v>Variac</v>
          </cell>
          <cell r="V31" t="str">
            <v>Variac.%</v>
          </cell>
          <cell r="W31" t="str">
            <v>Variac</v>
          </cell>
          <cell r="X31" t="str">
            <v>Variac.%</v>
          </cell>
          <cell r="Y31">
            <v>2005</v>
          </cell>
          <cell r="Z31">
            <v>2006</v>
          </cell>
        </row>
        <row r="32">
          <cell r="D32" t="str">
            <v>Regulado</v>
          </cell>
        </row>
        <row r="33">
          <cell r="D33" t="str">
            <v>AT</v>
          </cell>
          <cell r="E33">
            <v>4480.92</v>
          </cell>
          <cell r="F33">
            <v>4340.75</v>
          </cell>
          <cell r="G33">
            <v>4138.4530871010074</v>
          </cell>
          <cell r="H33">
            <v>395.37200000000001</v>
          </cell>
          <cell r="I33">
            <v>388.81799999999998</v>
          </cell>
          <cell r="J33">
            <v>382.38600000000002</v>
          </cell>
          <cell r="K33">
            <v>376.07600000000002</v>
          </cell>
          <cell r="L33">
            <v>369.88400000000001</v>
          </cell>
          <cell r="M33">
            <v>363.80799999999999</v>
          </cell>
          <cell r="N33">
            <v>357.84699999999998</v>
          </cell>
          <cell r="O33">
            <v>351.99700000000001</v>
          </cell>
          <cell r="P33">
            <v>346.25700000000001</v>
          </cell>
          <cell r="Q33">
            <v>340.62400000000002</v>
          </cell>
          <cell r="R33">
            <v>335.09800000000001</v>
          </cell>
          <cell r="S33">
            <v>329.67500000000001</v>
          </cell>
          <cell r="T33">
            <v>4337.8419999999996</v>
          </cell>
          <cell r="U33">
            <v>199.3889128989922</v>
          </cell>
          <cell r="V33">
            <v>4.8179575484487147E-2</v>
          </cell>
          <cell r="W33">
            <v>-202.29691289899256</v>
          </cell>
          <cell r="X33">
            <v>-4.6604138201691514E-2</v>
          </cell>
          <cell r="Y33">
            <v>4425</v>
          </cell>
          <cell r="Z33">
            <v>4513</v>
          </cell>
        </row>
        <row r="34">
          <cell r="D34" t="str">
            <v>MT</v>
          </cell>
          <cell r="E34">
            <v>77594.34</v>
          </cell>
          <cell r="F34">
            <v>81570.36</v>
          </cell>
          <cell r="G34">
            <v>79548.330221963784</v>
          </cell>
          <cell r="H34">
            <v>6802.393</v>
          </cell>
          <cell r="I34">
            <v>6837.2420000000002</v>
          </cell>
          <cell r="J34">
            <v>6935.1790000000001</v>
          </cell>
          <cell r="K34">
            <v>7019.74</v>
          </cell>
          <cell r="L34">
            <v>7164.5450000000001</v>
          </cell>
          <cell r="M34">
            <v>7516.0839999999998</v>
          </cell>
          <cell r="N34">
            <v>7612.8249999999998</v>
          </cell>
          <cell r="O34">
            <v>7741.1809999999996</v>
          </cell>
          <cell r="P34">
            <v>7708.933</v>
          </cell>
          <cell r="Q34">
            <v>7701.4279999999999</v>
          </cell>
          <cell r="R34">
            <v>7515.8159999999998</v>
          </cell>
          <cell r="S34">
            <v>7572.7730000000001</v>
          </cell>
          <cell r="T34">
            <v>88128.138999999996</v>
          </cell>
          <cell r="U34">
            <v>8579.8087780362112</v>
          </cell>
          <cell r="V34">
            <v>0.10785655404828698</v>
          </cell>
          <cell r="W34">
            <v>-2022.0297780362162</v>
          </cell>
          <cell r="X34">
            <v>-2.4788780851723757E-2</v>
          </cell>
          <cell r="Y34">
            <v>91213</v>
          </cell>
          <cell r="Z34">
            <v>94223</v>
          </cell>
        </row>
        <row r="35">
          <cell r="D35" t="str">
            <v>BT</v>
          </cell>
          <cell r="E35">
            <v>189017.07</v>
          </cell>
          <cell r="F35">
            <v>203041.73</v>
          </cell>
          <cell r="G35">
            <v>213740.64725724942</v>
          </cell>
          <cell r="H35">
            <v>19568.323</v>
          </cell>
          <cell r="I35">
            <v>18478.252</v>
          </cell>
          <cell r="J35">
            <v>19388.530999999999</v>
          </cell>
          <cell r="K35">
            <v>18554.875</v>
          </cell>
          <cell r="L35">
            <v>18545.431</v>
          </cell>
          <cell r="M35">
            <v>18099.925999999999</v>
          </cell>
          <cell r="N35">
            <v>18476.705999999998</v>
          </cell>
          <cell r="O35">
            <v>18148.258000000002</v>
          </cell>
          <cell r="P35">
            <v>17924.043000000001</v>
          </cell>
          <cell r="Q35">
            <v>18380.659</v>
          </cell>
          <cell r="R35">
            <v>18257.212</v>
          </cell>
          <cell r="S35">
            <v>18807.293000000001</v>
          </cell>
          <cell r="T35">
            <v>222629.50900000002</v>
          </cell>
          <cell r="U35">
            <v>8888.861742750596</v>
          </cell>
          <cell r="V35">
            <v>4.1587137761645909E-2</v>
          </cell>
          <cell r="W35">
            <v>10698.917257249414</v>
          </cell>
          <cell r="X35">
            <v>5.2693193942197958E-2</v>
          </cell>
          <cell r="Y35">
            <v>228862</v>
          </cell>
          <cell r="Z35">
            <v>235862</v>
          </cell>
        </row>
        <row r="36">
          <cell r="C36" t="str">
            <v>TRUJILLO</v>
          </cell>
          <cell r="D36" t="str">
            <v>Sub-Total</v>
          </cell>
          <cell r="E36">
            <v>271092.33</v>
          </cell>
          <cell r="F36">
            <v>288952.84000000003</v>
          </cell>
          <cell r="G36">
            <v>297427.4305663142</v>
          </cell>
          <cell r="H36">
            <v>26766.088</v>
          </cell>
          <cell r="I36">
            <v>25704.312000000002</v>
          </cell>
          <cell r="J36">
            <v>26706.095999999998</v>
          </cell>
          <cell r="K36">
            <v>25950.690999999999</v>
          </cell>
          <cell r="L36">
            <v>26079.86</v>
          </cell>
          <cell r="M36">
            <v>25979.817999999999</v>
          </cell>
          <cell r="N36">
            <v>26447.377999999997</v>
          </cell>
          <cell r="O36">
            <v>26241.436000000002</v>
          </cell>
          <cell r="P36">
            <v>25979.233</v>
          </cell>
          <cell r="Q36">
            <v>26422.710999999999</v>
          </cell>
          <cell r="R36">
            <v>26108.126</v>
          </cell>
          <cell r="S36">
            <v>26709.741000000002</v>
          </cell>
          <cell r="T36">
            <v>315095.49</v>
          </cell>
          <cell r="U36">
            <v>17668.05943368579</v>
          </cell>
          <cell r="V36">
            <v>5.940292527842872E-2</v>
          </cell>
          <cell r="W36">
            <v>8474.5905663141748</v>
          </cell>
          <cell r="X36">
            <v>2.9328628735104889E-2</v>
          </cell>
          <cell r="Y36">
            <v>324500</v>
          </cell>
          <cell r="Z36">
            <v>334598</v>
          </cell>
        </row>
        <row r="37">
          <cell r="D37" t="str">
            <v>Libre</v>
          </cell>
        </row>
        <row r="38">
          <cell r="D38" t="str">
            <v>AT</v>
          </cell>
          <cell r="E38">
            <v>36599.32</v>
          </cell>
          <cell r="F38">
            <v>34373.11</v>
          </cell>
          <cell r="G38">
            <v>34724.864722384184</v>
          </cell>
          <cell r="H38">
            <v>1759.7670000000001</v>
          </cell>
          <cell r="I38">
            <v>1668.585</v>
          </cell>
          <cell r="J38">
            <v>1852.0989999999999</v>
          </cell>
          <cell r="K38">
            <v>1744.703</v>
          </cell>
          <cell r="L38">
            <v>1849.403</v>
          </cell>
          <cell r="M38">
            <v>1769.1679999999999</v>
          </cell>
          <cell r="N38">
            <v>1729.143</v>
          </cell>
          <cell r="O38">
            <v>1778.6010000000001</v>
          </cell>
          <cell r="P38">
            <v>1738.979</v>
          </cell>
          <cell r="Q38">
            <v>1715.3869999999999</v>
          </cell>
          <cell r="R38">
            <v>1759.1</v>
          </cell>
          <cell r="S38">
            <v>1708.88</v>
          </cell>
          <cell r="T38">
            <v>21073.814999999999</v>
          </cell>
          <cell r="U38">
            <v>-13651.049722384185</v>
          </cell>
          <cell r="V38">
            <v>-0.39312031397445613</v>
          </cell>
          <cell r="W38">
            <v>351.75472238418297</v>
          </cell>
          <cell r="X38">
            <v>1.0233427303615539E-2</v>
          </cell>
          <cell r="Y38">
            <v>30940.815000000002</v>
          </cell>
          <cell r="Z38">
            <v>32625.815000000002</v>
          </cell>
        </row>
        <row r="39">
          <cell r="D39" t="str">
            <v>MT</v>
          </cell>
          <cell r="E39">
            <v>11607.07</v>
          </cell>
          <cell r="F39">
            <v>14084.85</v>
          </cell>
          <cell r="G39">
            <v>23703.39487792724</v>
          </cell>
          <cell r="H39">
            <v>2010.8420000000001</v>
          </cell>
          <cell r="I39">
            <v>1909.691</v>
          </cell>
          <cell r="J39">
            <v>1848.8240000000001</v>
          </cell>
          <cell r="K39">
            <v>1740.4459999999999</v>
          </cell>
          <cell r="L39">
            <v>1814.672</v>
          </cell>
          <cell r="M39">
            <v>1897.941</v>
          </cell>
          <cell r="N39">
            <v>1844.894</v>
          </cell>
          <cell r="O39">
            <v>1806.61</v>
          </cell>
          <cell r="P39">
            <v>1748.27</v>
          </cell>
          <cell r="Q39">
            <v>1692.279</v>
          </cell>
          <cell r="R39">
            <v>1765.537</v>
          </cell>
          <cell r="S39">
            <v>1745.652</v>
          </cell>
          <cell r="T39">
            <v>21825.658000000003</v>
          </cell>
          <cell r="U39">
            <v>-1877.7368779272365</v>
          </cell>
          <cell r="V39">
            <v>-7.9218056636933376E-2</v>
          </cell>
          <cell r="W39">
            <v>9618.5448779272392</v>
          </cell>
          <cell r="X39">
            <v>0.68290005771642859</v>
          </cell>
          <cell r="Y39">
            <v>22480.427740000003</v>
          </cell>
          <cell r="Z39">
            <v>23109.879716720003</v>
          </cell>
        </row>
        <row r="40">
          <cell r="D40" t="str">
            <v>Sub-Total</v>
          </cell>
          <cell r="E40">
            <v>48206.39</v>
          </cell>
          <cell r="F40">
            <v>48457.96</v>
          </cell>
          <cell r="G40">
            <v>58428.259600311423</v>
          </cell>
          <cell r="H40">
            <v>3770.6090000000004</v>
          </cell>
          <cell r="I40">
            <v>3578.2759999999998</v>
          </cell>
          <cell r="J40">
            <v>3700.9229999999998</v>
          </cell>
          <cell r="K40">
            <v>3485.1489999999999</v>
          </cell>
          <cell r="L40">
            <v>3664.0749999999998</v>
          </cell>
          <cell r="M40">
            <v>3667.1089999999999</v>
          </cell>
          <cell r="N40">
            <v>3574.0370000000003</v>
          </cell>
          <cell r="O40">
            <v>3585.2110000000002</v>
          </cell>
          <cell r="P40">
            <v>3487.2489999999998</v>
          </cell>
          <cell r="Q40">
            <v>3407.6660000000002</v>
          </cell>
          <cell r="R40">
            <v>3524.6369999999997</v>
          </cell>
          <cell r="S40">
            <v>3454.5320000000002</v>
          </cell>
          <cell r="T40">
            <v>42899.472999999998</v>
          </cell>
          <cell r="U40">
            <v>-15528.786600311425</v>
          </cell>
          <cell r="V40">
            <v>-0.26577527221482833</v>
          </cell>
          <cell r="W40">
            <v>9970.299600311424</v>
          </cell>
          <cell r="X40">
            <v>0.20575153391334311</v>
          </cell>
          <cell r="Y40">
            <v>53421.242740000002</v>
          </cell>
          <cell r="Z40">
            <v>55735.694716720005</v>
          </cell>
        </row>
        <row r="41">
          <cell r="D41" t="str">
            <v>TOTAL</v>
          </cell>
          <cell r="E41">
            <v>319298.72000000003</v>
          </cell>
          <cell r="F41">
            <v>337410.80000000005</v>
          </cell>
          <cell r="G41">
            <v>355855.6901666256</v>
          </cell>
          <cell r="H41">
            <v>30536.697</v>
          </cell>
          <cell r="I41">
            <v>29282.588000000003</v>
          </cell>
          <cell r="J41">
            <v>30407.018999999997</v>
          </cell>
          <cell r="K41">
            <v>29435.84</v>
          </cell>
          <cell r="L41">
            <v>29743.935000000001</v>
          </cell>
          <cell r="M41">
            <v>29646.927</v>
          </cell>
          <cell r="N41">
            <v>30021.414999999997</v>
          </cell>
          <cell r="O41">
            <v>29826.647000000001</v>
          </cell>
          <cell r="P41">
            <v>29466.482</v>
          </cell>
          <cell r="Q41">
            <v>29830.377</v>
          </cell>
          <cell r="R41">
            <v>29632.762999999999</v>
          </cell>
          <cell r="S41">
            <v>30164.273000000001</v>
          </cell>
          <cell r="T41">
            <v>357994.96299999999</v>
          </cell>
          <cell r="U41">
            <v>2139.2728333743653</v>
          </cell>
          <cell r="V41">
            <v>6.0116302548729461E-3</v>
          </cell>
          <cell r="W41">
            <v>18444.890166625555</v>
          </cell>
          <cell r="X41">
            <v>5.4665974434207731E-2</v>
          </cell>
          <cell r="Y41">
            <v>377921.24274000002</v>
          </cell>
          <cell r="Z41">
            <v>390333.69471672003</v>
          </cell>
        </row>
        <row r="45">
          <cell r="C45" t="str">
            <v>U.N. CHIMBOTE</v>
          </cell>
          <cell r="V45">
            <v>37898.046479976852</v>
          </cell>
        </row>
        <row r="49">
          <cell r="E49" t="str">
            <v>REAL</v>
          </cell>
          <cell r="F49" t="str">
            <v>REAL</v>
          </cell>
          <cell r="G49" t="str">
            <v>PROY</v>
          </cell>
          <cell r="H49" t="str">
            <v>PROYECCIÓN AÑO 2004</v>
          </cell>
          <cell r="U49" t="str">
            <v>VAR. 2004/2003</v>
          </cell>
          <cell r="W49" t="str">
            <v>VAR. 2003/2002</v>
          </cell>
          <cell r="Y49" t="str">
            <v>PROY</v>
          </cell>
          <cell r="Z49" t="str">
            <v>PROY</v>
          </cell>
        </row>
        <row r="50">
          <cell r="C50" t="str">
            <v>UU.NN.</v>
          </cell>
          <cell r="D50" t="str">
            <v>SECTOR</v>
          </cell>
          <cell r="E50">
            <v>2001</v>
          </cell>
          <cell r="F50">
            <v>2002</v>
          </cell>
          <cell r="G50">
            <v>2003</v>
          </cell>
          <cell r="H50" t="str">
            <v>ENERO</v>
          </cell>
          <cell r="I50" t="str">
            <v>FEBRERO</v>
          </cell>
          <cell r="J50" t="str">
            <v>MARZO</v>
          </cell>
          <cell r="K50" t="str">
            <v>ABRIL</v>
          </cell>
          <cell r="L50" t="str">
            <v>MAYO</v>
          </cell>
          <cell r="M50" t="str">
            <v>JUNIO</v>
          </cell>
          <cell r="N50" t="str">
            <v>JULIO</v>
          </cell>
          <cell r="O50" t="str">
            <v>AGOSTO</v>
          </cell>
          <cell r="P50" t="str">
            <v>SEPTIEMBRE</v>
          </cell>
          <cell r="Q50" t="str">
            <v>OCTUBRE</v>
          </cell>
          <cell r="R50" t="str">
            <v>NOVIEMBRE</v>
          </cell>
          <cell r="S50" t="str">
            <v>DICIEMBRE</v>
          </cell>
          <cell r="T50">
            <v>2004</v>
          </cell>
          <cell r="U50" t="str">
            <v>Variac</v>
          </cell>
          <cell r="V50" t="str">
            <v>Variac.%</v>
          </cell>
          <cell r="W50" t="str">
            <v>Variac</v>
          </cell>
          <cell r="X50" t="str">
            <v>Variac.%</v>
          </cell>
          <cell r="Y50">
            <v>2005</v>
          </cell>
          <cell r="Z50">
            <v>2006</v>
          </cell>
        </row>
        <row r="51">
          <cell r="D51" t="str">
            <v>Regulado</v>
          </cell>
        </row>
        <row r="52">
          <cell r="D52" t="str">
            <v>AT</v>
          </cell>
          <cell r="W52">
            <v>0</v>
          </cell>
          <cell r="X52" t="str">
            <v>-</v>
          </cell>
        </row>
        <row r="53">
          <cell r="D53" t="str">
            <v>MT</v>
          </cell>
          <cell r="E53">
            <v>64999.03</v>
          </cell>
          <cell r="F53">
            <v>59958.68</v>
          </cell>
          <cell r="G53">
            <v>60892.587353176168</v>
          </cell>
          <cell r="H53">
            <v>4265.1850000000004</v>
          </cell>
          <cell r="I53">
            <v>3894.6570000000002</v>
          </cell>
          <cell r="J53">
            <v>4415.5559999999996</v>
          </cell>
          <cell r="K53">
            <v>7362.4120000000003</v>
          </cell>
          <cell r="L53">
            <v>5535.7359999999999</v>
          </cell>
          <cell r="M53">
            <v>4835.8860000000004</v>
          </cell>
          <cell r="N53">
            <v>5107.9639999999999</v>
          </cell>
          <cell r="O53">
            <v>3041.9340000000002</v>
          </cell>
          <cell r="P53">
            <v>3229.9380000000001</v>
          </cell>
          <cell r="Q53">
            <v>4305.183</v>
          </cell>
          <cell r="R53">
            <v>6376.4459999999999</v>
          </cell>
          <cell r="S53">
            <v>6071.5039999999999</v>
          </cell>
          <cell r="T53">
            <v>58442.400999999998</v>
          </cell>
          <cell r="U53">
            <v>-2450.1863531761701</v>
          </cell>
          <cell r="V53">
            <v>-4.0237842727311346E-2</v>
          </cell>
          <cell r="W53">
            <v>933.90735317616782</v>
          </cell>
          <cell r="X53">
            <v>1.5575849121030716E-2</v>
          </cell>
          <cell r="Y53">
            <v>60488</v>
          </cell>
          <cell r="Z53">
            <v>62484</v>
          </cell>
        </row>
        <row r="54">
          <cell r="D54" t="str">
            <v>BT</v>
          </cell>
          <cell r="E54">
            <v>85622.9</v>
          </cell>
          <cell r="F54">
            <v>90093.48</v>
          </cell>
          <cell r="G54">
            <v>94069.926692688343</v>
          </cell>
          <cell r="H54">
            <v>8265.5249999999996</v>
          </cell>
          <cell r="I54">
            <v>7524.41</v>
          </cell>
          <cell r="J54">
            <v>8228.2129999999997</v>
          </cell>
          <cell r="K54">
            <v>7837.299</v>
          </cell>
          <cell r="L54">
            <v>7876.4350000000004</v>
          </cell>
          <cell r="M54">
            <v>7619.8580000000002</v>
          </cell>
          <cell r="N54">
            <v>7819.5150000000003</v>
          </cell>
          <cell r="O54">
            <v>7824.442</v>
          </cell>
          <cell r="P54">
            <v>7604.1710000000003</v>
          </cell>
          <cell r="Q54">
            <v>7904.7110000000002</v>
          </cell>
          <cell r="R54">
            <v>7751.8850000000002</v>
          </cell>
          <cell r="S54">
            <v>8206.5689999999995</v>
          </cell>
          <cell r="T54">
            <v>94463.032999999996</v>
          </cell>
          <cell r="U54">
            <v>393.10630731165293</v>
          </cell>
          <cell r="V54">
            <v>4.1788733246903575E-3</v>
          </cell>
          <cell r="W54">
            <v>3976.446692688347</v>
          </cell>
          <cell r="X54">
            <v>4.4136897505661299E-2</v>
          </cell>
          <cell r="Y54">
            <v>97108</v>
          </cell>
          <cell r="Z54">
            <v>100127</v>
          </cell>
        </row>
        <row r="55">
          <cell r="C55" t="str">
            <v>CHIMBOTE</v>
          </cell>
          <cell r="D55" t="str">
            <v>Sub-Total</v>
          </cell>
          <cell r="E55">
            <v>150621.93</v>
          </cell>
          <cell r="F55">
            <v>150052.16</v>
          </cell>
          <cell r="G55">
            <v>154962.51404586452</v>
          </cell>
          <cell r="H55">
            <v>12530.71</v>
          </cell>
          <cell r="I55">
            <v>11419.066999999999</v>
          </cell>
          <cell r="J55">
            <v>12643.769</v>
          </cell>
          <cell r="K55">
            <v>15199.710999999999</v>
          </cell>
          <cell r="L55">
            <v>13412.171</v>
          </cell>
          <cell r="M55">
            <v>12455.744000000001</v>
          </cell>
          <cell r="N55">
            <v>12927.478999999999</v>
          </cell>
          <cell r="O55">
            <v>10866.376</v>
          </cell>
          <cell r="P55">
            <v>10834.109</v>
          </cell>
          <cell r="Q55">
            <v>12209.894</v>
          </cell>
          <cell r="R55">
            <v>14128.331</v>
          </cell>
          <cell r="S55">
            <v>14278.073</v>
          </cell>
          <cell r="T55">
            <v>152905.43400000001</v>
          </cell>
          <cell r="U55">
            <v>-2057.0800458645099</v>
          </cell>
          <cell r="V55">
            <v>-1.3274694583592428E-2</v>
          </cell>
          <cell r="W55">
            <v>4910.3540458645148</v>
          </cell>
          <cell r="X55">
            <v>3.272431430420264E-2</v>
          </cell>
          <cell r="Y55">
            <v>157596</v>
          </cell>
          <cell r="Z55">
            <v>162611</v>
          </cell>
        </row>
        <row r="56">
          <cell r="D56" t="str">
            <v>Libre</v>
          </cell>
        </row>
        <row r="57">
          <cell r="D57" t="str">
            <v>AT</v>
          </cell>
          <cell r="W57">
            <v>0</v>
          </cell>
          <cell r="X57" t="str">
            <v>-</v>
          </cell>
        </row>
        <row r="58">
          <cell r="D58" t="str">
            <v>MT</v>
          </cell>
          <cell r="E58">
            <v>16465.66</v>
          </cell>
          <cell r="F58">
            <v>13288.54</v>
          </cell>
          <cell r="G58">
            <v>12062.868983199998</v>
          </cell>
          <cell r="H58">
            <v>754.24099999999999</v>
          </cell>
          <cell r="I58">
            <v>708.4</v>
          </cell>
          <cell r="J58">
            <v>1084.345</v>
          </cell>
          <cell r="K58">
            <v>2142.4369999999999</v>
          </cell>
          <cell r="L58">
            <v>1592.462</v>
          </cell>
          <cell r="M58">
            <v>1576.095</v>
          </cell>
          <cell r="N58">
            <v>1427.473</v>
          </cell>
          <cell r="O58">
            <v>885.82899999999995</v>
          </cell>
          <cell r="P58">
            <v>900.41700000000003</v>
          </cell>
          <cell r="Q58">
            <v>1307.1020000000001</v>
          </cell>
          <cell r="R58">
            <v>2189.6570000000002</v>
          </cell>
          <cell r="S58">
            <v>1770.2170000000001</v>
          </cell>
          <cell r="T58">
            <v>16338.675000000003</v>
          </cell>
          <cell r="U58">
            <v>4275.8060168000047</v>
          </cell>
          <cell r="V58">
            <v>0.35446012244308833</v>
          </cell>
          <cell r="W58">
            <v>-1225.6710168000027</v>
          </cell>
          <cell r="X58">
            <v>-9.2235190382088827E-2</v>
          </cell>
          <cell r="Y58">
            <v>16829</v>
          </cell>
          <cell r="Z58">
            <v>17300</v>
          </cell>
        </row>
        <row r="59">
          <cell r="D59" t="str">
            <v>Sub-Total</v>
          </cell>
          <cell r="E59">
            <v>16465.66</v>
          </cell>
          <cell r="F59">
            <v>13288.54</v>
          </cell>
          <cell r="G59">
            <v>12062.868983199998</v>
          </cell>
          <cell r="H59">
            <v>754.24099999999999</v>
          </cell>
          <cell r="I59">
            <v>708.4</v>
          </cell>
          <cell r="J59">
            <v>1084.345</v>
          </cell>
          <cell r="K59">
            <v>2142.4369999999999</v>
          </cell>
          <cell r="L59">
            <v>1592.462</v>
          </cell>
          <cell r="M59">
            <v>1576.095</v>
          </cell>
          <cell r="N59">
            <v>1427.473</v>
          </cell>
          <cell r="O59">
            <v>885.82899999999995</v>
          </cell>
          <cell r="P59">
            <v>900.41700000000003</v>
          </cell>
          <cell r="Q59">
            <v>1307.1020000000001</v>
          </cell>
          <cell r="R59">
            <v>2189.6570000000002</v>
          </cell>
          <cell r="S59">
            <v>1770.2170000000001</v>
          </cell>
          <cell r="T59">
            <v>16338.675000000003</v>
          </cell>
          <cell r="U59">
            <v>4275.8060168000047</v>
          </cell>
          <cell r="V59">
            <v>0.35446012244308833</v>
          </cell>
          <cell r="W59">
            <v>-1225.6710168000027</v>
          </cell>
          <cell r="X59">
            <v>-9.2235190382088827E-2</v>
          </cell>
          <cell r="Y59">
            <v>16829</v>
          </cell>
          <cell r="Z59">
            <v>17300</v>
          </cell>
        </row>
        <row r="60">
          <cell r="D60" t="str">
            <v>TOTAL</v>
          </cell>
          <cell r="E60">
            <v>167087.59</v>
          </cell>
          <cell r="F60">
            <v>163340.70000000001</v>
          </cell>
          <cell r="G60">
            <v>167025.38302906451</v>
          </cell>
          <cell r="H60">
            <v>13284.950999999999</v>
          </cell>
          <cell r="I60">
            <v>12127.466999999999</v>
          </cell>
          <cell r="J60">
            <v>13728.114</v>
          </cell>
          <cell r="K60">
            <v>17342.148000000001</v>
          </cell>
          <cell r="L60">
            <v>15004.633</v>
          </cell>
          <cell r="M60">
            <v>14031.839</v>
          </cell>
          <cell r="N60">
            <v>14354.951999999999</v>
          </cell>
          <cell r="O60">
            <v>11752.205</v>
          </cell>
          <cell r="P60">
            <v>11734.526</v>
          </cell>
          <cell r="Q60">
            <v>13516.996000000001</v>
          </cell>
          <cell r="R60">
            <v>16317.988000000001</v>
          </cell>
          <cell r="S60">
            <v>16048.29</v>
          </cell>
          <cell r="T60">
            <v>169244.109</v>
          </cell>
          <cell r="U60">
            <v>2218.7259709354948</v>
          </cell>
          <cell r="V60">
            <v>1.3283765202019682E-2</v>
          </cell>
          <cell r="W60">
            <v>3684.6830290645012</v>
          </cell>
          <cell r="X60">
            <v>2.255826642756209E-2</v>
          </cell>
          <cell r="Y60">
            <v>174425</v>
          </cell>
          <cell r="Z60">
            <v>179911</v>
          </cell>
        </row>
        <row r="63">
          <cell r="C63" t="str">
            <v>U.N. LL NOROESTE</v>
          </cell>
          <cell r="V63">
            <v>37898.046479976852</v>
          </cell>
        </row>
        <row r="67">
          <cell r="E67" t="str">
            <v>REAL</v>
          </cell>
          <cell r="F67" t="str">
            <v>REAL</v>
          </cell>
          <cell r="G67" t="str">
            <v>PROY</v>
          </cell>
          <cell r="H67" t="str">
            <v>PROYECCIÓN AÑO 2004</v>
          </cell>
          <cell r="U67" t="str">
            <v>VAR. 2004/2003</v>
          </cell>
          <cell r="W67" t="str">
            <v>VAR. 2003/2002</v>
          </cell>
          <cell r="Y67" t="str">
            <v>PROY</v>
          </cell>
          <cell r="Z67" t="str">
            <v>PROY</v>
          </cell>
        </row>
        <row r="68">
          <cell r="C68" t="str">
            <v>UU.NN.</v>
          </cell>
          <cell r="D68" t="str">
            <v>SECTOR</v>
          </cell>
          <cell r="E68">
            <v>2001</v>
          </cell>
          <cell r="F68">
            <v>2002</v>
          </cell>
          <cell r="G68">
            <v>2003</v>
          </cell>
          <cell r="H68" t="str">
            <v>ENERO</v>
          </cell>
          <cell r="I68" t="str">
            <v>FEBRERO</v>
          </cell>
          <cell r="J68" t="str">
            <v>MARZO</v>
          </cell>
          <cell r="K68" t="str">
            <v>ABRIL</v>
          </cell>
          <cell r="L68" t="str">
            <v>MAYO</v>
          </cell>
          <cell r="M68" t="str">
            <v>JUNIO</v>
          </cell>
          <cell r="N68" t="str">
            <v>JULIO</v>
          </cell>
          <cell r="O68" t="str">
            <v>AGOSTO</v>
          </cell>
          <cell r="P68" t="str">
            <v>SEPTIEMBRE</v>
          </cell>
          <cell r="Q68" t="str">
            <v>OCTUBRE</v>
          </cell>
          <cell r="R68" t="str">
            <v>NOVIEMBRE</v>
          </cell>
          <cell r="S68" t="str">
            <v>DICIEMBRE</v>
          </cell>
          <cell r="T68">
            <v>2004</v>
          </cell>
          <cell r="U68" t="str">
            <v>Variac</v>
          </cell>
          <cell r="V68" t="str">
            <v>Variac.%</v>
          </cell>
          <cell r="W68" t="str">
            <v>Variac</v>
          </cell>
          <cell r="X68" t="str">
            <v>Variac.%</v>
          </cell>
          <cell r="Y68">
            <v>2005</v>
          </cell>
          <cell r="Z68">
            <v>2006</v>
          </cell>
        </row>
        <row r="69">
          <cell r="D69" t="str">
            <v>Regulado</v>
          </cell>
        </row>
        <row r="70">
          <cell r="D70" t="str">
            <v>AT</v>
          </cell>
          <cell r="E70">
            <v>1467.12</v>
          </cell>
          <cell r="F70">
            <v>1891.75</v>
          </cell>
          <cell r="G70">
            <v>1717.4041053573699</v>
          </cell>
          <cell r="H70">
            <v>188.863</v>
          </cell>
          <cell r="I70">
            <v>176.715</v>
          </cell>
          <cell r="J70">
            <v>165.554</v>
          </cell>
          <cell r="K70">
            <v>155.30000000000001</v>
          </cell>
          <cell r="L70">
            <v>145.87899999999999</v>
          </cell>
          <cell r="M70">
            <v>137.22499999999999</v>
          </cell>
          <cell r="N70">
            <v>129.27699999999999</v>
          </cell>
          <cell r="O70">
            <v>121.977</v>
          </cell>
          <cell r="P70">
            <v>115.274</v>
          </cell>
          <cell r="Q70">
            <v>109.11799999999999</v>
          </cell>
          <cell r="R70">
            <v>103.467</v>
          </cell>
          <cell r="S70">
            <v>98.278999999999996</v>
          </cell>
          <cell r="T70">
            <v>1646.9280000000003</v>
          </cell>
          <cell r="U70">
            <v>-70.476105357369534</v>
          </cell>
          <cell r="V70">
            <v>-4.1036413699910401E-2</v>
          </cell>
          <cell r="W70">
            <v>-174.34589464263013</v>
          </cell>
          <cell r="X70">
            <v>-9.2161170684620153E-2</v>
          </cell>
          <cell r="Y70">
            <v>1680</v>
          </cell>
          <cell r="Z70">
            <v>1713</v>
          </cell>
        </row>
        <row r="71">
          <cell r="D71" t="str">
            <v>MT</v>
          </cell>
          <cell r="E71">
            <v>16893.13</v>
          </cell>
          <cell r="F71">
            <v>19371.259999999998</v>
          </cell>
          <cell r="G71">
            <v>24889.237960847728</v>
          </cell>
          <cell r="H71">
            <v>1635.4739999999999</v>
          </cell>
          <cell r="I71">
            <v>1559.1110000000001</v>
          </cell>
          <cell r="J71">
            <v>1670.6210000000001</v>
          </cell>
          <cell r="K71">
            <v>1763.893</v>
          </cell>
          <cell r="L71">
            <v>1700.23</v>
          </cell>
          <cell r="M71">
            <v>1765.61</v>
          </cell>
          <cell r="N71">
            <v>1696.78</v>
          </cell>
          <cell r="O71">
            <v>1711.4870000000001</v>
          </cell>
          <cell r="P71">
            <v>1816.7249999999999</v>
          </cell>
          <cell r="Q71">
            <v>2029.827</v>
          </cell>
          <cell r="R71">
            <v>2103.732</v>
          </cell>
          <cell r="S71">
            <v>2293.2890000000002</v>
          </cell>
          <cell r="T71">
            <v>21746.779000000002</v>
          </cell>
          <cell r="U71">
            <v>-3142.4589608477254</v>
          </cell>
          <cell r="V71">
            <v>-0.12625774102811038</v>
          </cell>
          <cell r="W71">
            <v>5517.9779608477293</v>
          </cell>
          <cell r="X71">
            <v>0.28485384847695649</v>
          </cell>
          <cell r="Y71">
            <v>22508</v>
          </cell>
          <cell r="Z71">
            <v>23251</v>
          </cell>
        </row>
        <row r="72">
          <cell r="D72" t="str">
            <v>BT</v>
          </cell>
          <cell r="E72">
            <v>33492.239999999998</v>
          </cell>
          <cell r="F72">
            <v>36936.28</v>
          </cell>
          <cell r="G72">
            <v>38811.203829537815</v>
          </cell>
          <cell r="H72">
            <v>3135.8270000000002</v>
          </cell>
          <cell r="I72">
            <v>3150.0630000000001</v>
          </cell>
          <cell r="J72">
            <v>3167.386</v>
          </cell>
          <cell r="K72">
            <v>3184.72</v>
          </cell>
          <cell r="L72">
            <v>3201.7640000000001</v>
          </cell>
          <cell r="M72">
            <v>3220.018</v>
          </cell>
          <cell r="N72">
            <v>3239.585</v>
          </cell>
          <cell r="O72">
            <v>3260.5830000000001</v>
          </cell>
          <cell r="P72">
            <v>3283.1770000000001</v>
          </cell>
          <cell r="Q72">
            <v>3306.556</v>
          </cell>
          <cell r="R72">
            <v>3333.9450000000002</v>
          </cell>
          <cell r="S72">
            <v>3362.6480000000001</v>
          </cell>
          <cell r="T72">
            <v>38846.271999999997</v>
          </cell>
          <cell r="U72">
            <v>35.068170462182024</v>
          </cell>
          <cell r="V72">
            <v>9.0355791632235061E-4</v>
          </cell>
          <cell r="W72">
            <v>1874.9238295378163</v>
          </cell>
          <cell r="X72">
            <v>5.0761035749615768E-2</v>
          </cell>
          <cell r="Y72">
            <v>39934</v>
          </cell>
          <cell r="Z72">
            <v>41202</v>
          </cell>
        </row>
        <row r="73">
          <cell r="C73" t="str">
            <v>LL NOROESTE</v>
          </cell>
          <cell r="D73" t="str">
            <v>Sub-Total</v>
          </cell>
          <cell r="E73">
            <v>51852.49</v>
          </cell>
          <cell r="F73">
            <v>58199.289999999994</v>
          </cell>
          <cell r="G73">
            <v>65417.84589574291</v>
          </cell>
          <cell r="H73">
            <v>4960.1640000000007</v>
          </cell>
          <cell r="I73">
            <v>4885.8890000000001</v>
          </cell>
          <cell r="J73">
            <v>5003.5609999999997</v>
          </cell>
          <cell r="K73">
            <v>5103.9129999999996</v>
          </cell>
          <cell r="L73">
            <v>5047.8729999999996</v>
          </cell>
          <cell r="M73">
            <v>5122.8530000000001</v>
          </cell>
          <cell r="N73">
            <v>5065.6419999999998</v>
          </cell>
          <cell r="O73">
            <v>5094.0470000000005</v>
          </cell>
          <cell r="P73">
            <v>5215.1759999999995</v>
          </cell>
          <cell r="Q73">
            <v>5445.5010000000002</v>
          </cell>
          <cell r="R73">
            <v>5541.1440000000002</v>
          </cell>
          <cell r="S73">
            <v>5754.2160000000003</v>
          </cell>
          <cell r="T73">
            <v>62239.978999999999</v>
          </cell>
          <cell r="U73">
            <v>-3177.8668957429109</v>
          </cell>
          <cell r="V73">
            <v>-4.8577981317322938E-2</v>
          </cell>
          <cell r="W73">
            <v>7218.5558957429166</v>
          </cell>
          <cell r="X73">
            <v>0.12403168313123603</v>
          </cell>
          <cell r="Y73">
            <v>64122</v>
          </cell>
          <cell r="Z73">
            <v>66166</v>
          </cell>
        </row>
        <row r="74">
          <cell r="D74" t="str">
            <v>Libre</v>
          </cell>
        </row>
        <row r="75">
          <cell r="D75" t="str">
            <v>AT</v>
          </cell>
          <cell r="E75">
            <v>15296.74</v>
          </cell>
          <cell r="F75">
            <v>22382.5</v>
          </cell>
          <cell r="G75">
            <v>24138.809067845628</v>
          </cell>
          <cell r="H75">
            <v>2162.92</v>
          </cell>
          <cell r="I75">
            <v>2135.6109999999999</v>
          </cell>
          <cell r="J75">
            <v>2108.6669999999999</v>
          </cell>
          <cell r="K75">
            <v>2082.0819999999999</v>
          </cell>
          <cell r="L75">
            <v>2055.8519999999999</v>
          </cell>
          <cell r="M75">
            <v>2029.97</v>
          </cell>
          <cell r="N75">
            <v>2004.434</v>
          </cell>
          <cell r="O75">
            <v>1979.2370000000001</v>
          </cell>
          <cell r="P75">
            <v>1954.375</v>
          </cell>
          <cell r="Q75">
            <v>1929.845</v>
          </cell>
          <cell r="R75">
            <v>1905.64</v>
          </cell>
          <cell r="S75">
            <v>1881.7570000000001</v>
          </cell>
          <cell r="T75">
            <v>24230.390000000003</v>
          </cell>
          <cell r="U75">
            <v>91.58093215437475</v>
          </cell>
          <cell r="V75">
            <v>3.7939291825446197E-3</v>
          </cell>
          <cell r="W75">
            <v>1756.3090678456283</v>
          </cell>
          <cell r="X75">
            <v>7.846795790665162E-2</v>
          </cell>
          <cell r="Y75">
            <v>4846</v>
          </cell>
          <cell r="Z75">
            <v>3877</v>
          </cell>
        </row>
        <row r="76">
          <cell r="D76" t="str">
            <v>MT</v>
          </cell>
          <cell r="E76">
            <v>37354.75</v>
          </cell>
          <cell r="F76">
            <v>37964.879999999997</v>
          </cell>
          <cell r="G76">
            <v>25801.394314027282</v>
          </cell>
          <cell r="H76">
            <v>3422.3739999999998</v>
          </cell>
          <cell r="I76">
            <v>2888.09</v>
          </cell>
          <cell r="J76">
            <v>3602.538</v>
          </cell>
          <cell r="K76">
            <v>3247.0610000000001</v>
          </cell>
          <cell r="L76">
            <v>3480.8009999999999</v>
          </cell>
          <cell r="M76">
            <v>3441.9659999999999</v>
          </cell>
          <cell r="N76">
            <v>3648.6509999999998</v>
          </cell>
          <cell r="O76">
            <v>3388.9050000000002</v>
          </cell>
          <cell r="P76">
            <v>3384.9389999999999</v>
          </cell>
          <cell r="Q76">
            <v>3157.232</v>
          </cell>
          <cell r="R76">
            <v>3534.712</v>
          </cell>
          <cell r="S76">
            <v>2933.681</v>
          </cell>
          <cell r="T76">
            <v>40130.949999999997</v>
          </cell>
          <cell r="U76">
            <v>14329.555685972715</v>
          </cell>
          <cell r="V76">
            <v>0.55537912066179529</v>
          </cell>
          <cell r="W76">
            <v>-12163.485685972715</v>
          </cell>
          <cell r="X76">
            <v>-0.32038783438727358</v>
          </cell>
          <cell r="Y76">
            <v>41335</v>
          </cell>
          <cell r="Z76">
            <v>42492</v>
          </cell>
        </row>
        <row r="77">
          <cell r="D77" t="str">
            <v>Sub-Total</v>
          </cell>
          <cell r="E77">
            <v>52651.49</v>
          </cell>
          <cell r="F77">
            <v>60347.38</v>
          </cell>
          <cell r="G77">
            <v>49940.203381872911</v>
          </cell>
          <cell r="H77">
            <v>5585.2939999999999</v>
          </cell>
          <cell r="I77">
            <v>5023.701</v>
          </cell>
          <cell r="J77">
            <v>5711.2049999999999</v>
          </cell>
          <cell r="K77">
            <v>5329.143</v>
          </cell>
          <cell r="L77">
            <v>5536.6530000000002</v>
          </cell>
          <cell r="M77">
            <v>5471.9359999999997</v>
          </cell>
          <cell r="N77">
            <v>5653.085</v>
          </cell>
          <cell r="O77">
            <v>5368.1419999999998</v>
          </cell>
          <cell r="P77">
            <v>5339.3140000000003</v>
          </cell>
          <cell r="Q77">
            <v>5087.0770000000002</v>
          </cell>
          <cell r="R77">
            <v>5440.3519999999999</v>
          </cell>
          <cell r="S77">
            <v>4815.4380000000001</v>
          </cell>
          <cell r="T77">
            <v>64361.34</v>
          </cell>
          <cell r="U77">
            <v>14421.136618127086</v>
          </cell>
          <cell r="V77">
            <v>0.28876807945402994</v>
          </cell>
          <cell r="W77">
            <v>-10407.176618127087</v>
          </cell>
          <cell r="X77">
            <v>-0.17245448962535059</v>
          </cell>
          <cell r="Y77">
            <v>46181</v>
          </cell>
          <cell r="Z77">
            <v>46369</v>
          </cell>
        </row>
        <row r="78">
          <cell r="D78" t="str">
            <v>TOTAL</v>
          </cell>
          <cell r="E78">
            <v>104503.98</v>
          </cell>
          <cell r="F78">
            <v>118546.66999999998</v>
          </cell>
          <cell r="G78">
            <v>115358.04927761582</v>
          </cell>
          <cell r="H78">
            <v>10545.458000000001</v>
          </cell>
          <cell r="I78">
            <v>9909.59</v>
          </cell>
          <cell r="J78">
            <v>10714.766</v>
          </cell>
          <cell r="K78">
            <v>10433.056</v>
          </cell>
          <cell r="L78">
            <v>10584.526</v>
          </cell>
          <cell r="M78">
            <v>10594.789000000001</v>
          </cell>
          <cell r="N78">
            <v>10718.726999999999</v>
          </cell>
          <cell r="O78">
            <v>10462.189</v>
          </cell>
          <cell r="P78">
            <v>10554.49</v>
          </cell>
          <cell r="Q78">
            <v>10532.578000000001</v>
          </cell>
          <cell r="R78">
            <v>10981.495999999999</v>
          </cell>
          <cell r="S78">
            <v>10569.654</v>
          </cell>
          <cell r="T78">
            <v>126601.31899999999</v>
          </cell>
          <cell r="U78">
            <v>11243.269722384175</v>
          </cell>
          <cell r="V78">
            <v>9.7464111024680999E-2</v>
          </cell>
          <cell r="W78">
            <v>-3188.6207223841629</v>
          </cell>
          <cell r="X78">
            <v>-2.6897598408999301E-2</v>
          </cell>
          <cell r="Y78">
            <v>110303</v>
          </cell>
          <cell r="Z78">
            <v>112535</v>
          </cell>
        </row>
        <row r="81">
          <cell r="C81" t="str">
            <v>U.N. HUARAZ</v>
          </cell>
          <cell r="V81">
            <v>37898.046479976852</v>
          </cell>
        </row>
        <row r="85">
          <cell r="E85" t="str">
            <v>REAL</v>
          </cell>
          <cell r="F85" t="str">
            <v>REAL</v>
          </cell>
          <cell r="G85" t="str">
            <v>PROY</v>
          </cell>
          <cell r="H85" t="str">
            <v>PROYECCIÓN AÑO 2004</v>
          </cell>
          <cell r="U85" t="str">
            <v>VAR. 2004/2003</v>
          </cell>
          <cell r="W85" t="str">
            <v>VAR. 2003/2002</v>
          </cell>
          <cell r="Y85" t="str">
            <v>PROY</v>
          </cell>
          <cell r="Z85" t="str">
            <v>PROY</v>
          </cell>
        </row>
        <row r="86">
          <cell r="C86" t="str">
            <v>UU.NN.</v>
          </cell>
          <cell r="D86" t="str">
            <v>SECTOR</v>
          </cell>
          <cell r="E86">
            <v>2001</v>
          </cell>
          <cell r="F86">
            <v>2002</v>
          </cell>
          <cell r="G86">
            <v>2003</v>
          </cell>
          <cell r="H86" t="str">
            <v>ENERO</v>
          </cell>
          <cell r="I86" t="str">
            <v>FEBRERO</v>
          </cell>
          <cell r="J86" t="str">
            <v>MARZO</v>
          </cell>
          <cell r="K86" t="str">
            <v>ABRIL</v>
          </cell>
          <cell r="L86" t="str">
            <v>MAYO</v>
          </cell>
          <cell r="M86" t="str">
            <v>JUNIO</v>
          </cell>
          <cell r="N86" t="str">
            <v>JULIO</v>
          </cell>
          <cell r="O86" t="str">
            <v>AGOSTO</v>
          </cell>
          <cell r="P86" t="str">
            <v>SEPTIEMBRE</v>
          </cell>
          <cell r="Q86" t="str">
            <v>OCTUBRE</v>
          </cell>
          <cell r="R86" t="str">
            <v>NOVIEMBRE</v>
          </cell>
          <cell r="S86" t="str">
            <v>DICIEMBRE</v>
          </cell>
          <cell r="T86">
            <v>2004</v>
          </cell>
          <cell r="U86" t="str">
            <v>Variac</v>
          </cell>
          <cell r="V86" t="str">
            <v>Variac.%</v>
          </cell>
          <cell r="W86" t="str">
            <v>Variac</v>
          </cell>
          <cell r="X86" t="str">
            <v>Variac.%</v>
          </cell>
          <cell r="Y86">
            <v>2005</v>
          </cell>
          <cell r="Z86">
            <v>2006</v>
          </cell>
        </row>
        <row r="87">
          <cell r="D87" t="str">
            <v>Regulado</v>
          </cell>
        </row>
        <row r="88">
          <cell r="D88" t="str">
            <v>AT</v>
          </cell>
          <cell r="T88">
            <v>0</v>
          </cell>
          <cell r="U88">
            <v>0</v>
          </cell>
          <cell r="V88" t="str">
            <v>-</v>
          </cell>
          <cell r="W88">
            <v>0</v>
          </cell>
          <cell r="X88" t="str">
            <v>-</v>
          </cell>
        </row>
        <row r="89">
          <cell r="D89" t="str">
            <v>MT</v>
          </cell>
          <cell r="E89">
            <v>9109.89</v>
          </cell>
          <cell r="F89">
            <v>13148.6</v>
          </cell>
          <cell r="G89">
            <v>15883.524453345872</v>
          </cell>
          <cell r="H89">
            <v>1128.002</v>
          </cell>
          <cell r="I89">
            <v>1112.5419999999999</v>
          </cell>
          <cell r="J89">
            <v>1105.433</v>
          </cell>
          <cell r="K89">
            <v>1098.6990000000001</v>
          </cell>
          <cell r="L89">
            <v>1328.2629999999999</v>
          </cell>
          <cell r="M89">
            <v>1330.337</v>
          </cell>
          <cell r="N89">
            <v>1413.194</v>
          </cell>
          <cell r="O89">
            <v>1456.357</v>
          </cell>
          <cell r="P89">
            <v>1468.223</v>
          </cell>
          <cell r="Q89">
            <v>1585.79</v>
          </cell>
          <cell r="R89">
            <v>1607.2850000000001</v>
          </cell>
          <cell r="S89">
            <v>1804.6310000000001</v>
          </cell>
          <cell r="T89">
            <v>16438.756000000001</v>
          </cell>
          <cell r="U89">
            <v>555.23154665412949</v>
          </cell>
          <cell r="V89">
            <v>3.4956444854855162E-2</v>
          </cell>
          <cell r="W89">
            <v>2734.9244533458714</v>
          </cell>
          <cell r="X89">
            <v>0.20800119049525212</v>
          </cell>
          <cell r="Y89">
            <v>17014</v>
          </cell>
          <cell r="Z89">
            <v>17576</v>
          </cell>
        </row>
        <row r="90">
          <cell r="D90" t="str">
            <v>BT</v>
          </cell>
          <cell r="E90">
            <v>37620.21</v>
          </cell>
          <cell r="F90">
            <v>38644.839999999997</v>
          </cell>
          <cell r="G90">
            <v>39413.63735497689</v>
          </cell>
          <cell r="H90">
            <v>3435.2570000000001</v>
          </cell>
          <cell r="I90">
            <v>3382.721</v>
          </cell>
          <cell r="J90">
            <v>3405.9119999999998</v>
          </cell>
          <cell r="K90">
            <v>3391.7539999999999</v>
          </cell>
          <cell r="L90">
            <v>3389.1309999999999</v>
          </cell>
          <cell r="M90">
            <v>3378.9319999999998</v>
          </cell>
          <cell r="N90">
            <v>3381.56</v>
          </cell>
          <cell r="O90">
            <v>3358.3470000000002</v>
          </cell>
          <cell r="P90">
            <v>3348.2719999999999</v>
          </cell>
          <cell r="Q90">
            <v>3387.3139999999999</v>
          </cell>
          <cell r="R90">
            <v>3389.3420000000001</v>
          </cell>
          <cell r="S90">
            <v>3394.58</v>
          </cell>
          <cell r="T90">
            <v>40643.122000000003</v>
          </cell>
          <cell r="U90">
            <v>1229.4846450231125</v>
          </cell>
          <cell r="V90">
            <v>3.1194396851775608E-2</v>
          </cell>
          <cell r="W90">
            <v>768.79735497689398</v>
          </cell>
          <cell r="X90">
            <v>1.9893919989755204E-2</v>
          </cell>
          <cell r="Y90">
            <v>41781</v>
          </cell>
          <cell r="Z90">
            <v>43101</v>
          </cell>
        </row>
        <row r="91">
          <cell r="C91" t="str">
            <v>HUARAZ</v>
          </cell>
          <cell r="D91" t="str">
            <v>Sub-Total</v>
          </cell>
          <cell r="E91">
            <v>46730.1</v>
          </cell>
          <cell r="F91">
            <v>51793.439999999995</v>
          </cell>
          <cell r="G91">
            <v>55297.161808322766</v>
          </cell>
          <cell r="H91">
            <v>4563.259</v>
          </cell>
          <cell r="I91">
            <v>4495.2629999999999</v>
          </cell>
          <cell r="J91">
            <v>4511.3449999999993</v>
          </cell>
          <cell r="K91">
            <v>4490.4529999999995</v>
          </cell>
          <cell r="L91">
            <v>4717.3940000000002</v>
          </cell>
          <cell r="M91">
            <v>4709.2690000000002</v>
          </cell>
          <cell r="N91">
            <v>4794.7539999999999</v>
          </cell>
          <cell r="O91">
            <v>4814.7039999999997</v>
          </cell>
          <cell r="P91">
            <v>4816.4949999999999</v>
          </cell>
          <cell r="Q91">
            <v>4973.1039999999994</v>
          </cell>
          <cell r="R91">
            <v>4996.6270000000004</v>
          </cell>
          <cell r="S91">
            <v>5199.2110000000002</v>
          </cell>
          <cell r="T91">
            <v>57081.878000000004</v>
          </cell>
          <cell r="U91">
            <v>1784.7161916772384</v>
          </cell>
          <cell r="V91">
            <v>3.227500532240013E-2</v>
          </cell>
          <cell r="W91">
            <v>3503.7218083227708</v>
          </cell>
          <cell r="X91">
            <v>6.7647984152486629E-2</v>
          </cell>
          <cell r="Y91">
            <v>58795</v>
          </cell>
          <cell r="Z91">
            <v>60677</v>
          </cell>
        </row>
        <row r="92">
          <cell r="D92" t="str">
            <v>Libre</v>
          </cell>
        </row>
        <row r="93">
          <cell r="D93" t="str">
            <v>AT</v>
          </cell>
          <cell r="T93">
            <v>0</v>
          </cell>
          <cell r="U93">
            <v>0</v>
          </cell>
          <cell r="V93" t="str">
            <v>-</v>
          </cell>
          <cell r="W93">
            <v>0</v>
          </cell>
          <cell r="X93" t="str">
            <v>-</v>
          </cell>
        </row>
        <row r="94">
          <cell r="D94" t="str">
            <v>MT</v>
          </cell>
          <cell r="T94">
            <v>0</v>
          </cell>
          <cell r="U94">
            <v>0</v>
          </cell>
          <cell r="V94" t="str">
            <v>-</v>
          </cell>
          <cell r="W94">
            <v>0</v>
          </cell>
          <cell r="X94" t="str">
            <v>-</v>
          </cell>
        </row>
        <row r="95">
          <cell r="D95" t="str">
            <v>Sub-Total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 t="str">
            <v>-</v>
          </cell>
          <cell r="W95">
            <v>0</v>
          </cell>
          <cell r="X95" t="str">
            <v>-</v>
          </cell>
          <cell r="Y95">
            <v>0</v>
          </cell>
          <cell r="Z95">
            <v>0</v>
          </cell>
        </row>
        <row r="96">
          <cell r="D96" t="str">
            <v>TOTAL</v>
          </cell>
          <cell r="E96">
            <v>46730.1</v>
          </cell>
          <cell r="F96">
            <v>51793.439999999995</v>
          </cell>
          <cell r="G96">
            <v>55297.161808322766</v>
          </cell>
          <cell r="H96">
            <v>4563.259</v>
          </cell>
          <cell r="I96">
            <v>4495.2629999999999</v>
          </cell>
          <cell r="J96">
            <v>4511.3449999999993</v>
          </cell>
          <cell r="K96">
            <v>4490.4529999999995</v>
          </cell>
          <cell r="L96">
            <v>4717.3940000000002</v>
          </cell>
          <cell r="M96">
            <v>4709.2690000000002</v>
          </cell>
          <cell r="N96">
            <v>4794.7539999999999</v>
          </cell>
          <cell r="O96">
            <v>4814.7039999999997</v>
          </cell>
          <cell r="P96">
            <v>4816.4949999999999</v>
          </cell>
          <cell r="Q96">
            <v>4973.1039999999994</v>
          </cell>
          <cell r="R96">
            <v>4996.6270000000004</v>
          </cell>
          <cell r="S96">
            <v>5199.2110000000002</v>
          </cell>
          <cell r="T96">
            <v>57081.878000000004</v>
          </cell>
          <cell r="U96">
            <v>1784.7161916772384</v>
          </cell>
          <cell r="V96">
            <v>3.227500532240013E-2</v>
          </cell>
          <cell r="W96">
            <v>3503.7218083227708</v>
          </cell>
          <cell r="X96">
            <v>6.7647984152486629E-2</v>
          </cell>
          <cell r="Y96">
            <v>58795</v>
          </cell>
          <cell r="Z96">
            <v>60677</v>
          </cell>
        </row>
        <row r="100">
          <cell r="C100" t="str">
            <v>U.N. CAJAMARCA</v>
          </cell>
          <cell r="V100">
            <v>37898.046479976852</v>
          </cell>
        </row>
        <row r="104">
          <cell r="E104" t="str">
            <v>REAL</v>
          </cell>
          <cell r="F104" t="str">
            <v>REAL</v>
          </cell>
          <cell r="G104" t="str">
            <v>PROY</v>
          </cell>
          <cell r="H104" t="str">
            <v>PROYECCIÓN AÑO 2004</v>
          </cell>
          <cell r="U104" t="str">
            <v>VAR. 2004/2003</v>
          </cell>
          <cell r="W104" t="str">
            <v>VAR. 2003/2002</v>
          </cell>
          <cell r="Y104" t="str">
            <v>PROY</v>
          </cell>
          <cell r="Z104" t="str">
            <v>PROY</v>
          </cell>
        </row>
        <row r="105">
          <cell r="C105" t="str">
            <v>UU.NN.</v>
          </cell>
          <cell r="D105" t="str">
            <v>SECTOR</v>
          </cell>
          <cell r="E105">
            <v>2001</v>
          </cell>
          <cell r="F105">
            <v>2002</v>
          </cell>
          <cell r="G105">
            <v>2003</v>
          </cell>
          <cell r="H105" t="str">
            <v>ENERO</v>
          </cell>
          <cell r="I105" t="str">
            <v>FEBRERO</v>
          </cell>
          <cell r="J105" t="str">
            <v>MARZO</v>
          </cell>
          <cell r="K105" t="str">
            <v>ABRIL</v>
          </cell>
          <cell r="L105" t="str">
            <v>MAYO</v>
          </cell>
          <cell r="M105" t="str">
            <v>JUNIO</v>
          </cell>
          <cell r="N105" t="str">
            <v>JULIO</v>
          </cell>
          <cell r="O105" t="str">
            <v>AGOSTO</v>
          </cell>
          <cell r="P105" t="str">
            <v>SEPTIEMBRE</v>
          </cell>
          <cell r="Q105" t="str">
            <v>OCTUBRE</v>
          </cell>
          <cell r="R105" t="str">
            <v>NOVIEMBRE</v>
          </cell>
          <cell r="S105" t="str">
            <v>DICIEMBRE</v>
          </cell>
          <cell r="T105">
            <v>2004</v>
          </cell>
          <cell r="U105" t="str">
            <v>Variac</v>
          </cell>
          <cell r="V105" t="str">
            <v>Variac.%</v>
          </cell>
          <cell r="W105" t="str">
            <v>Variac</v>
          </cell>
          <cell r="X105" t="str">
            <v>Variac.%</v>
          </cell>
          <cell r="Y105">
            <v>2005</v>
          </cell>
          <cell r="Z105">
            <v>2006</v>
          </cell>
        </row>
        <row r="106">
          <cell r="D106" t="str">
            <v>Regulado</v>
          </cell>
        </row>
        <row r="107">
          <cell r="D107" t="str">
            <v>AT</v>
          </cell>
          <cell r="T107">
            <v>0</v>
          </cell>
          <cell r="U107">
            <v>0</v>
          </cell>
          <cell r="V107" t="str">
            <v>-</v>
          </cell>
          <cell r="W107">
            <v>0</v>
          </cell>
          <cell r="X107" t="str">
            <v>-</v>
          </cell>
        </row>
        <row r="108">
          <cell r="D108" t="str">
            <v>MT</v>
          </cell>
          <cell r="E108">
            <v>10491.46</v>
          </cell>
          <cell r="F108">
            <v>10631.17</v>
          </cell>
          <cell r="G108">
            <v>10444.652306536533</v>
          </cell>
          <cell r="H108">
            <v>961.31700000000001</v>
          </cell>
          <cell r="I108">
            <v>952.29399999999998</v>
          </cell>
          <cell r="J108">
            <v>945.67600000000004</v>
          </cell>
          <cell r="K108">
            <v>1040.3489999999999</v>
          </cell>
          <cell r="L108">
            <v>1041.2270000000001</v>
          </cell>
          <cell r="M108">
            <v>1038.2370000000001</v>
          </cell>
          <cell r="N108">
            <v>1073.3109999999999</v>
          </cell>
          <cell r="O108">
            <v>1077.405</v>
          </cell>
          <cell r="P108">
            <v>1079.4749999999999</v>
          </cell>
          <cell r="Q108">
            <v>1233.499</v>
          </cell>
          <cell r="R108">
            <v>1753.452</v>
          </cell>
          <cell r="S108">
            <v>1791.335</v>
          </cell>
          <cell r="T108">
            <v>13987.576999999997</v>
          </cell>
          <cell r="U108">
            <v>3542.9246934634648</v>
          </cell>
          <cell r="V108">
            <v>0.3392094432139412</v>
          </cell>
          <cell r="W108">
            <v>-186.51769346346737</v>
          </cell>
          <cell r="X108">
            <v>-1.7544418296713049E-2</v>
          </cell>
          <cell r="Y108">
            <v>14477</v>
          </cell>
          <cell r="Z108">
            <v>14955</v>
          </cell>
        </row>
        <row r="109">
          <cell r="D109" t="str">
            <v>BT</v>
          </cell>
          <cell r="E109">
            <v>38400.480000000003</v>
          </cell>
          <cell r="F109">
            <v>41524.959999999999</v>
          </cell>
          <cell r="G109">
            <v>43691.470509990882</v>
          </cell>
          <cell r="H109">
            <v>3841.384</v>
          </cell>
          <cell r="I109">
            <v>3842.3780000000002</v>
          </cell>
          <cell r="J109">
            <v>3840.0410000000002</v>
          </cell>
          <cell r="K109">
            <v>3848.7530000000002</v>
          </cell>
          <cell r="L109">
            <v>3848.982</v>
          </cell>
          <cell r="M109">
            <v>3856.4560000000001</v>
          </cell>
          <cell r="N109">
            <v>3908.268</v>
          </cell>
          <cell r="O109">
            <v>3904.8150000000001</v>
          </cell>
          <cell r="P109">
            <v>3912.59</v>
          </cell>
          <cell r="Q109">
            <v>3921.527</v>
          </cell>
          <cell r="R109">
            <v>3929.4459999999999</v>
          </cell>
          <cell r="S109">
            <v>3933.643</v>
          </cell>
          <cell r="T109">
            <v>46588.282999999996</v>
          </cell>
          <cell r="U109">
            <v>2896.8124900091134</v>
          </cell>
          <cell r="V109">
            <v>6.630155625791323E-2</v>
          </cell>
          <cell r="W109">
            <v>2166.5105099908833</v>
          </cell>
          <cell r="X109">
            <v>5.2173692882326206E-2</v>
          </cell>
          <cell r="Y109">
            <v>47893</v>
          </cell>
          <cell r="Z109">
            <v>48043</v>
          </cell>
        </row>
        <row r="110">
          <cell r="C110" t="str">
            <v>CAJAMARCA</v>
          </cell>
          <cell r="D110" t="str">
            <v>Sub-Total</v>
          </cell>
          <cell r="E110">
            <v>48891.94</v>
          </cell>
          <cell r="F110">
            <v>52156.13</v>
          </cell>
          <cell r="G110">
            <v>54136.122816527415</v>
          </cell>
          <cell r="H110">
            <v>4802.701</v>
          </cell>
          <cell r="I110">
            <v>4794.6720000000005</v>
          </cell>
          <cell r="J110">
            <v>4785.7170000000006</v>
          </cell>
          <cell r="K110">
            <v>4889.1019999999999</v>
          </cell>
          <cell r="L110">
            <v>4890.2089999999998</v>
          </cell>
          <cell r="M110">
            <v>4894.6930000000002</v>
          </cell>
          <cell r="N110">
            <v>4981.5789999999997</v>
          </cell>
          <cell r="O110">
            <v>4982.22</v>
          </cell>
          <cell r="P110">
            <v>4992.0650000000005</v>
          </cell>
          <cell r="Q110">
            <v>5155.0259999999998</v>
          </cell>
          <cell r="R110">
            <v>5682.8980000000001</v>
          </cell>
          <cell r="S110">
            <v>5724.9780000000001</v>
          </cell>
          <cell r="T110">
            <v>60575.859999999993</v>
          </cell>
          <cell r="U110">
            <v>6439.7371834725782</v>
          </cell>
          <cell r="V110">
            <v>0.11895453254562538</v>
          </cell>
          <cell r="W110">
            <v>1979.9928165274177</v>
          </cell>
          <cell r="X110">
            <v>3.7962801621351572E-2</v>
          </cell>
          <cell r="Y110">
            <v>62370</v>
          </cell>
          <cell r="Z110">
            <v>62998</v>
          </cell>
        </row>
        <row r="111">
          <cell r="D111" t="str">
            <v>Libre</v>
          </cell>
        </row>
        <row r="112">
          <cell r="D112" t="str">
            <v>AT</v>
          </cell>
          <cell r="E112">
            <v>56426.07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1326</v>
          </cell>
          <cell r="Q112">
            <v>1339</v>
          </cell>
          <cell r="R112">
            <v>1326</v>
          </cell>
          <cell r="S112">
            <v>1339</v>
          </cell>
          <cell r="T112">
            <v>5330</v>
          </cell>
          <cell r="U112">
            <v>5330</v>
          </cell>
          <cell r="V112" t="e">
            <v>#DIV/0!</v>
          </cell>
          <cell r="W112">
            <v>0</v>
          </cell>
          <cell r="X112" t="str">
            <v>-</v>
          </cell>
          <cell r="Y112">
            <v>15860</v>
          </cell>
          <cell r="Z112">
            <v>16177</v>
          </cell>
        </row>
        <row r="113">
          <cell r="D113" t="str">
            <v>MT</v>
          </cell>
          <cell r="T113">
            <v>0</v>
          </cell>
          <cell r="U113">
            <v>0</v>
          </cell>
          <cell r="V113" t="str">
            <v>-</v>
          </cell>
          <cell r="W113">
            <v>0</v>
          </cell>
          <cell r="X113" t="str">
            <v>-</v>
          </cell>
        </row>
        <row r="114">
          <cell r="D114" t="str">
            <v>Sub-Total</v>
          </cell>
          <cell r="E114">
            <v>56426.07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1326</v>
          </cell>
          <cell r="Q114">
            <v>1339</v>
          </cell>
          <cell r="R114">
            <v>1326</v>
          </cell>
          <cell r="S114">
            <v>1339</v>
          </cell>
          <cell r="T114">
            <v>5330</v>
          </cell>
          <cell r="U114">
            <v>5330</v>
          </cell>
          <cell r="V114" t="e">
            <v>#DIV/0!</v>
          </cell>
          <cell r="W114">
            <v>0</v>
          </cell>
          <cell r="X114" t="str">
            <v>-</v>
          </cell>
          <cell r="Y114">
            <v>15860</v>
          </cell>
          <cell r="Z114">
            <v>16177</v>
          </cell>
        </row>
        <row r="115">
          <cell r="D115" t="str">
            <v>TOTAL</v>
          </cell>
          <cell r="E115">
            <v>105318.01000000001</v>
          </cell>
          <cell r="F115">
            <v>52156.13</v>
          </cell>
          <cell r="G115">
            <v>54136.122816527415</v>
          </cell>
          <cell r="H115">
            <v>4802.701</v>
          </cell>
          <cell r="I115">
            <v>4794.6720000000005</v>
          </cell>
          <cell r="J115">
            <v>4785.7170000000006</v>
          </cell>
          <cell r="K115">
            <v>4889.1019999999999</v>
          </cell>
          <cell r="L115">
            <v>4890.2089999999998</v>
          </cell>
          <cell r="M115">
            <v>4894.6930000000002</v>
          </cell>
          <cell r="N115">
            <v>4981.5789999999997</v>
          </cell>
          <cell r="O115">
            <v>4982.22</v>
          </cell>
          <cell r="P115">
            <v>6318.0650000000005</v>
          </cell>
          <cell r="Q115">
            <v>6494.0259999999998</v>
          </cell>
          <cell r="R115">
            <v>7008.8980000000001</v>
          </cell>
          <cell r="S115">
            <v>7063.9780000000001</v>
          </cell>
          <cell r="T115">
            <v>65905.859999999986</v>
          </cell>
          <cell r="U115">
            <v>11769.737183472578</v>
          </cell>
          <cell r="V115">
            <v>0.21741005027939209</v>
          </cell>
          <cell r="W115">
            <v>1979.9928165274177</v>
          </cell>
          <cell r="X115">
            <v>3.7962801621351572E-2</v>
          </cell>
          <cell r="Y115">
            <v>78230</v>
          </cell>
          <cell r="Z115">
            <v>79175</v>
          </cell>
        </row>
        <row r="116">
          <cell r="D116" t="str">
            <v>Cliente Mina Yanacocha en AT Libre dejo de serlo en Oct/01</v>
          </cell>
        </row>
      </sheetData>
      <sheetData sheetId="10"/>
      <sheetData sheetId="11"/>
      <sheetData sheetId="12"/>
      <sheetData sheetId="13" refreshError="1">
        <row r="3">
          <cell r="C3" t="str">
            <v>PRESUPUESTO EJERCICIO 2004</v>
          </cell>
        </row>
        <row r="6">
          <cell r="C6" t="str">
            <v>EMPRESAS DE DISTRIBUCION DE ENERGIA ELECTRICA</v>
          </cell>
          <cell r="U6">
            <v>37898.046479976852</v>
          </cell>
        </row>
        <row r="8">
          <cell r="H8" t="str">
            <v xml:space="preserve"> INCORPORACION DE NUEVOS CLIENTES</v>
          </cell>
        </row>
        <row r="10">
          <cell r="E10" t="str">
            <v>REAL</v>
          </cell>
          <cell r="F10" t="str">
            <v>REAL</v>
          </cell>
          <cell r="G10" t="str">
            <v>PROY</v>
          </cell>
          <cell r="H10" t="str">
            <v>PROYECCIÓN AÑO 2004</v>
          </cell>
          <cell r="T10" t="str">
            <v>VAR. 2004/2003</v>
          </cell>
          <cell r="V10" t="str">
            <v>VAR. 2003/2002</v>
          </cell>
          <cell r="X10" t="str">
            <v>PROY</v>
          </cell>
          <cell r="Y10" t="str">
            <v>PROY</v>
          </cell>
        </row>
        <row r="11">
          <cell r="C11" t="str">
            <v>EMPRESAS</v>
          </cell>
          <cell r="D11" t="str">
            <v>SECTOR</v>
          </cell>
          <cell r="E11">
            <v>2001</v>
          </cell>
          <cell r="F11">
            <v>2002</v>
          </cell>
          <cell r="G11">
            <v>2003</v>
          </cell>
          <cell r="H11" t="str">
            <v>ENERO</v>
          </cell>
          <cell r="I11" t="str">
            <v>FEBRERO</v>
          </cell>
          <cell r="J11" t="str">
            <v>MARZO</v>
          </cell>
          <cell r="K11" t="str">
            <v>ABRIL</v>
          </cell>
          <cell r="L11" t="str">
            <v>MAYO</v>
          </cell>
          <cell r="M11" t="str">
            <v>JUNIO</v>
          </cell>
          <cell r="N11" t="str">
            <v>JULIO</v>
          </cell>
          <cell r="O11" t="str">
            <v>AGOSTO</v>
          </cell>
          <cell r="P11" t="str">
            <v>SEPTIEMBRE</v>
          </cell>
          <cell r="Q11" t="str">
            <v>OCTUBRE</v>
          </cell>
          <cell r="R11" t="str">
            <v>NOVIEMBRE</v>
          </cell>
          <cell r="S11" t="str">
            <v>DICIEMBRE</v>
          </cell>
          <cell r="T11" t="str">
            <v>Variac</v>
          </cell>
          <cell r="U11" t="str">
            <v>Variac.%</v>
          </cell>
          <cell r="V11" t="str">
            <v>Variac</v>
          </cell>
          <cell r="W11" t="str">
            <v>Variac.%</v>
          </cell>
          <cell r="X11">
            <v>2005</v>
          </cell>
          <cell r="Y11">
            <v>2006</v>
          </cell>
        </row>
        <row r="12">
          <cell r="D12" t="str">
            <v>Regulado</v>
          </cell>
        </row>
        <row r="13">
          <cell r="D13" t="str">
            <v>AT</v>
          </cell>
          <cell r="E13">
            <v>10</v>
          </cell>
          <cell r="F13">
            <v>11</v>
          </cell>
          <cell r="G13">
            <v>11</v>
          </cell>
          <cell r="H13">
            <v>11</v>
          </cell>
          <cell r="I13">
            <v>11</v>
          </cell>
          <cell r="J13">
            <v>11</v>
          </cell>
          <cell r="K13">
            <v>11</v>
          </cell>
          <cell r="L13">
            <v>11</v>
          </cell>
          <cell r="M13">
            <v>11</v>
          </cell>
          <cell r="N13">
            <v>11</v>
          </cell>
          <cell r="O13">
            <v>11</v>
          </cell>
          <cell r="P13">
            <v>11</v>
          </cell>
          <cell r="Q13">
            <v>11</v>
          </cell>
          <cell r="R13">
            <v>11</v>
          </cell>
          <cell r="S13">
            <v>11</v>
          </cell>
          <cell r="T13">
            <v>0</v>
          </cell>
          <cell r="U13">
            <v>0</v>
          </cell>
          <cell r="V13">
            <v>0</v>
          </cell>
          <cell r="W13" t="str">
            <v>-</v>
          </cell>
          <cell r="X13">
            <v>11</v>
          </cell>
          <cell r="Y13">
            <v>12</v>
          </cell>
        </row>
        <row r="14">
          <cell r="D14" t="str">
            <v>MT</v>
          </cell>
          <cell r="E14">
            <v>1070</v>
          </cell>
          <cell r="F14">
            <v>1130</v>
          </cell>
          <cell r="G14">
            <v>1217</v>
          </cell>
          <cell r="H14">
            <v>1233</v>
          </cell>
          <cell r="I14">
            <v>1235</v>
          </cell>
          <cell r="J14">
            <v>1239</v>
          </cell>
          <cell r="K14">
            <v>1243</v>
          </cell>
          <cell r="L14">
            <v>1248</v>
          </cell>
          <cell r="M14">
            <v>1259</v>
          </cell>
          <cell r="N14">
            <v>1265</v>
          </cell>
          <cell r="O14">
            <v>1272</v>
          </cell>
          <cell r="P14">
            <v>1279</v>
          </cell>
          <cell r="Q14">
            <v>1288</v>
          </cell>
          <cell r="R14">
            <v>1293</v>
          </cell>
          <cell r="S14">
            <v>1301</v>
          </cell>
          <cell r="T14">
            <v>84</v>
          </cell>
          <cell r="U14">
            <v>6.9022185702547256E-2</v>
          </cell>
          <cell r="V14">
            <v>87</v>
          </cell>
          <cell r="W14">
            <v>7.699115044247784E-2</v>
          </cell>
          <cell r="X14">
            <v>1379.0600000000002</v>
          </cell>
          <cell r="Y14">
            <v>1461.8036000000002</v>
          </cell>
        </row>
        <row r="15">
          <cell r="D15" t="str">
            <v>BT</v>
          </cell>
          <cell r="E15">
            <v>347480</v>
          </cell>
          <cell r="F15">
            <v>366527</v>
          </cell>
          <cell r="G15">
            <v>379213</v>
          </cell>
          <cell r="H15">
            <v>379899</v>
          </cell>
          <cell r="I15">
            <v>380400</v>
          </cell>
          <cell r="J15">
            <v>381929.3958</v>
          </cell>
          <cell r="K15">
            <v>383467.78500000003</v>
          </cell>
          <cell r="L15">
            <v>385186.87800000003</v>
          </cell>
          <cell r="M15">
            <v>386366.98599999998</v>
          </cell>
          <cell r="N15">
            <v>387673.7084</v>
          </cell>
          <cell r="O15">
            <v>388836.55460000003</v>
          </cell>
          <cell r="P15">
            <v>389959.43959999998</v>
          </cell>
          <cell r="Q15">
            <v>391403.00420000002</v>
          </cell>
          <cell r="R15">
            <v>392548.6274</v>
          </cell>
          <cell r="S15">
            <v>393683.98879999999</v>
          </cell>
          <cell r="T15">
            <v>14470.988799999992</v>
          </cell>
          <cell r="U15">
            <v>3.8160582047556346E-2</v>
          </cell>
          <cell r="V15">
            <v>12686</v>
          </cell>
          <cell r="W15">
            <v>3.4611365601988409E-2</v>
          </cell>
          <cell r="X15">
            <v>406281.87644160003</v>
          </cell>
          <cell r="Y15">
            <v>418876.61461128958</v>
          </cell>
        </row>
        <row r="16">
          <cell r="C16" t="str">
            <v>HIDRANDINA SA</v>
          </cell>
          <cell r="D16" t="str">
            <v>Sub-Total</v>
          </cell>
          <cell r="E16">
            <v>348560</v>
          </cell>
          <cell r="F16">
            <v>367668</v>
          </cell>
          <cell r="G16">
            <v>380441</v>
          </cell>
          <cell r="H16">
            <v>381143</v>
          </cell>
          <cell r="I16">
            <v>381646</v>
          </cell>
          <cell r="J16">
            <v>383179.3958</v>
          </cell>
          <cell r="K16">
            <v>384721.78500000003</v>
          </cell>
          <cell r="L16">
            <v>386445.87800000003</v>
          </cell>
          <cell r="M16">
            <v>387636.98599999998</v>
          </cell>
          <cell r="N16">
            <v>388949.7084</v>
          </cell>
          <cell r="O16">
            <v>390119.55460000003</v>
          </cell>
          <cell r="P16">
            <v>391249.43959999998</v>
          </cell>
          <cell r="Q16">
            <v>392702.00420000002</v>
          </cell>
          <cell r="R16">
            <v>393852.6274</v>
          </cell>
          <cell r="S16">
            <v>394995.98879999999</v>
          </cell>
          <cell r="T16">
            <v>14554.988799999992</v>
          </cell>
          <cell r="U16">
            <v>3.8258202454519941E-2</v>
          </cell>
          <cell r="V16">
            <v>12773</v>
          </cell>
          <cell r="W16">
            <v>3.4740581176496255E-2</v>
          </cell>
          <cell r="X16">
            <v>407671.93644160003</v>
          </cell>
          <cell r="Y16">
            <v>420350.41821128957</v>
          </cell>
        </row>
        <row r="17">
          <cell r="D17" t="str">
            <v>Libre</v>
          </cell>
        </row>
        <row r="18">
          <cell r="D18" t="str">
            <v>AT</v>
          </cell>
          <cell r="E18">
            <v>2</v>
          </cell>
          <cell r="F18">
            <v>3</v>
          </cell>
          <cell r="G18">
            <v>2</v>
          </cell>
          <cell r="H18">
            <v>2</v>
          </cell>
          <cell r="I18">
            <v>2</v>
          </cell>
          <cell r="J18">
            <v>2</v>
          </cell>
          <cell r="K18">
            <v>2</v>
          </cell>
          <cell r="L18">
            <v>2</v>
          </cell>
          <cell r="M18">
            <v>2</v>
          </cell>
          <cell r="N18">
            <v>2</v>
          </cell>
          <cell r="O18">
            <v>2</v>
          </cell>
          <cell r="P18">
            <v>3</v>
          </cell>
          <cell r="Q18">
            <v>3</v>
          </cell>
          <cell r="R18">
            <v>3</v>
          </cell>
          <cell r="S18">
            <v>3</v>
          </cell>
          <cell r="T18">
            <v>1</v>
          </cell>
          <cell r="U18">
            <v>0.5</v>
          </cell>
          <cell r="V18">
            <v>-1</v>
          </cell>
          <cell r="W18">
            <v>-0.33333333333333337</v>
          </cell>
          <cell r="X18">
            <v>2</v>
          </cell>
          <cell r="Y18">
            <v>3</v>
          </cell>
        </row>
        <row r="19">
          <cell r="D19" t="str">
            <v>MT</v>
          </cell>
          <cell r="E19">
            <v>9</v>
          </cell>
          <cell r="F19">
            <v>11</v>
          </cell>
          <cell r="G19">
            <v>9</v>
          </cell>
          <cell r="H19">
            <v>11</v>
          </cell>
          <cell r="I19">
            <v>11</v>
          </cell>
          <cell r="J19">
            <v>12</v>
          </cell>
          <cell r="K19">
            <v>12</v>
          </cell>
          <cell r="L19">
            <v>12</v>
          </cell>
          <cell r="M19">
            <v>12</v>
          </cell>
          <cell r="N19">
            <v>12</v>
          </cell>
          <cell r="O19">
            <v>12</v>
          </cell>
          <cell r="P19">
            <v>12</v>
          </cell>
          <cell r="Q19">
            <v>12</v>
          </cell>
          <cell r="R19">
            <v>12</v>
          </cell>
          <cell r="S19">
            <v>12</v>
          </cell>
          <cell r="T19">
            <v>3</v>
          </cell>
          <cell r="U19">
            <v>0.33333333333333326</v>
          </cell>
          <cell r="V19">
            <v>-2</v>
          </cell>
          <cell r="W19">
            <v>-0.18181818181818177</v>
          </cell>
          <cell r="X19">
            <v>12</v>
          </cell>
          <cell r="Y19">
            <v>13</v>
          </cell>
        </row>
        <row r="20">
          <cell r="D20" t="str">
            <v>Sub-Total</v>
          </cell>
          <cell r="E20">
            <v>11</v>
          </cell>
          <cell r="F20">
            <v>14</v>
          </cell>
          <cell r="G20">
            <v>11</v>
          </cell>
          <cell r="H20">
            <v>13</v>
          </cell>
          <cell r="I20">
            <v>13</v>
          </cell>
          <cell r="J20">
            <v>14</v>
          </cell>
          <cell r="K20">
            <v>14</v>
          </cell>
          <cell r="L20">
            <v>14</v>
          </cell>
          <cell r="M20">
            <v>14</v>
          </cell>
          <cell r="N20">
            <v>14</v>
          </cell>
          <cell r="O20">
            <v>14</v>
          </cell>
          <cell r="P20">
            <v>15</v>
          </cell>
          <cell r="Q20">
            <v>15</v>
          </cell>
          <cell r="R20">
            <v>15</v>
          </cell>
          <cell r="S20">
            <v>15</v>
          </cell>
          <cell r="T20">
            <v>4</v>
          </cell>
          <cell r="U20">
            <v>0.36363636363636354</v>
          </cell>
          <cell r="V20">
            <v>-3</v>
          </cell>
          <cell r="W20">
            <v>-0.2142857142857143</v>
          </cell>
          <cell r="X20">
            <v>14</v>
          </cell>
          <cell r="Y20">
            <v>16</v>
          </cell>
        </row>
        <row r="21">
          <cell r="D21" t="str">
            <v>TOTAL</v>
          </cell>
          <cell r="E21">
            <v>348571</v>
          </cell>
          <cell r="F21">
            <v>367682</v>
          </cell>
          <cell r="G21">
            <v>380452</v>
          </cell>
          <cell r="H21">
            <v>381156</v>
          </cell>
          <cell r="I21">
            <v>381659</v>
          </cell>
          <cell r="J21">
            <v>383193.3958</v>
          </cell>
          <cell r="K21">
            <v>384735.78500000003</v>
          </cell>
          <cell r="L21">
            <v>386459.87800000003</v>
          </cell>
          <cell r="M21">
            <v>387650.98599999998</v>
          </cell>
          <cell r="N21">
            <v>388963.7084</v>
          </cell>
          <cell r="O21">
            <v>390133.55460000003</v>
          </cell>
          <cell r="P21">
            <v>391264.43959999998</v>
          </cell>
          <cell r="Q21">
            <v>392717.00420000002</v>
          </cell>
          <cell r="R21">
            <v>393867.6274</v>
          </cell>
          <cell r="S21">
            <v>395010.98879999999</v>
          </cell>
          <cell r="T21">
            <v>14558.988799999992</v>
          </cell>
          <cell r="U21">
            <v>3.8267610105874095E-2</v>
          </cell>
          <cell r="V21">
            <v>12770</v>
          </cell>
          <cell r="W21">
            <v>3.4731099156336098E-2</v>
          </cell>
          <cell r="X21">
            <v>407685.93644160003</v>
          </cell>
          <cell r="Y21">
            <v>420366.41821128957</v>
          </cell>
        </row>
        <row r="23">
          <cell r="C23" t="str">
            <v>Clientes ADINELSA</v>
          </cell>
          <cell r="E23">
            <v>220</v>
          </cell>
          <cell r="F23">
            <v>230</v>
          </cell>
          <cell r="G23">
            <v>1830</v>
          </cell>
          <cell r="H23">
            <v>462</v>
          </cell>
          <cell r="I23">
            <v>400</v>
          </cell>
          <cell r="J23">
            <v>400</v>
          </cell>
          <cell r="K23">
            <v>400</v>
          </cell>
          <cell r="L23">
            <v>400</v>
          </cell>
          <cell r="M23">
            <v>400</v>
          </cell>
          <cell r="N23">
            <v>400</v>
          </cell>
          <cell r="O23">
            <v>400</v>
          </cell>
          <cell r="P23">
            <v>400</v>
          </cell>
          <cell r="Q23">
            <v>400</v>
          </cell>
          <cell r="R23">
            <v>400</v>
          </cell>
          <cell r="S23">
            <v>400</v>
          </cell>
          <cell r="X23">
            <v>1500</v>
          </cell>
        </row>
        <row r="24">
          <cell r="H24">
            <v>462</v>
          </cell>
          <cell r="I24">
            <v>862</v>
          </cell>
          <cell r="J24">
            <v>1262</v>
          </cell>
          <cell r="K24">
            <v>1662</v>
          </cell>
          <cell r="L24">
            <v>2062</v>
          </cell>
          <cell r="M24">
            <v>2462</v>
          </cell>
          <cell r="N24">
            <v>2862</v>
          </cell>
          <cell r="O24">
            <v>3262</v>
          </cell>
          <cell r="P24">
            <v>3662</v>
          </cell>
          <cell r="Q24">
            <v>4062</v>
          </cell>
          <cell r="R24">
            <v>4462</v>
          </cell>
          <cell r="S24">
            <v>4862</v>
          </cell>
        </row>
        <row r="25">
          <cell r="C25" t="str">
            <v>Total mas ADINELSA</v>
          </cell>
          <cell r="E25">
            <v>348571</v>
          </cell>
          <cell r="F25">
            <v>367682</v>
          </cell>
          <cell r="G25">
            <v>380452</v>
          </cell>
          <cell r="H25">
            <v>381618</v>
          </cell>
          <cell r="I25">
            <v>382521</v>
          </cell>
          <cell r="J25">
            <v>384455.3958</v>
          </cell>
          <cell r="K25">
            <v>386397.78500000003</v>
          </cell>
          <cell r="L25">
            <v>388521.87800000003</v>
          </cell>
          <cell r="M25">
            <v>390112.98599999998</v>
          </cell>
          <cell r="N25">
            <v>391825.7084</v>
          </cell>
          <cell r="O25">
            <v>393395.55460000003</v>
          </cell>
          <cell r="P25">
            <v>394926.43959999998</v>
          </cell>
          <cell r="Q25">
            <v>396779.00420000002</v>
          </cell>
          <cell r="R25">
            <v>398329.6274</v>
          </cell>
          <cell r="S25">
            <v>399872.98879999999</v>
          </cell>
          <cell r="X25">
            <v>409185.93644160003</v>
          </cell>
          <cell r="Y25">
            <v>420366.41821128957</v>
          </cell>
        </row>
        <row r="27">
          <cell r="E27" t="str">
            <v>REAL</v>
          </cell>
          <cell r="F27" t="str">
            <v>REAL</v>
          </cell>
          <cell r="G27" t="str">
            <v>PROY</v>
          </cell>
          <cell r="H27" t="str">
            <v>PROYECCIÓN AÑO 2004</v>
          </cell>
          <cell r="T27" t="str">
            <v>VAR. 2004/2003</v>
          </cell>
          <cell r="V27" t="str">
            <v>VAR. 2003/2002</v>
          </cell>
          <cell r="X27" t="str">
            <v>PROY</v>
          </cell>
          <cell r="Y27" t="str">
            <v>PROY</v>
          </cell>
        </row>
        <row r="28">
          <cell r="C28" t="str">
            <v>UU.NN.</v>
          </cell>
          <cell r="D28" t="str">
            <v>SECTOR</v>
          </cell>
          <cell r="E28">
            <v>2001</v>
          </cell>
          <cell r="F28">
            <v>2002</v>
          </cell>
          <cell r="G28">
            <v>2003</v>
          </cell>
          <cell r="H28" t="str">
            <v>ENERO</v>
          </cell>
          <cell r="I28" t="str">
            <v>FEBRERO</v>
          </cell>
          <cell r="J28" t="str">
            <v>MARZO</v>
          </cell>
          <cell r="K28" t="str">
            <v>ABRIL</v>
          </cell>
          <cell r="L28" t="str">
            <v>MAYO</v>
          </cell>
          <cell r="M28" t="str">
            <v>JUNIO</v>
          </cell>
          <cell r="N28" t="str">
            <v>JULIO</v>
          </cell>
          <cell r="O28" t="str">
            <v>AGOSTO</v>
          </cell>
          <cell r="P28" t="str">
            <v>SEPTIEMBRE</v>
          </cell>
          <cell r="Q28" t="str">
            <v>OCTUBRE</v>
          </cell>
          <cell r="R28" t="str">
            <v>NOVIEMBRE</v>
          </cell>
          <cell r="S28" t="str">
            <v>DICIEMBRE</v>
          </cell>
          <cell r="T28" t="str">
            <v>Variac</v>
          </cell>
          <cell r="U28" t="str">
            <v>Variac.%</v>
          </cell>
          <cell r="V28" t="str">
            <v>Variac</v>
          </cell>
          <cell r="W28" t="str">
            <v>Variac.%</v>
          </cell>
          <cell r="X28">
            <v>2005</v>
          </cell>
          <cell r="Y28">
            <v>2006</v>
          </cell>
        </row>
        <row r="29">
          <cell r="D29" t="str">
            <v>Regulado</v>
          </cell>
        </row>
        <row r="30">
          <cell r="D30" t="str">
            <v>AT</v>
          </cell>
          <cell r="E30">
            <v>9</v>
          </cell>
          <cell r="F30">
            <v>10</v>
          </cell>
          <cell r="G30">
            <v>10</v>
          </cell>
          <cell r="H30">
            <v>10</v>
          </cell>
          <cell r="I30">
            <v>10</v>
          </cell>
          <cell r="J30">
            <v>10</v>
          </cell>
          <cell r="K30">
            <v>10</v>
          </cell>
          <cell r="L30">
            <v>10</v>
          </cell>
          <cell r="M30">
            <v>10</v>
          </cell>
          <cell r="N30">
            <v>10</v>
          </cell>
          <cell r="O30">
            <v>10</v>
          </cell>
          <cell r="P30">
            <v>10</v>
          </cell>
          <cell r="Q30">
            <v>10</v>
          </cell>
          <cell r="R30">
            <v>10</v>
          </cell>
          <cell r="S30">
            <v>10</v>
          </cell>
          <cell r="T30">
            <v>0</v>
          </cell>
          <cell r="U30">
            <v>0</v>
          </cell>
          <cell r="V30">
            <v>0</v>
          </cell>
          <cell r="W30" t="str">
            <v>-</v>
          </cell>
          <cell r="X30">
            <v>10</v>
          </cell>
          <cell r="Y30">
            <v>11</v>
          </cell>
        </row>
        <row r="31">
          <cell r="D31" t="str">
            <v>MT</v>
          </cell>
          <cell r="E31">
            <v>377</v>
          </cell>
          <cell r="F31">
            <v>383</v>
          </cell>
          <cell r="G31">
            <v>401</v>
          </cell>
          <cell r="H31">
            <v>416</v>
          </cell>
          <cell r="I31">
            <v>416</v>
          </cell>
          <cell r="J31">
            <v>416</v>
          </cell>
          <cell r="K31">
            <v>418</v>
          </cell>
          <cell r="L31">
            <v>419</v>
          </cell>
          <cell r="M31">
            <v>425</v>
          </cell>
          <cell r="N31">
            <v>426</v>
          </cell>
          <cell r="O31">
            <v>429</v>
          </cell>
          <cell r="P31">
            <v>429</v>
          </cell>
          <cell r="Q31">
            <v>430</v>
          </cell>
          <cell r="R31">
            <v>430</v>
          </cell>
          <cell r="S31">
            <v>430</v>
          </cell>
          <cell r="T31">
            <v>29</v>
          </cell>
          <cell r="U31">
            <v>7.2319201995012516E-2</v>
          </cell>
          <cell r="V31">
            <v>18</v>
          </cell>
          <cell r="W31">
            <v>4.6997389033942572E-2</v>
          </cell>
          <cell r="X31">
            <v>455.8</v>
          </cell>
          <cell r="Y31">
            <v>483.14800000000002</v>
          </cell>
        </row>
        <row r="32">
          <cell r="D32" t="str">
            <v>BT</v>
          </cell>
          <cell r="E32">
            <v>147677</v>
          </cell>
          <cell r="F32">
            <v>155107</v>
          </cell>
          <cell r="G32">
            <v>159315</v>
          </cell>
          <cell r="H32">
            <v>159372</v>
          </cell>
          <cell r="I32">
            <v>159391</v>
          </cell>
          <cell r="J32">
            <v>159925</v>
          </cell>
          <cell r="K32">
            <v>160474</v>
          </cell>
          <cell r="L32">
            <v>161464</v>
          </cell>
          <cell r="M32">
            <v>161798</v>
          </cell>
          <cell r="N32">
            <v>162137</v>
          </cell>
          <cell r="O32">
            <v>162480</v>
          </cell>
          <cell r="P32">
            <v>162696</v>
          </cell>
          <cell r="Q32">
            <v>162919</v>
          </cell>
          <cell r="R32">
            <v>163144</v>
          </cell>
          <cell r="S32">
            <v>163370</v>
          </cell>
          <cell r="T32">
            <v>4055</v>
          </cell>
          <cell r="U32">
            <v>2.5452719455167472E-2</v>
          </cell>
          <cell r="V32">
            <v>4208</v>
          </cell>
          <cell r="W32">
            <v>2.7129658880643781E-2</v>
          </cell>
          <cell r="X32">
            <v>168597.84</v>
          </cell>
          <cell r="Y32">
            <v>173824.37303999998</v>
          </cell>
        </row>
        <row r="33">
          <cell r="C33" t="str">
            <v>TRUJILLO</v>
          </cell>
          <cell r="D33" t="str">
            <v>Sub-Total</v>
          </cell>
          <cell r="E33">
            <v>148063</v>
          </cell>
          <cell r="F33">
            <v>155500</v>
          </cell>
          <cell r="G33">
            <v>159726</v>
          </cell>
          <cell r="H33">
            <v>159798</v>
          </cell>
          <cell r="I33">
            <v>159817</v>
          </cell>
          <cell r="J33">
            <v>160351</v>
          </cell>
          <cell r="K33">
            <v>160902</v>
          </cell>
          <cell r="L33">
            <v>161893</v>
          </cell>
          <cell r="M33">
            <v>162233</v>
          </cell>
          <cell r="N33">
            <v>162573</v>
          </cell>
          <cell r="O33">
            <v>162919</v>
          </cell>
          <cell r="P33">
            <v>163135</v>
          </cell>
          <cell r="Q33">
            <v>163359</v>
          </cell>
          <cell r="R33">
            <v>163584</v>
          </cell>
          <cell r="S33">
            <v>163810</v>
          </cell>
          <cell r="T33">
            <v>4084</v>
          </cell>
          <cell r="U33">
            <v>2.5568786546961597E-2</v>
          </cell>
          <cell r="V33">
            <v>4226</v>
          </cell>
          <cell r="W33">
            <v>2.7176848874598036E-2</v>
          </cell>
          <cell r="X33">
            <v>169063.63999999998</v>
          </cell>
          <cell r="Y33">
            <v>174318.52103999996</v>
          </cell>
        </row>
        <row r="34">
          <cell r="D34" t="str">
            <v>Libre</v>
          </cell>
        </row>
        <row r="35">
          <cell r="D35" t="str">
            <v>AT</v>
          </cell>
          <cell r="E35">
            <v>1</v>
          </cell>
          <cell r="F35">
            <v>2</v>
          </cell>
          <cell r="G35">
            <v>1</v>
          </cell>
          <cell r="H35">
            <v>1</v>
          </cell>
          <cell r="I35">
            <v>1</v>
          </cell>
          <cell r="J35">
            <v>1</v>
          </cell>
          <cell r="K35">
            <v>1</v>
          </cell>
          <cell r="L35">
            <v>1</v>
          </cell>
          <cell r="M35">
            <v>1</v>
          </cell>
          <cell r="N35">
            <v>1</v>
          </cell>
          <cell r="O35">
            <v>1</v>
          </cell>
          <cell r="P35">
            <v>1</v>
          </cell>
          <cell r="Q35">
            <v>1</v>
          </cell>
          <cell r="R35">
            <v>1</v>
          </cell>
          <cell r="S35">
            <v>1</v>
          </cell>
          <cell r="T35">
            <v>0</v>
          </cell>
          <cell r="U35">
            <v>0</v>
          </cell>
          <cell r="V35">
            <v>-1</v>
          </cell>
          <cell r="W35">
            <v>-0.5</v>
          </cell>
          <cell r="X35">
            <v>1</v>
          </cell>
          <cell r="Y35">
            <v>2</v>
          </cell>
        </row>
        <row r="36">
          <cell r="D36" t="str">
            <v>MT</v>
          </cell>
          <cell r="E36">
            <v>2</v>
          </cell>
          <cell r="F36">
            <v>4</v>
          </cell>
          <cell r="G36">
            <v>4</v>
          </cell>
          <cell r="H36">
            <v>4</v>
          </cell>
          <cell r="I36">
            <v>4</v>
          </cell>
          <cell r="J36">
            <v>4</v>
          </cell>
          <cell r="K36">
            <v>4</v>
          </cell>
          <cell r="L36">
            <v>4</v>
          </cell>
          <cell r="M36">
            <v>4</v>
          </cell>
          <cell r="N36">
            <v>4</v>
          </cell>
          <cell r="O36">
            <v>4</v>
          </cell>
          <cell r="P36">
            <v>4</v>
          </cell>
          <cell r="Q36">
            <v>4</v>
          </cell>
          <cell r="R36">
            <v>4</v>
          </cell>
          <cell r="S36">
            <v>4</v>
          </cell>
          <cell r="T36">
            <v>0</v>
          </cell>
          <cell r="U36">
            <v>0</v>
          </cell>
          <cell r="V36">
            <v>0</v>
          </cell>
          <cell r="W36" t="str">
            <v>-</v>
          </cell>
          <cell r="X36">
            <v>4</v>
          </cell>
          <cell r="Y36">
            <v>4</v>
          </cell>
        </row>
        <row r="37">
          <cell r="D37" t="str">
            <v>Sub-Total</v>
          </cell>
          <cell r="E37">
            <v>3</v>
          </cell>
          <cell r="F37">
            <v>6</v>
          </cell>
          <cell r="G37">
            <v>5</v>
          </cell>
          <cell r="H37">
            <v>5</v>
          </cell>
          <cell r="I37">
            <v>5</v>
          </cell>
          <cell r="J37">
            <v>5</v>
          </cell>
          <cell r="K37">
            <v>5</v>
          </cell>
          <cell r="L37">
            <v>5</v>
          </cell>
          <cell r="M37">
            <v>5</v>
          </cell>
          <cell r="N37">
            <v>5</v>
          </cell>
          <cell r="O37">
            <v>5</v>
          </cell>
          <cell r="P37">
            <v>5</v>
          </cell>
          <cell r="Q37">
            <v>5</v>
          </cell>
          <cell r="R37">
            <v>5</v>
          </cell>
          <cell r="S37">
            <v>5</v>
          </cell>
          <cell r="T37">
            <v>0</v>
          </cell>
          <cell r="U37">
            <v>0</v>
          </cell>
          <cell r="V37">
            <v>-1</v>
          </cell>
          <cell r="W37">
            <v>-0.16666666666666663</v>
          </cell>
          <cell r="X37">
            <v>5</v>
          </cell>
          <cell r="Y37">
            <v>6</v>
          </cell>
        </row>
        <row r="38">
          <cell r="D38" t="str">
            <v>TOTAL</v>
          </cell>
          <cell r="E38">
            <v>148066</v>
          </cell>
          <cell r="F38">
            <v>155506</v>
          </cell>
          <cell r="G38">
            <v>159731</v>
          </cell>
          <cell r="H38">
            <v>159803</v>
          </cell>
          <cell r="I38">
            <v>159822</v>
          </cell>
          <cell r="J38">
            <v>160356</v>
          </cell>
          <cell r="K38">
            <v>160907</v>
          </cell>
          <cell r="L38">
            <v>161898</v>
          </cell>
          <cell r="M38">
            <v>162238</v>
          </cell>
          <cell r="N38">
            <v>162578</v>
          </cell>
          <cell r="O38">
            <v>162924</v>
          </cell>
          <cell r="P38">
            <v>163140</v>
          </cell>
          <cell r="Q38">
            <v>163364</v>
          </cell>
          <cell r="R38">
            <v>163589</v>
          </cell>
          <cell r="S38">
            <v>163815</v>
          </cell>
          <cell r="T38">
            <v>4084</v>
          </cell>
          <cell r="U38">
            <v>2.5567986176759705E-2</v>
          </cell>
          <cell r="V38">
            <v>4225</v>
          </cell>
          <cell r="W38">
            <v>2.7169369670623666E-2</v>
          </cell>
          <cell r="X38">
            <v>169068.63999999998</v>
          </cell>
          <cell r="Y38">
            <v>174324.52103999996</v>
          </cell>
        </row>
        <row r="42">
          <cell r="E42" t="str">
            <v>REAL</v>
          </cell>
          <cell r="F42" t="str">
            <v>REAL</v>
          </cell>
          <cell r="G42" t="str">
            <v>PROY</v>
          </cell>
          <cell r="H42" t="str">
            <v>PROYECCIÓN AÑO 2004</v>
          </cell>
          <cell r="T42" t="str">
            <v>VAR. 2004/2003</v>
          </cell>
          <cell r="V42" t="str">
            <v>VAR. 2003/2002</v>
          </cell>
          <cell r="X42" t="str">
            <v>PROY</v>
          </cell>
          <cell r="Y42" t="str">
            <v>PROY</v>
          </cell>
        </row>
        <row r="43">
          <cell r="C43" t="str">
            <v>UU.NN.</v>
          </cell>
          <cell r="D43" t="str">
            <v>SECTOR</v>
          </cell>
          <cell r="E43">
            <v>2001</v>
          </cell>
          <cell r="F43">
            <v>2002</v>
          </cell>
          <cell r="G43">
            <v>2003</v>
          </cell>
          <cell r="H43" t="str">
            <v>ENERO</v>
          </cell>
          <cell r="I43" t="str">
            <v>FEBRERO</v>
          </cell>
          <cell r="J43" t="str">
            <v>MARZO</v>
          </cell>
          <cell r="K43" t="str">
            <v>ABRIL</v>
          </cell>
          <cell r="L43" t="str">
            <v>MAYO</v>
          </cell>
          <cell r="M43" t="str">
            <v>JUNIO</v>
          </cell>
          <cell r="N43" t="str">
            <v>JULIO</v>
          </cell>
          <cell r="O43" t="str">
            <v>AGOSTO</v>
          </cell>
          <cell r="P43" t="str">
            <v>SEPTIEMBRE</v>
          </cell>
          <cell r="Q43" t="str">
            <v>OCTUBRE</v>
          </cell>
          <cell r="R43" t="str">
            <v>NOVIEMBRE</v>
          </cell>
          <cell r="S43" t="str">
            <v>DICIEMBRE</v>
          </cell>
          <cell r="T43" t="str">
            <v>Variac</v>
          </cell>
          <cell r="U43" t="str">
            <v>Variac.%</v>
          </cell>
          <cell r="V43" t="str">
            <v>Variac</v>
          </cell>
          <cell r="W43" t="str">
            <v>Variac.%</v>
          </cell>
          <cell r="X43">
            <v>2005</v>
          </cell>
          <cell r="Y43">
            <v>2006</v>
          </cell>
        </row>
        <row r="44">
          <cell r="D44" t="str">
            <v>Regulado</v>
          </cell>
        </row>
        <row r="45">
          <cell r="D45" t="str">
            <v>AT</v>
          </cell>
        </row>
        <row r="46">
          <cell r="D46" t="str">
            <v>MT</v>
          </cell>
          <cell r="E46">
            <v>314</v>
          </cell>
          <cell r="F46">
            <v>326</v>
          </cell>
          <cell r="G46">
            <v>329</v>
          </cell>
          <cell r="H46">
            <v>329</v>
          </cell>
          <cell r="I46">
            <v>330</v>
          </cell>
          <cell r="J46">
            <v>332</v>
          </cell>
          <cell r="K46">
            <v>334</v>
          </cell>
          <cell r="L46">
            <v>335</v>
          </cell>
          <cell r="M46">
            <v>338</v>
          </cell>
          <cell r="N46">
            <v>340</v>
          </cell>
          <cell r="O46">
            <v>342</v>
          </cell>
          <cell r="P46">
            <v>347</v>
          </cell>
          <cell r="Q46">
            <v>350</v>
          </cell>
          <cell r="R46">
            <v>353</v>
          </cell>
          <cell r="S46">
            <v>356</v>
          </cell>
          <cell r="T46">
            <v>27</v>
          </cell>
          <cell r="U46">
            <v>8.2066869300911893E-2</v>
          </cell>
          <cell r="V46">
            <v>3</v>
          </cell>
          <cell r="W46">
            <v>9.2024539877300082E-3</v>
          </cell>
          <cell r="X46">
            <v>377.36</v>
          </cell>
          <cell r="Y46">
            <v>400.00160000000005</v>
          </cell>
        </row>
        <row r="47">
          <cell r="D47" t="str">
            <v>BT</v>
          </cell>
          <cell r="E47">
            <v>77667</v>
          </cell>
          <cell r="F47">
            <v>80595</v>
          </cell>
          <cell r="G47">
            <v>83177</v>
          </cell>
          <cell r="H47">
            <v>83217</v>
          </cell>
          <cell r="I47">
            <v>83232</v>
          </cell>
          <cell r="J47">
            <v>83297</v>
          </cell>
          <cell r="K47">
            <v>83516</v>
          </cell>
          <cell r="L47">
            <v>83699</v>
          </cell>
          <cell r="M47">
            <v>83871</v>
          </cell>
          <cell r="N47">
            <v>84050</v>
          </cell>
          <cell r="O47">
            <v>84226</v>
          </cell>
          <cell r="P47">
            <v>84403</v>
          </cell>
          <cell r="Q47">
            <v>84580</v>
          </cell>
          <cell r="R47">
            <v>84755</v>
          </cell>
          <cell r="S47">
            <v>84938</v>
          </cell>
          <cell r="T47">
            <v>1761</v>
          </cell>
          <cell r="U47">
            <v>2.1171718143236706E-2</v>
          </cell>
          <cell r="V47">
            <v>2582</v>
          </cell>
          <cell r="W47">
            <v>3.2036726844097085E-2</v>
          </cell>
          <cell r="X47">
            <v>87656.016000000003</v>
          </cell>
          <cell r="Y47">
            <v>90373.352495999992</v>
          </cell>
        </row>
        <row r="48">
          <cell r="C48" t="str">
            <v>CHIMBOTE</v>
          </cell>
          <cell r="D48" t="str">
            <v>Sub-Total</v>
          </cell>
          <cell r="E48">
            <v>77981</v>
          </cell>
          <cell r="F48">
            <v>80921</v>
          </cell>
          <cell r="G48">
            <v>83506</v>
          </cell>
          <cell r="H48">
            <v>83546</v>
          </cell>
          <cell r="I48">
            <v>83562</v>
          </cell>
          <cell r="J48">
            <v>83629</v>
          </cell>
          <cell r="K48">
            <v>83850</v>
          </cell>
          <cell r="L48">
            <v>84034</v>
          </cell>
          <cell r="M48">
            <v>84209</v>
          </cell>
          <cell r="N48">
            <v>84390</v>
          </cell>
          <cell r="O48">
            <v>84568</v>
          </cell>
          <cell r="P48">
            <v>84750</v>
          </cell>
          <cell r="Q48">
            <v>84930</v>
          </cell>
          <cell r="R48">
            <v>85108</v>
          </cell>
          <cell r="S48">
            <v>85294</v>
          </cell>
          <cell r="T48">
            <v>1788</v>
          </cell>
          <cell r="U48">
            <v>2.141163509208921E-2</v>
          </cell>
          <cell r="V48">
            <v>2585</v>
          </cell>
          <cell r="W48">
            <v>3.1944736224218673E-2</v>
          </cell>
          <cell r="X48">
            <v>88033.376000000004</v>
          </cell>
          <cell r="Y48">
            <v>90773.354095999995</v>
          </cell>
        </row>
        <row r="49">
          <cell r="D49" t="str">
            <v>Libre</v>
          </cell>
        </row>
        <row r="50">
          <cell r="D50" t="str">
            <v>AT</v>
          </cell>
        </row>
        <row r="51">
          <cell r="D51" t="str">
            <v>MT</v>
          </cell>
          <cell r="E51">
            <v>4</v>
          </cell>
          <cell r="F51">
            <v>4</v>
          </cell>
          <cell r="G51">
            <v>4</v>
          </cell>
          <cell r="H51">
            <v>4</v>
          </cell>
          <cell r="I51">
            <v>4</v>
          </cell>
          <cell r="J51">
            <v>5</v>
          </cell>
          <cell r="K51">
            <v>5</v>
          </cell>
          <cell r="L51">
            <v>5</v>
          </cell>
          <cell r="M51">
            <v>5</v>
          </cell>
          <cell r="N51">
            <v>5</v>
          </cell>
          <cell r="O51">
            <v>5</v>
          </cell>
          <cell r="P51">
            <v>5</v>
          </cell>
          <cell r="Q51">
            <v>5</v>
          </cell>
          <cell r="R51">
            <v>5</v>
          </cell>
          <cell r="S51">
            <v>5</v>
          </cell>
          <cell r="T51">
            <v>1</v>
          </cell>
          <cell r="U51">
            <v>0.25</v>
          </cell>
          <cell r="V51">
            <v>0</v>
          </cell>
          <cell r="W51" t="str">
            <v>-</v>
          </cell>
          <cell r="X51">
            <v>5</v>
          </cell>
          <cell r="Y51">
            <v>6</v>
          </cell>
        </row>
        <row r="52">
          <cell r="D52" t="str">
            <v>Sub-Total</v>
          </cell>
          <cell r="E52">
            <v>4</v>
          </cell>
          <cell r="F52">
            <v>4</v>
          </cell>
          <cell r="G52">
            <v>4</v>
          </cell>
          <cell r="H52">
            <v>4</v>
          </cell>
          <cell r="I52">
            <v>4</v>
          </cell>
          <cell r="J52">
            <v>5</v>
          </cell>
          <cell r="K52">
            <v>5</v>
          </cell>
          <cell r="L52">
            <v>5</v>
          </cell>
          <cell r="M52">
            <v>5</v>
          </cell>
          <cell r="N52">
            <v>5</v>
          </cell>
          <cell r="O52">
            <v>5</v>
          </cell>
          <cell r="P52">
            <v>5</v>
          </cell>
          <cell r="Q52">
            <v>5</v>
          </cell>
          <cell r="R52">
            <v>5</v>
          </cell>
          <cell r="S52">
            <v>5</v>
          </cell>
          <cell r="T52">
            <v>1</v>
          </cell>
          <cell r="U52">
            <v>0.25</v>
          </cell>
          <cell r="V52">
            <v>0</v>
          </cell>
          <cell r="W52" t="str">
            <v>-</v>
          </cell>
          <cell r="X52">
            <v>5</v>
          </cell>
          <cell r="Y52">
            <v>6</v>
          </cell>
        </row>
        <row r="53">
          <cell r="D53" t="str">
            <v>TOTAL</v>
          </cell>
          <cell r="E53">
            <v>77985</v>
          </cell>
          <cell r="F53">
            <v>80925</v>
          </cell>
          <cell r="G53">
            <v>83510</v>
          </cell>
          <cell r="H53">
            <v>83550</v>
          </cell>
          <cell r="I53">
            <v>83566</v>
          </cell>
          <cell r="J53">
            <v>83634</v>
          </cell>
          <cell r="K53">
            <v>83855</v>
          </cell>
          <cell r="L53">
            <v>84039</v>
          </cell>
          <cell r="M53">
            <v>84214</v>
          </cell>
          <cell r="N53">
            <v>84395</v>
          </cell>
          <cell r="O53">
            <v>84573</v>
          </cell>
          <cell r="P53">
            <v>84755</v>
          </cell>
          <cell r="Q53">
            <v>84935</v>
          </cell>
          <cell r="R53">
            <v>85113</v>
          </cell>
          <cell r="S53">
            <v>85299</v>
          </cell>
          <cell r="T53">
            <v>1789</v>
          </cell>
          <cell r="U53">
            <v>2.1422584121661981E-2</v>
          </cell>
          <cell r="V53">
            <v>2585</v>
          </cell>
          <cell r="W53">
            <v>3.194315724436203E-2</v>
          </cell>
          <cell r="X53">
            <v>88038.376000000004</v>
          </cell>
          <cell r="Y53">
            <v>90779.354095999995</v>
          </cell>
        </row>
        <row r="57">
          <cell r="E57" t="str">
            <v>REAL</v>
          </cell>
          <cell r="F57" t="str">
            <v>REAL</v>
          </cell>
          <cell r="G57" t="str">
            <v>PROY</v>
          </cell>
          <cell r="H57" t="str">
            <v>PROYECCIÓN AÑO 2004</v>
          </cell>
          <cell r="T57" t="str">
            <v>VAR. 2004/2003</v>
          </cell>
          <cell r="V57" t="str">
            <v>VAR. 2003/2002</v>
          </cell>
          <cell r="X57" t="str">
            <v>PROY</v>
          </cell>
          <cell r="Y57" t="str">
            <v>PROY</v>
          </cell>
        </row>
        <row r="58">
          <cell r="C58" t="str">
            <v>UU.NN.</v>
          </cell>
          <cell r="D58" t="str">
            <v>SECTOR</v>
          </cell>
          <cell r="E58">
            <v>2001</v>
          </cell>
          <cell r="F58">
            <v>2002</v>
          </cell>
          <cell r="G58">
            <v>2003</v>
          </cell>
          <cell r="H58" t="str">
            <v>ENERO</v>
          </cell>
          <cell r="I58" t="str">
            <v>FEBRERO</v>
          </cell>
          <cell r="J58" t="str">
            <v>MARZO</v>
          </cell>
          <cell r="K58" t="str">
            <v>ABRIL</v>
          </cell>
          <cell r="L58" t="str">
            <v>MAYO</v>
          </cell>
          <cell r="M58" t="str">
            <v>JUNIO</v>
          </cell>
          <cell r="N58" t="str">
            <v>JULIO</v>
          </cell>
          <cell r="O58" t="str">
            <v>AGOSTO</v>
          </cell>
          <cell r="P58" t="str">
            <v>SEPTIEMBRE</v>
          </cell>
          <cell r="Q58" t="str">
            <v>OCTUBRE</v>
          </cell>
          <cell r="R58" t="str">
            <v>NOVIEMBRE</v>
          </cell>
          <cell r="S58" t="str">
            <v>DICIEMBRE</v>
          </cell>
          <cell r="T58" t="str">
            <v>Variac</v>
          </cell>
          <cell r="U58" t="str">
            <v>Variac.%</v>
          </cell>
          <cell r="V58" t="str">
            <v>Variac</v>
          </cell>
          <cell r="W58" t="str">
            <v>Variac.%</v>
          </cell>
          <cell r="X58">
            <v>2005</v>
          </cell>
          <cell r="Y58">
            <v>2006</v>
          </cell>
        </row>
        <row r="59">
          <cell r="D59" t="str">
            <v>Regulado</v>
          </cell>
        </row>
        <row r="60">
          <cell r="D60" t="str">
            <v>AT</v>
          </cell>
          <cell r="E60">
            <v>1</v>
          </cell>
          <cell r="F60">
            <v>1</v>
          </cell>
          <cell r="G60">
            <v>1</v>
          </cell>
          <cell r="H60">
            <v>1</v>
          </cell>
          <cell r="I60">
            <v>1</v>
          </cell>
          <cell r="J60">
            <v>1</v>
          </cell>
          <cell r="K60">
            <v>1</v>
          </cell>
          <cell r="L60">
            <v>1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 t="str">
            <v>-</v>
          </cell>
          <cell r="X60">
            <v>1</v>
          </cell>
          <cell r="Y60">
            <v>1</v>
          </cell>
        </row>
        <row r="61">
          <cell r="D61" t="str">
            <v>MT</v>
          </cell>
          <cell r="E61">
            <v>133</v>
          </cell>
          <cell r="F61">
            <v>135</v>
          </cell>
          <cell r="G61">
            <v>148</v>
          </cell>
          <cell r="H61">
            <v>148</v>
          </cell>
          <cell r="I61">
            <v>148</v>
          </cell>
          <cell r="J61">
            <v>149</v>
          </cell>
          <cell r="K61">
            <v>149</v>
          </cell>
          <cell r="L61">
            <v>149</v>
          </cell>
          <cell r="M61">
            <v>150</v>
          </cell>
          <cell r="N61">
            <v>150</v>
          </cell>
          <cell r="O61">
            <v>151</v>
          </cell>
          <cell r="P61">
            <v>151</v>
          </cell>
          <cell r="Q61">
            <v>152</v>
          </cell>
          <cell r="R61">
            <v>152</v>
          </cell>
          <cell r="S61">
            <v>153</v>
          </cell>
          <cell r="T61">
            <v>5</v>
          </cell>
          <cell r="U61">
            <v>3.3783783783783772E-2</v>
          </cell>
          <cell r="V61">
            <v>13</v>
          </cell>
          <cell r="W61">
            <v>9.6296296296296324E-2</v>
          </cell>
          <cell r="X61">
            <v>162.18</v>
          </cell>
          <cell r="Y61">
            <v>171.91080000000002</v>
          </cell>
        </row>
        <row r="62">
          <cell r="D62" t="str">
            <v>BT</v>
          </cell>
          <cell r="E62">
            <v>44226</v>
          </cell>
          <cell r="F62">
            <v>48436</v>
          </cell>
          <cell r="G62">
            <v>49354</v>
          </cell>
          <cell r="H62">
            <v>49421</v>
          </cell>
          <cell r="I62">
            <v>49555</v>
          </cell>
          <cell r="J62">
            <v>49790</v>
          </cell>
          <cell r="K62">
            <v>50032</v>
          </cell>
          <cell r="L62">
            <v>50227</v>
          </cell>
          <cell r="M62">
            <v>50424</v>
          </cell>
          <cell r="N62">
            <v>50623</v>
          </cell>
          <cell r="O62">
            <v>50822</v>
          </cell>
          <cell r="P62">
            <v>51023</v>
          </cell>
          <cell r="Q62">
            <v>51235</v>
          </cell>
          <cell r="R62">
            <v>51440</v>
          </cell>
          <cell r="S62">
            <v>51647</v>
          </cell>
          <cell r="T62">
            <v>2293</v>
          </cell>
          <cell r="U62">
            <v>4.6460266645054205E-2</v>
          </cell>
          <cell r="V62">
            <v>918</v>
          </cell>
          <cell r="W62">
            <v>1.8952844991328766E-2</v>
          </cell>
          <cell r="X62">
            <v>53299.703999999998</v>
          </cell>
          <cell r="Y62">
            <v>54951.994823999994</v>
          </cell>
        </row>
        <row r="63">
          <cell r="C63" t="str">
            <v>LL NOROESTE</v>
          </cell>
          <cell r="D63" t="str">
            <v>Sub-Total</v>
          </cell>
          <cell r="E63">
            <v>44360</v>
          </cell>
          <cell r="F63">
            <v>48572</v>
          </cell>
          <cell r="G63">
            <v>49503</v>
          </cell>
          <cell r="H63">
            <v>49570</v>
          </cell>
          <cell r="I63">
            <v>49704</v>
          </cell>
          <cell r="J63">
            <v>49940</v>
          </cell>
          <cell r="K63">
            <v>50182</v>
          </cell>
          <cell r="L63">
            <v>50377</v>
          </cell>
          <cell r="M63">
            <v>50575</v>
          </cell>
          <cell r="N63">
            <v>50774</v>
          </cell>
          <cell r="O63">
            <v>50974</v>
          </cell>
          <cell r="P63">
            <v>51175</v>
          </cell>
          <cell r="Q63">
            <v>51388</v>
          </cell>
          <cell r="R63">
            <v>51593</v>
          </cell>
          <cell r="S63">
            <v>51801</v>
          </cell>
          <cell r="T63">
            <v>2298</v>
          </cell>
          <cell r="U63">
            <v>4.6421429004302794E-2</v>
          </cell>
          <cell r="V63">
            <v>931</v>
          </cell>
          <cell r="W63">
            <v>1.9167421559746378E-2</v>
          </cell>
          <cell r="X63">
            <v>53462.883999999998</v>
          </cell>
          <cell r="Y63">
            <v>55124.905623999992</v>
          </cell>
        </row>
        <row r="64">
          <cell r="D64" t="str">
            <v>Libre</v>
          </cell>
        </row>
        <row r="65">
          <cell r="D65" t="str">
            <v>AT</v>
          </cell>
          <cell r="E65">
            <v>1</v>
          </cell>
          <cell r="F65">
            <v>1</v>
          </cell>
          <cell r="G65">
            <v>1</v>
          </cell>
          <cell r="H65">
            <v>1</v>
          </cell>
          <cell r="I65">
            <v>1</v>
          </cell>
          <cell r="J65">
            <v>1</v>
          </cell>
          <cell r="K65">
            <v>1</v>
          </cell>
          <cell r="L65">
            <v>1</v>
          </cell>
          <cell r="M65">
            <v>1</v>
          </cell>
          <cell r="N65">
            <v>1</v>
          </cell>
          <cell r="O65">
            <v>1</v>
          </cell>
          <cell r="P65">
            <v>1</v>
          </cell>
          <cell r="Q65">
            <v>1</v>
          </cell>
          <cell r="R65">
            <v>1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 t="str">
            <v>-</v>
          </cell>
          <cell r="X65">
            <v>0</v>
          </cell>
          <cell r="Y65">
            <v>0</v>
          </cell>
        </row>
        <row r="66">
          <cell r="D66" t="str">
            <v>MT</v>
          </cell>
          <cell r="E66">
            <v>3</v>
          </cell>
          <cell r="F66">
            <v>3</v>
          </cell>
          <cell r="G66">
            <v>1</v>
          </cell>
          <cell r="H66">
            <v>3</v>
          </cell>
          <cell r="I66">
            <v>3</v>
          </cell>
          <cell r="J66">
            <v>3</v>
          </cell>
          <cell r="K66">
            <v>3</v>
          </cell>
          <cell r="L66">
            <v>3</v>
          </cell>
          <cell r="M66">
            <v>3</v>
          </cell>
          <cell r="N66">
            <v>3</v>
          </cell>
          <cell r="O66">
            <v>3</v>
          </cell>
          <cell r="P66">
            <v>3</v>
          </cell>
          <cell r="Q66">
            <v>3</v>
          </cell>
          <cell r="R66">
            <v>3</v>
          </cell>
          <cell r="S66">
            <v>3</v>
          </cell>
          <cell r="T66">
            <v>2</v>
          </cell>
          <cell r="U66">
            <v>2</v>
          </cell>
          <cell r="V66">
            <v>-2</v>
          </cell>
          <cell r="W66">
            <v>-0.66666666666666674</v>
          </cell>
          <cell r="X66">
            <v>3</v>
          </cell>
          <cell r="Y66">
            <v>3</v>
          </cell>
        </row>
        <row r="67">
          <cell r="D67" t="str">
            <v>Sub-Total</v>
          </cell>
          <cell r="E67">
            <v>4</v>
          </cell>
          <cell r="F67">
            <v>4</v>
          </cell>
          <cell r="G67">
            <v>2</v>
          </cell>
          <cell r="H67">
            <v>4</v>
          </cell>
          <cell r="I67">
            <v>4</v>
          </cell>
          <cell r="J67">
            <v>4</v>
          </cell>
          <cell r="K67">
            <v>4</v>
          </cell>
          <cell r="L67">
            <v>4</v>
          </cell>
          <cell r="M67">
            <v>4</v>
          </cell>
          <cell r="N67">
            <v>4</v>
          </cell>
          <cell r="O67">
            <v>4</v>
          </cell>
          <cell r="P67">
            <v>4</v>
          </cell>
          <cell r="Q67">
            <v>4</v>
          </cell>
          <cell r="R67">
            <v>4</v>
          </cell>
          <cell r="S67">
            <v>4</v>
          </cell>
          <cell r="T67">
            <v>2</v>
          </cell>
          <cell r="U67">
            <v>1</v>
          </cell>
          <cell r="V67">
            <v>-2</v>
          </cell>
          <cell r="W67">
            <v>-0.5</v>
          </cell>
          <cell r="X67">
            <v>3</v>
          </cell>
          <cell r="Y67">
            <v>3</v>
          </cell>
        </row>
        <row r="68">
          <cell r="D68" t="str">
            <v>TOTAL</v>
          </cell>
          <cell r="E68">
            <v>44364</v>
          </cell>
          <cell r="F68">
            <v>48576</v>
          </cell>
          <cell r="G68">
            <v>49505</v>
          </cell>
          <cell r="H68">
            <v>49574</v>
          </cell>
          <cell r="I68">
            <v>49708</v>
          </cell>
          <cell r="J68">
            <v>49944</v>
          </cell>
          <cell r="K68">
            <v>50186</v>
          </cell>
          <cell r="L68">
            <v>50381</v>
          </cell>
          <cell r="M68">
            <v>50579</v>
          </cell>
          <cell r="N68">
            <v>50778</v>
          </cell>
          <cell r="O68">
            <v>50978</v>
          </cell>
          <cell r="P68">
            <v>51179</v>
          </cell>
          <cell r="Q68">
            <v>51392</v>
          </cell>
          <cell r="R68">
            <v>51597</v>
          </cell>
          <cell r="S68">
            <v>51805</v>
          </cell>
          <cell r="T68">
            <v>2300</v>
          </cell>
          <cell r="U68">
            <v>4.6459953540046506E-2</v>
          </cell>
          <cell r="V68">
            <v>929</v>
          </cell>
          <cell r="W68">
            <v>1.912467061923584E-2</v>
          </cell>
          <cell r="X68">
            <v>53465.883999999998</v>
          </cell>
          <cell r="Y68">
            <v>55127.905623999992</v>
          </cell>
        </row>
        <row r="72">
          <cell r="E72" t="str">
            <v>REAL</v>
          </cell>
          <cell r="F72" t="str">
            <v>REAL</v>
          </cell>
          <cell r="G72" t="str">
            <v>PROY</v>
          </cell>
          <cell r="H72" t="str">
            <v>PROYECCIÓN AÑO 2004</v>
          </cell>
          <cell r="T72" t="str">
            <v>VAR. 2004/2003</v>
          </cell>
          <cell r="V72" t="str">
            <v>VAR. 2003/2002</v>
          </cell>
          <cell r="X72" t="str">
            <v>PROY</v>
          </cell>
          <cell r="Y72" t="str">
            <v>PROY</v>
          </cell>
        </row>
        <row r="73">
          <cell r="C73" t="str">
            <v>UU.NN.</v>
          </cell>
          <cell r="D73" t="str">
            <v>SECTOR</v>
          </cell>
          <cell r="E73">
            <v>2001</v>
          </cell>
          <cell r="F73">
            <v>2002</v>
          </cell>
          <cell r="G73">
            <v>2003</v>
          </cell>
          <cell r="H73" t="str">
            <v>ENERO</v>
          </cell>
          <cell r="I73" t="str">
            <v>FEBRERO</v>
          </cell>
          <cell r="J73" t="str">
            <v>MARZO</v>
          </cell>
          <cell r="K73" t="str">
            <v>ABRIL</v>
          </cell>
          <cell r="L73" t="str">
            <v>MAYO</v>
          </cell>
          <cell r="M73" t="str">
            <v>JUNIO</v>
          </cell>
          <cell r="N73" t="str">
            <v>JULIO</v>
          </cell>
          <cell r="O73" t="str">
            <v>AGOSTO</v>
          </cell>
          <cell r="P73" t="str">
            <v>SEPTIEMBRE</v>
          </cell>
          <cell r="Q73" t="str">
            <v>OCTUBRE</v>
          </cell>
          <cell r="R73" t="str">
            <v>NOVIEMBRE</v>
          </cell>
          <cell r="S73" t="str">
            <v>DICIEMBRE</v>
          </cell>
          <cell r="T73" t="str">
            <v>Variac</v>
          </cell>
          <cell r="U73" t="str">
            <v>Variac.%</v>
          </cell>
          <cell r="V73" t="str">
            <v>Variac</v>
          </cell>
          <cell r="W73" t="str">
            <v>Variac.%</v>
          </cell>
          <cell r="X73">
            <v>2005</v>
          </cell>
          <cell r="Y73">
            <v>2006</v>
          </cell>
        </row>
        <row r="74">
          <cell r="D74" t="str">
            <v>Regulado</v>
          </cell>
        </row>
        <row r="75">
          <cell r="D75" t="str">
            <v>AT</v>
          </cell>
        </row>
        <row r="76">
          <cell r="D76" t="str">
            <v>MT</v>
          </cell>
          <cell r="E76">
            <v>183</v>
          </cell>
          <cell r="F76">
            <v>214</v>
          </cell>
          <cell r="G76">
            <v>247</v>
          </cell>
          <cell r="H76">
            <v>248</v>
          </cell>
          <cell r="I76">
            <v>248</v>
          </cell>
          <cell r="J76">
            <v>249</v>
          </cell>
          <cell r="K76">
            <v>249</v>
          </cell>
          <cell r="L76">
            <v>251</v>
          </cell>
          <cell r="M76">
            <v>252</v>
          </cell>
          <cell r="N76">
            <v>254</v>
          </cell>
          <cell r="O76">
            <v>255</v>
          </cell>
          <cell r="P76">
            <v>257</v>
          </cell>
          <cell r="Q76">
            <v>259</v>
          </cell>
          <cell r="R76">
            <v>260</v>
          </cell>
          <cell r="S76">
            <v>263</v>
          </cell>
          <cell r="T76">
            <v>16</v>
          </cell>
          <cell r="U76">
            <v>6.4777327935222617E-2</v>
          </cell>
          <cell r="V76">
            <v>33</v>
          </cell>
          <cell r="W76">
            <v>0.15420560747663559</v>
          </cell>
          <cell r="X76">
            <v>278.78000000000003</v>
          </cell>
          <cell r="Y76">
            <v>295.50680000000006</v>
          </cell>
        </row>
        <row r="77">
          <cell r="D77" t="str">
            <v>BT</v>
          </cell>
          <cell r="E77">
            <v>41005</v>
          </cell>
          <cell r="F77">
            <v>44080</v>
          </cell>
          <cell r="G77">
            <v>45618</v>
          </cell>
          <cell r="H77">
            <v>46011</v>
          </cell>
          <cell r="I77">
            <v>46273</v>
          </cell>
          <cell r="J77">
            <v>46762</v>
          </cell>
          <cell r="K77">
            <v>47030</v>
          </cell>
          <cell r="L77">
            <v>47259</v>
          </cell>
          <cell r="M77">
            <v>47538</v>
          </cell>
          <cell r="N77">
            <v>47789</v>
          </cell>
          <cell r="O77">
            <v>48070</v>
          </cell>
          <cell r="P77">
            <v>48361</v>
          </cell>
          <cell r="Q77">
            <v>48927</v>
          </cell>
          <cell r="R77">
            <v>49255</v>
          </cell>
          <cell r="S77">
            <v>49601</v>
          </cell>
          <cell r="T77">
            <v>3983</v>
          </cell>
          <cell r="U77">
            <v>8.7312025954666916E-2</v>
          </cell>
          <cell r="V77">
            <v>1538</v>
          </cell>
          <cell r="W77">
            <v>3.4891107078039996E-2</v>
          </cell>
          <cell r="X77">
            <v>51188.232000000004</v>
          </cell>
          <cell r="Y77">
            <v>52775.067192000002</v>
          </cell>
        </row>
        <row r="78">
          <cell r="C78" t="str">
            <v>HUARAZ</v>
          </cell>
          <cell r="D78" t="str">
            <v>Sub-Total</v>
          </cell>
          <cell r="E78">
            <v>41188</v>
          </cell>
          <cell r="F78">
            <v>44294</v>
          </cell>
          <cell r="G78">
            <v>45865</v>
          </cell>
          <cell r="H78">
            <v>46259</v>
          </cell>
          <cell r="I78">
            <v>46521</v>
          </cell>
          <cell r="J78">
            <v>47011</v>
          </cell>
          <cell r="K78">
            <v>47279</v>
          </cell>
          <cell r="L78">
            <v>47510</v>
          </cell>
          <cell r="M78">
            <v>47790</v>
          </cell>
          <cell r="N78">
            <v>48043</v>
          </cell>
          <cell r="O78">
            <v>48325</v>
          </cell>
          <cell r="P78">
            <v>48618</v>
          </cell>
          <cell r="Q78">
            <v>49186</v>
          </cell>
          <cell r="R78">
            <v>49515</v>
          </cell>
          <cell r="S78">
            <v>49864</v>
          </cell>
          <cell r="T78">
            <v>3999</v>
          </cell>
          <cell r="U78">
            <v>8.7190668265561877E-2</v>
          </cell>
          <cell r="V78">
            <v>1571</v>
          </cell>
          <cell r="W78">
            <v>3.5467557682756112E-2</v>
          </cell>
          <cell r="X78">
            <v>51467.012000000002</v>
          </cell>
          <cell r="Y78">
            <v>53070.573992000005</v>
          </cell>
        </row>
        <row r="79">
          <cell r="D79" t="str">
            <v>Libre</v>
          </cell>
        </row>
        <row r="80">
          <cell r="D80" t="str">
            <v>AT</v>
          </cell>
        </row>
        <row r="81">
          <cell r="D81" t="str">
            <v>MT</v>
          </cell>
        </row>
        <row r="82">
          <cell r="D82" t="str">
            <v>Sub-Total</v>
          </cell>
          <cell r="U82" t="str">
            <v>-</v>
          </cell>
          <cell r="V82">
            <v>0</v>
          </cell>
          <cell r="W82" t="str">
            <v>-</v>
          </cell>
          <cell r="X82">
            <v>0</v>
          </cell>
          <cell r="Y82">
            <v>0</v>
          </cell>
        </row>
        <row r="83">
          <cell r="D83" t="str">
            <v>TOTAL</v>
          </cell>
          <cell r="E83">
            <v>41188</v>
          </cell>
          <cell r="F83">
            <v>44294</v>
          </cell>
          <cell r="G83">
            <v>45865</v>
          </cell>
          <cell r="H83">
            <v>46259</v>
          </cell>
          <cell r="I83">
            <v>46521</v>
          </cell>
          <cell r="J83">
            <v>47011</v>
          </cell>
          <cell r="K83">
            <v>47279</v>
          </cell>
          <cell r="L83">
            <v>47510</v>
          </cell>
          <cell r="M83">
            <v>47790</v>
          </cell>
          <cell r="N83">
            <v>48043</v>
          </cell>
          <cell r="O83">
            <v>48325</v>
          </cell>
          <cell r="P83">
            <v>48618</v>
          </cell>
          <cell r="Q83">
            <v>49186</v>
          </cell>
          <cell r="R83">
            <v>49515</v>
          </cell>
          <cell r="S83">
            <v>49864</v>
          </cell>
          <cell r="T83">
            <v>3999</v>
          </cell>
          <cell r="U83">
            <v>8.7190668265561877E-2</v>
          </cell>
          <cell r="V83">
            <v>1571</v>
          </cell>
          <cell r="W83">
            <v>3.5467557682756112E-2</v>
          </cell>
          <cell r="X83">
            <v>51467.012000000002</v>
          </cell>
          <cell r="Y83">
            <v>53070.573992000005</v>
          </cell>
        </row>
        <row r="87">
          <cell r="E87" t="str">
            <v>REAL</v>
          </cell>
          <cell r="F87" t="str">
            <v>REAL</v>
          </cell>
          <cell r="G87" t="str">
            <v>PROY</v>
          </cell>
          <cell r="H87" t="str">
            <v>PROYECCIÓN AÑO 2004</v>
          </cell>
          <cell r="T87" t="str">
            <v>VAR. 2004/2003</v>
          </cell>
          <cell r="V87" t="str">
            <v>VAR. 2003/2002</v>
          </cell>
          <cell r="X87" t="str">
            <v>PROY</v>
          </cell>
          <cell r="Y87" t="str">
            <v>PROY</v>
          </cell>
        </row>
        <row r="88">
          <cell r="C88" t="str">
            <v>UU.NN.</v>
          </cell>
          <cell r="D88" t="str">
            <v>SECTOR</v>
          </cell>
          <cell r="E88">
            <v>2001</v>
          </cell>
          <cell r="F88">
            <v>2002</v>
          </cell>
          <cell r="G88">
            <v>2003</v>
          </cell>
          <cell r="H88" t="str">
            <v>ENERO</v>
          </cell>
          <cell r="I88" t="str">
            <v>FEBRERO</v>
          </cell>
          <cell r="J88" t="str">
            <v>MARZO</v>
          </cell>
          <cell r="K88" t="str">
            <v>ABRIL</v>
          </cell>
          <cell r="L88" t="str">
            <v>MAYO</v>
          </cell>
          <cell r="M88" t="str">
            <v>JUNIO</v>
          </cell>
          <cell r="N88" t="str">
            <v>JULIO</v>
          </cell>
          <cell r="O88" t="str">
            <v>AGOSTO</v>
          </cell>
          <cell r="P88" t="str">
            <v>SEPTIEMBRE</v>
          </cell>
          <cell r="Q88" t="str">
            <v>OCTUBRE</v>
          </cell>
          <cell r="R88" t="str">
            <v>NOVIEMBRE</v>
          </cell>
          <cell r="S88" t="str">
            <v>DICIEMBRE</v>
          </cell>
          <cell r="T88" t="str">
            <v>Variac</v>
          </cell>
          <cell r="U88" t="str">
            <v>Variac.%</v>
          </cell>
          <cell r="V88" t="str">
            <v>Variac</v>
          </cell>
          <cell r="W88" t="str">
            <v>Variac.%</v>
          </cell>
          <cell r="X88">
            <v>2005</v>
          </cell>
          <cell r="Y88">
            <v>2006</v>
          </cell>
        </row>
        <row r="89">
          <cell r="D89" t="str">
            <v>Regulado</v>
          </cell>
        </row>
        <row r="90">
          <cell r="D90" t="str">
            <v>AT</v>
          </cell>
        </row>
        <row r="91">
          <cell r="D91" t="str">
            <v>MT</v>
          </cell>
          <cell r="E91">
            <v>63</v>
          </cell>
          <cell r="F91">
            <v>72</v>
          </cell>
          <cell r="G91">
            <v>92</v>
          </cell>
          <cell r="H91">
            <v>92</v>
          </cell>
          <cell r="I91">
            <v>93</v>
          </cell>
          <cell r="J91">
            <v>93</v>
          </cell>
          <cell r="K91">
            <v>93</v>
          </cell>
          <cell r="L91">
            <v>94</v>
          </cell>
          <cell r="M91">
            <v>94</v>
          </cell>
          <cell r="N91">
            <v>95</v>
          </cell>
          <cell r="O91">
            <v>95</v>
          </cell>
          <cell r="P91">
            <v>95</v>
          </cell>
          <cell r="Q91">
            <v>97</v>
          </cell>
          <cell r="R91">
            <v>98</v>
          </cell>
          <cell r="S91">
            <v>99</v>
          </cell>
          <cell r="T91">
            <v>7</v>
          </cell>
          <cell r="U91">
            <v>7.6086956521739024E-2</v>
          </cell>
          <cell r="V91">
            <v>20</v>
          </cell>
          <cell r="W91">
            <v>0.27777777777777768</v>
          </cell>
          <cell r="X91">
            <v>104.94000000000001</v>
          </cell>
          <cell r="Y91">
            <v>111.23640000000002</v>
          </cell>
        </row>
        <row r="92">
          <cell r="D92" t="str">
            <v>BT</v>
          </cell>
          <cell r="E92">
            <v>36905</v>
          </cell>
          <cell r="F92">
            <v>38309</v>
          </cell>
          <cell r="G92">
            <v>41749</v>
          </cell>
          <cell r="H92">
            <v>41878</v>
          </cell>
          <cell r="I92">
            <v>41949</v>
          </cell>
          <cell r="J92">
            <v>42155.395799999998</v>
          </cell>
          <cell r="K92">
            <v>42415.785000000003</v>
          </cell>
          <cell r="L92">
            <v>42537.877999999997</v>
          </cell>
          <cell r="M92">
            <v>42735.985999999997</v>
          </cell>
          <cell r="N92">
            <v>43074.708400000003</v>
          </cell>
          <cell r="O92">
            <v>43238.554600000003</v>
          </cell>
          <cell r="P92">
            <v>43476.439599999998</v>
          </cell>
          <cell r="Q92">
            <v>43742.004200000003</v>
          </cell>
          <cell r="R92">
            <v>43954.627399999998</v>
          </cell>
          <cell r="S92">
            <v>44127.988799999999</v>
          </cell>
          <cell r="T92">
            <v>2378.9887999999992</v>
          </cell>
          <cell r="U92">
            <v>5.6983132530120439E-2</v>
          </cell>
          <cell r="V92">
            <v>3440</v>
          </cell>
          <cell r="W92">
            <v>8.9796131457359873E-2</v>
          </cell>
          <cell r="X92">
            <v>45540.084441600004</v>
          </cell>
          <cell r="Y92">
            <v>46951.827059289601</v>
          </cell>
        </row>
        <row r="93">
          <cell r="C93" t="str">
            <v>CAJAMARCA</v>
          </cell>
          <cell r="D93" t="str">
            <v>Sub-Total</v>
          </cell>
          <cell r="E93">
            <v>36968</v>
          </cell>
          <cell r="F93">
            <v>38381</v>
          </cell>
          <cell r="G93">
            <v>41841</v>
          </cell>
          <cell r="H93">
            <v>41970</v>
          </cell>
          <cell r="I93">
            <v>42042</v>
          </cell>
          <cell r="J93">
            <v>42248.395799999998</v>
          </cell>
          <cell r="K93">
            <v>42508.785000000003</v>
          </cell>
          <cell r="L93">
            <v>42631.877999999997</v>
          </cell>
          <cell r="M93">
            <v>42829.985999999997</v>
          </cell>
          <cell r="N93">
            <v>43169.708400000003</v>
          </cell>
          <cell r="O93">
            <v>43333.554600000003</v>
          </cell>
          <cell r="P93">
            <v>43571.439599999998</v>
          </cell>
          <cell r="Q93">
            <v>43839.004200000003</v>
          </cell>
          <cell r="R93">
            <v>44052.627399999998</v>
          </cell>
          <cell r="S93">
            <v>44226.988799999999</v>
          </cell>
          <cell r="T93">
            <v>2385.9887999999992</v>
          </cell>
          <cell r="U93">
            <v>5.7025138022513744E-2</v>
          </cell>
          <cell r="V93">
            <v>3460</v>
          </cell>
          <cell r="W93">
            <v>9.014877152757883E-2</v>
          </cell>
          <cell r="X93">
            <v>45645.024441600006</v>
          </cell>
          <cell r="Y93">
            <v>47063.063459289602</v>
          </cell>
        </row>
        <row r="94">
          <cell r="D94" t="str">
            <v>Libre</v>
          </cell>
        </row>
        <row r="95">
          <cell r="D95" t="str">
            <v>AT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Q95">
            <v>1</v>
          </cell>
          <cell r="R95">
            <v>1</v>
          </cell>
          <cell r="S95">
            <v>1</v>
          </cell>
          <cell r="T95">
            <v>1</v>
          </cell>
          <cell r="U95" t="e">
            <v>#DIV/0!</v>
          </cell>
          <cell r="V95">
            <v>0</v>
          </cell>
          <cell r="W95" t="str">
            <v>-</v>
          </cell>
          <cell r="X95">
            <v>1</v>
          </cell>
          <cell r="Y95">
            <v>1</v>
          </cell>
        </row>
        <row r="96">
          <cell r="D96" t="str">
            <v>MT</v>
          </cell>
        </row>
        <row r="97">
          <cell r="D97" t="str">
            <v>Sub-Total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</v>
          </cell>
          <cell r="Q97">
            <v>1</v>
          </cell>
          <cell r="R97">
            <v>1</v>
          </cell>
          <cell r="S97">
            <v>1</v>
          </cell>
          <cell r="T97">
            <v>1</v>
          </cell>
          <cell r="U97" t="e">
            <v>#DIV/0!</v>
          </cell>
          <cell r="V97">
            <v>0</v>
          </cell>
          <cell r="W97" t="str">
            <v>-</v>
          </cell>
          <cell r="X97">
            <v>1</v>
          </cell>
          <cell r="Y97">
            <v>1</v>
          </cell>
        </row>
        <row r="98">
          <cell r="D98" t="str">
            <v>TOTAL</v>
          </cell>
          <cell r="E98">
            <v>36968</v>
          </cell>
          <cell r="F98">
            <v>38381</v>
          </cell>
          <cell r="G98">
            <v>41841</v>
          </cell>
          <cell r="H98">
            <v>41970</v>
          </cell>
          <cell r="I98">
            <v>42042</v>
          </cell>
          <cell r="J98">
            <v>42248.395799999998</v>
          </cell>
          <cell r="K98">
            <v>42508.785000000003</v>
          </cell>
          <cell r="L98">
            <v>42631.877999999997</v>
          </cell>
          <cell r="M98">
            <v>42829.985999999997</v>
          </cell>
          <cell r="N98">
            <v>43169.708400000003</v>
          </cell>
          <cell r="O98">
            <v>43333.554600000003</v>
          </cell>
          <cell r="P98">
            <v>43572.439599999998</v>
          </cell>
          <cell r="Q98">
            <v>43840.004200000003</v>
          </cell>
          <cell r="R98">
            <v>44053.627399999998</v>
          </cell>
          <cell r="S98">
            <v>44227.988799999999</v>
          </cell>
          <cell r="T98">
            <v>2386.9887999999992</v>
          </cell>
          <cell r="U98">
            <v>5.7049038024903798E-2</v>
          </cell>
          <cell r="V98">
            <v>3460</v>
          </cell>
          <cell r="W98">
            <v>9.014877152757883E-2</v>
          </cell>
          <cell r="X98">
            <v>45646.024441600006</v>
          </cell>
          <cell r="Y98">
            <v>47064.063459289602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Cta"/>
      <sheetName val="Idc"/>
      <sheetName val="Ifg"/>
      <sheetName val="Idg"/>
      <sheetName val="Mdo"/>
      <sheetName val="deuda"/>
      <sheetName val="Pme"/>
      <sheetName val="Bde"/>
      <sheetName val="Blg"/>
      <sheetName val="Gpn"/>
      <sheetName val="Gpd"/>
      <sheetName val="flujo 2002"/>
      <sheetName val="Aportes de Capital MEM"/>
      <sheetName val="Inv"/>
      <sheetName val="Ape"/>
    </sheetNames>
    <sheetDataSet>
      <sheetData sheetId="0"/>
      <sheetData sheetId="1"/>
      <sheetData sheetId="2" refreshError="1">
        <row r="1">
          <cell r="B1" t="str">
            <v>Electronorte Medio S.A.</v>
          </cell>
        </row>
        <row r="2">
          <cell r="B2" t="str">
            <v>Presupuesto y Plan Operativo 2001</v>
          </cell>
        </row>
        <row r="5">
          <cell r="B5" t="str">
            <v>INFORMACION GENERAL (1)</v>
          </cell>
        </row>
        <row r="8">
          <cell r="B8" t="str">
            <v>UBICACIÓN GEOGRÁFICA</v>
          </cell>
        </row>
        <row r="10">
          <cell r="B10" t="str">
            <v>UNIDADES DE NEGOCIO</v>
          </cell>
          <cell r="E10" t="str">
            <v xml:space="preserve">       DEPARTAMENTOS</v>
          </cell>
          <cell r="H10" t="str">
            <v>EXTENSIÓN ( KM2)</v>
          </cell>
          <cell r="J10" t="str">
            <v>PROVINCIA(S)</v>
          </cell>
          <cell r="L10" t="str">
            <v>NÚMERO</v>
          </cell>
          <cell r="N10" t="str">
            <v>POBLACION (2)</v>
          </cell>
          <cell r="P10" t="str">
            <v>INDICE DE</v>
          </cell>
        </row>
        <row r="11">
          <cell r="H11" t="str">
            <v>GEOGRÁFICA</v>
          </cell>
          <cell r="I11" t="str">
            <v>CONCESIÓN</v>
          </cell>
          <cell r="J11" t="str">
            <v>PROVINCIA</v>
          </cell>
          <cell r="K11" t="str">
            <v>NUMERO</v>
          </cell>
          <cell r="L11" t="str">
            <v>DISTRITOS</v>
          </cell>
          <cell r="N11" t="str">
            <v>(MILES)</v>
          </cell>
          <cell r="P11" t="str">
            <v>ELECTRIFICACION</v>
          </cell>
        </row>
        <row r="13">
          <cell r="B13" t="str">
            <v xml:space="preserve">  La Libertad</v>
          </cell>
          <cell r="E13" t="str">
            <v xml:space="preserve">  La Libertad</v>
          </cell>
          <cell r="H13">
            <v>25500</v>
          </cell>
          <cell r="I13">
            <v>541</v>
          </cell>
          <cell r="J13" t="str">
            <v>Trujillo</v>
          </cell>
          <cell r="K13">
            <v>12</v>
          </cell>
          <cell r="M13">
            <v>49</v>
          </cell>
          <cell r="O13">
            <v>1349.2529999999999</v>
          </cell>
          <cell r="P13">
            <v>0.66963349349603074</v>
          </cell>
        </row>
        <row r="14">
          <cell r="B14" t="str">
            <v xml:space="preserve">  Cajamarca</v>
          </cell>
          <cell r="E14" t="str">
            <v xml:space="preserve">  Cajamarca</v>
          </cell>
          <cell r="H14">
            <v>13376</v>
          </cell>
          <cell r="I14">
            <v>107</v>
          </cell>
          <cell r="J14" t="str">
            <v>Cajamarca</v>
          </cell>
          <cell r="K14">
            <v>7</v>
          </cell>
          <cell r="M14">
            <v>21</v>
          </cell>
          <cell r="O14">
            <v>344.702</v>
          </cell>
          <cell r="P14">
            <v>0.46277654321703965</v>
          </cell>
        </row>
        <row r="15">
          <cell r="B15" t="str">
            <v xml:space="preserve">  Chimbote</v>
          </cell>
          <cell r="E15" t="str">
            <v xml:space="preserve">  Ancash</v>
          </cell>
          <cell r="H15">
            <v>12276</v>
          </cell>
          <cell r="I15">
            <v>108</v>
          </cell>
          <cell r="J15" t="str">
            <v>Chimbote</v>
          </cell>
          <cell r="K15">
            <v>4</v>
          </cell>
          <cell r="M15">
            <v>12</v>
          </cell>
          <cell r="O15">
            <v>402.63099999999997</v>
          </cell>
          <cell r="P15">
            <v>0.97422950542804709</v>
          </cell>
        </row>
        <row r="16">
          <cell r="B16" t="str">
            <v xml:space="preserve">   Huaraz</v>
          </cell>
          <cell r="E16" t="str">
            <v xml:space="preserve">  Ancash</v>
          </cell>
          <cell r="H16">
            <v>23601</v>
          </cell>
          <cell r="I16">
            <v>141</v>
          </cell>
          <cell r="J16" t="str">
            <v>Huaraz</v>
          </cell>
          <cell r="K16">
            <v>14</v>
          </cell>
          <cell r="M16">
            <v>48</v>
          </cell>
          <cell r="O16">
            <v>248.72499999999999</v>
          </cell>
          <cell r="P16">
            <v>0.77185646798673235</v>
          </cell>
        </row>
        <row r="23">
          <cell r="C23" t="str">
            <v>TOTAL :</v>
          </cell>
          <cell r="H23">
            <v>74753</v>
          </cell>
          <cell r="I23">
            <v>897</v>
          </cell>
          <cell r="K23">
            <v>37</v>
          </cell>
          <cell r="M23">
            <v>130</v>
          </cell>
          <cell r="O23">
            <v>2345.3109999999997</v>
          </cell>
          <cell r="P23">
            <v>0.70236314075190887</v>
          </cell>
        </row>
        <row r="25">
          <cell r="B25" t="str">
            <v>(2) según el INEI</v>
          </cell>
        </row>
        <row r="29">
          <cell r="B29" t="str">
            <v xml:space="preserve">TAMAÑO DE LAS UNIDADES DE NEGOCIO </v>
          </cell>
        </row>
        <row r="32">
          <cell r="D32" t="str">
            <v>FUERZA</v>
          </cell>
          <cell r="E32" t="str">
            <v>SUB ESTACIONES</v>
          </cell>
          <cell r="G32" t="str">
            <v>LONGITUD DE REDES</v>
          </cell>
          <cell r="I32" t="str">
            <v>CENTRALES</v>
          </cell>
          <cell r="K32" t="str">
            <v>MERCADO</v>
          </cell>
        </row>
        <row r="33">
          <cell r="B33" t="str">
            <v>UNIDADES DE</v>
          </cell>
          <cell r="D33" t="str">
            <v>LABORAL</v>
          </cell>
          <cell r="E33" t="str">
            <v>DISTRIBUCION</v>
          </cell>
          <cell r="G33" t="str">
            <v>( KM )</v>
          </cell>
          <cell r="I33" t="str">
            <v>ELECTRICAS</v>
          </cell>
          <cell r="K33" t="str">
            <v>CLIENTES</v>
          </cell>
          <cell r="N33" t="str">
            <v>MWH  FACTURADOS</v>
          </cell>
        </row>
        <row r="34">
          <cell r="B34" t="str">
            <v>NEGOCIO</v>
          </cell>
          <cell r="E34" t="str">
            <v>NUMERO</v>
          </cell>
          <cell r="F34" t="str">
            <v>(KVA)</v>
          </cell>
          <cell r="G34" t="str">
            <v>MT</v>
          </cell>
          <cell r="H34" t="str">
            <v>BT</v>
          </cell>
          <cell r="I34" t="str">
            <v>NUMERO</v>
          </cell>
          <cell r="J34" t="str">
            <v>MW</v>
          </cell>
          <cell r="K34" t="str">
            <v>LIBRES</v>
          </cell>
          <cell r="L34" t="str">
            <v>REGULADOS</v>
          </cell>
          <cell r="N34" t="str">
            <v>LIBRES</v>
          </cell>
          <cell r="O34" t="str">
            <v>REGULADOS</v>
          </cell>
        </row>
        <row r="35">
          <cell r="L35" t="str">
            <v>MT</v>
          </cell>
          <cell r="M35" t="str">
            <v>BT</v>
          </cell>
          <cell r="O35" t="str">
            <v>MT</v>
          </cell>
          <cell r="P35" t="str">
            <v>BT</v>
          </cell>
        </row>
        <row r="37">
          <cell r="B37" t="str">
            <v xml:space="preserve">  La Libertad</v>
          </cell>
          <cell r="D37">
            <v>184</v>
          </cell>
          <cell r="E37">
            <v>1225</v>
          </cell>
          <cell r="F37">
            <v>179260</v>
          </cell>
          <cell r="G37">
            <v>1050</v>
          </cell>
          <cell r="H37">
            <v>1981</v>
          </cell>
          <cell r="I37">
            <v>6</v>
          </cell>
          <cell r="J37">
            <v>2.99</v>
          </cell>
          <cell r="K37">
            <v>5</v>
          </cell>
          <cell r="L37">
            <v>592</v>
          </cell>
          <cell r="M37">
            <v>180104</v>
          </cell>
          <cell r="N37">
            <v>134195</v>
          </cell>
          <cell r="O37">
            <v>100307</v>
          </cell>
          <cell r="P37">
            <v>218497</v>
          </cell>
        </row>
        <row r="38">
          <cell r="B38" t="str">
            <v xml:space="preserve">  Cajamarca</v>
          </cell>
          <cell r="D38">
            <v>61</v>
          </cell>
          <cell r="E38">
            <v>302</v>
          </cell>
          <cell r="F38">
            <v>29520</v>
          </cell>
          <cell r="G38">
            <v>299</v>
          </cell>
          <cell r="H38">
            <v>446</v>
          </cell>
          <cell r="I38">
            <v>9</v>
          </cell>
          <cell r="J38">
            <v>8.67</v>
          </cell>
          <cell r="K38">
            <v>1</v>
          </cell>
          <cell r="L38">
            <v>59</v>
          </cell>
          <cell r="M38">
            <v>31844</v>
          </cell>
          <cell r="N38">
            <v>42597</v>
          </cell>
          <cell r="O38">
            <v>11171</v>
          </cell>
          <cell r="P38">
            <v>35624</v>
          </cell>
        </row>
        <row r="39">
          <cell r="B39" t="str">
            <v xml:space="preserve">  Chimbote</v>
          </cell>
          <cell r="D39">
            <v>55</v>
          </cell>
          <cell r="E39">
            <v>692</v>
          </cell>
          <cell r="F39">
            <v>67150</v>
          </cell>
          <cell r="G39">
            <v>676</v>
          </cell>
          <cell r="H39">
            <v>904</v>
          </cell>
          <cell r="I39">
            <v>1</v>
          </cell>
          <cell r="J39">
            <v>0.23</v>
          </cell>
          <cell r="K39">
            <v>5</v>
          </cell>
          <cell r="L39">
            <v>296</v>
          </cell>
          <cell r="M39">
            <v>78150</v>
          </cell>
          <cell r="N39">
            <v>17287</v>
          </cell>
          <cell r="O39">
            <v>60972</v>
          </cell>
          <cell r="P39">
            <v>82180</v>
          </cell>
        </row>
        <row r="40">
          <cell r="B40" t="str">
            <v xml:space="preserve">   Huaraz</v>
          </cell>
          <cell r="D40">
            <v>50</v>
          </cell>
          <cell r="E40">
            <v>537</v>
          </cell>
          <cell r="F40">
            <v>39110</v>
          </cell>
          <cell r="G40">
            <v>736</v>
          </cell>
          <cell r="H40">
            <v>974</v>
          </cell>
          <cell r="I40">
            <v>6</v>
          </cell>
          <cell r="J40">
            <v>5.29</v>
          </cell>
          <cell r="K40">
            <v>0</v>
          </cell>
          <cell r="L40">
            <v>131</v>
          </cell>
          <cell r="M40">
            <v>38265</v>
          </cell>
          <cell r="O40">
            <v>6983</v>
          </cell>
          <cell r="P40">
            <v>38639</v>
          </cell>
        </row>
        <row r="46">
          <cell r="C46" t="str">
            <v>TOTAL</v>
          </cell>
          <cell r="D46">
            <v>350</v>
          </cell>
          <cell r="E46">
            <v>2756</v>
          </cell>
          <cell r="F46">
            <v>315040</v>
          </cell>
          <cell r="G46">
            <v>2761</v>
          </cell>
          <cell r="H46">
            <v>4305</v>
          </cell>
          <cell r="I46">
            <v>22</v>
          </cell>
          <cell r="J46">
            <v>17.18</v>
          </cell>
          <cell r="K46">
            <v>11</v>
          </cell>
          <cell r="L46">
            <v>1078</v>
          </cell>
          <cell r="M46">
            <v>328363</v>
          </cell>
          <cell r="N46">
            <v>194079</v>
          </cell>
          <cell r="O46">
            <v>179433</v>
          </cell>
          <cell r="P46">
            <v>374940</v>
          </cell>
        </row>
        <row r="49">
          <cell r="B49" t="str">
            <v>DESCRIPCIÓN DE LA GESTIÓN</v>
          </cell>
        </row>
        <row r="52">
          <cell r="B52" t="str">
            <v xml:space="preserve">OBJETIVOS </v>
          </cell>
          <cell r="E52" t="str">
            <v>ESTRATEGIAS</v>
          </cell>
          <cell r="K52" t="str">
            <v xml:space="preserve">              RESULTADOS</v>
          </cell>
        </row>
        <row r="53">
          <cell r="B53" t="str">
            <v>ESTRATEGICOS</v>
          </cell>
          <cell r="I53" t="str">
            <v>PRELIMINAR 2000</v>
          </cell>
          <cell r="M53" t="str">
            <v>PROGRAMADO  2,001</v>
          </cell>
        </row>
        <row r="55">
          <cell r="B55" t="str">
            <v>Calidad del Servicio y Seguridad Industrial</v>
          </cell>
          <cell r="E55" t="str">
            <v>a)  Optimizar la atención comercial</v>
          </cell>
          <cell r="I55" t="str">
            <v xml:space="preserve">  - Mejores aplicaciones del sistema comercial para atencion al cliente  80%</v>
          </cell>
          <cell r="M55" t="str">
            <v xml:space="preserve">  - Mejores aplicacionespara atencion al cliente  100%</v>
          </cell>
        </row>
        <row r="56">
          <cell r="E56" t="str">
            <v>b)  Reducción de indicadores de mala calidad</v>
          </cell>
          <cell r="I56" t="str">
            <v xml:space="preserve">  - Para Producto: 35%</v>
          </cell>
          <cell r="M56" t="str">
            <v xml:space="preserve">  - Para Producto: 10%</v>
          </cell>
        </row>
        <row r="57">
          <cell r="I57" t="str">
            <v xml:space="preserve">  - Para Suministro:   N=28    D=40     (MT)</v>
          </cell>
          <cell r="M57" t="str">
            <v xml:space="preserve">  - Para Suministro:   N=12    D=20     (MT)</v>
          </cell>
        </row>
        <row r="58">
          <cell r="I58" t="str">
            <v xml:space="preserve">  - Para Alumbrado Público:    9%</v>
          </cell>
          <cell r="M58" t="str">
            <v xml:space="preserve">  - Para Alumbrado Público:    8%</v>
          </cell>
        </row>
        <row r="59">
          <cell r="E59" t="str">
            <v>c)  Adquirir equipos de medición y control</v>
          </cell>
          <cell r="I59" t="str">
            <v xml:space="preserve">  - Adquisición al 80 %  </v>
          </cell>
          <cell r="M59" t="str">
            <v xml:space="preserve">  - Adquisición al 80 %  </v>
          </cell>
        </row>
        <row r="60">
          <cell r="E60" t="str">
            <v>d)  Diagnósticar y Optimizar el uso de las instalaciones eléctricas</v>
          </cell>
          <cell r="M60" t="str">
            <v xml:space="preserve">    Adquisición de Software de Calculos de Ingeniería</v>
          </cell>
        </row>
        <row r="61">
          <cell r="E61" t="str">
            <v>e)  Disminuir el número de observaciones de OSINERG</v>
          </cell>
          <cell r="I61" t="str">
            <v xml:space="preserve">  -  0.90%</v>
          </cell>
          <cell r="M61" t="str">
            <v xml:space="preserve">  -  0.25 %</v>
          </cell>
        </row>
        <row r="63">
          <cell r="B63" t="str">
            <v>Mejorar la rentabilidad del negocio</v>
          </cell>
        </row>
        <row r="64">
          <cell r="E64" t="str">
            <v xml:space="preserve">a)  Optimizar los procesos operativos / comerciales y revisión de costos </v>
          </cell>
          <cell r="I64" t="str">
            <v xml:space="preserve">   -  Venta en MWh                                =   748,451 </v>
          </cell>
          <cell r="M64" t="str">
            <v xml:space="preserve">   -  Venta en MWh                                =   915,671</v>
          </cell>
        </row>
        <row r="65">
          <cell r="E65" t="str">
            <v xml:space="preserve">      unitarios de bienes y servicios.</v>
          </cell>
          <cell r="I65" t="str">
            <v xml:space="preserve">   -  Facturación en Miles de soles        =   212,972</v>
          </cell>
          <cell r="M65" t="str">
            <v xml:space="preserve">   -  Facturación en Miles de soles        =   264,573</v>
          </cell>
        </row>
        <row r="66">
          <cell r="E66" t="str">
            <v>b)  Incrementar la cobertura del servicio eléctrico.</v>
          </cell>
          <cell r="I66" t="str">
            <v xml:space="preserve">   -  Costo del servicio en Miles Soles   =   85,433</v>
          </cell>
          <cell r="M66" t="str">
            <v xml:space="preserve">   -  Costo del servicio en Miles Soles   =     88,269</v>
          </cell>
        </row>
        <row r="67">
          <cell r="I67" t="str">
            <v xml:space="preserve">    - Margen Operativo                           =   12,852    </v>
          </cell>
          <cell r="M67" t="str">
            <v xml:space="preserve">   -  Margen Operativo                           =     24,520</v>
          </cell>
        </row>
        <row r="69">
          <cell r="E69" t="str">
            <v>c)  Optimizar los procesos comerciales y administrativos</v>
          </cell>
          <cell r="I69" t="str">
            <v xml:space="preserve">    -  MWh / trabajador                          =   2,138</v>
          </cell>
          <cell r="M69" t="str">
            <v xml:space="preserve">    -  MWh / trabajador                          =    2,616</v>
          </cell>
        </row>
        <row r="70">
          <cell r="E70" t="str">
            <v xml:space="preserve">d)  Obtener información oportuna y confiable e implementar programa de </v>
          </cell>
          <cell r="I70" t="str">
            <v xml:space="preserve">    -  Miles Soles Venta / trabajador      =      607</v>
          </cell>
          <cell r="M70" t="str">
            <v xml:space="preserve">    -  Miles Soles Venta / trabajador      =       779</v>
          </cell>
        </row>
        <row r="71">
          <cell r="E71" t="str">
            <v xml:space="preserve">       evaluación y control.</v>
          </cell>
          <cell r="I71" t="str">
            <v xml:space="preserve">    -  Numero de clientes / trabajador    =      941</v>
          </cell>
          <cell r="M71" t="str">
            <v xml:space="preserve">    -  Numero de clientes / trabajador    =     1,074</v>
          </cell>
        </row>
        <row r="73">
          <cell r="E73" t="str">
            <v>e)  Reducir el índice de morosidad y la cartera pesada</v>
          </cell>
          <cell r="I73" t="str">
            <v xml:space="preserve">   - Saneamiento de las carteras de cobranza dudosa :  S/. 4.6 Mio</v>
          </cell>
          <cell r="M73" t="str">
            <v xml:space="preserve">   - Recupero del 65% en cartera pesada</v>
          </cell>
        </row>
        <row r="74">
          <cell r="E74" t="str">
            <v>f)  Ejercer presion a los morosos mediante los cortes, cobranza pre-judicial y</v>
          </cell>
          <cell r="I74" t="str">
            <v xml:space="preserve">   - Deuda de cartera morosa : S/. 25.7 Mio.</v>
          </cell>
          <cell r="M74" t="str">
            <v xml:space="preserve">   - Deuda de Cartera Morosa : S/. 9.0 Mio.</v>
          </cell>
        </row>
        <row r="75">
          <cell r="E75" t="str">
            <v xml:space="preserve">     judicial, ejecucion de embargos, publicidad y facilidades.</v>
          </cell>
        </row>
        <row r="76">
          <cell r="E76" t="str">
            <v>g)  Mejorar la recaudación de la cartera activa.</v>
          </cell>
          <cell r="I76" t="str">
            <v xml:space="preserve">   - Indice de recaudacion :   91 %</v>
          </cell>
          <cell r="M76" t="str">
            <v xml:space="preserve">   - Indice de recaudacion : 95 %</v>
          </cell>
        </row>
        <row r="78">
          <cell r="E78" t="str">
            <v xml:space="preserve">h)  Aplicación de modulo balances de energía en sistema comercial </v>
          </cell>
        </row>
        <row r="79">
          <cell r="E79" t="str">
            <v>i)  Reducir el nivel de pérdidas de energía</v>
          </cell>
          <cell r="I79" t="str">
            <v xml:space="preserve">   - Pérdidas de distribución diciembre 2000 = 11.37 %</v>
          </cell>
          <cell r="M79" t="str">
            <v xml:space="preserve">   - Pérdidas de distribución diciembre 2001 =  7.17 %</v>
          </cell>
        </row>
        <row r="80">
          <cell r="E80" t="str">
            <v>j)  Reducir la vulnerabilidad de las instalaciones eléctricas</v>
          </cell>
          <cell r="I80" t="str">
            <v xml:space="preserve">   - Promedio acumulado anual                     =  12.65 %</v>
          </cell>
          <cell r="M80" t="str">
            <v xml:space="preserve">   - Promedio acumulado anual                     =  9.04 %</v>
          </cell>
        </row>
        <row r="81">
          <cell r="E81" t="str">
            <v>k)  Renovar, efectuar mantenimiento y contraste de medidores</v>
          </cell>
        </row>
        <row r="82">
          <cell r="E82" t="str">
            <v>l)  Aplicación de tecnologías de vanguardia</v>
          </cell>
          <cell r="I82" t="str">
            <v xml:space="preserve">   -  Implementación de proeyctos piloto de telemedición y telecontrol</v>
          </cell>
        </row>
        <row r="85">
          <cell r="B85" t="str">
            <v>(1)   Las cifras del año 2000 son anualizadas sobre la base de  la ejecución al mes de octubre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Idg"/>
      <sheetName val="Ifgb_"/>
      <sheetName val="CMI"/>
      <sheetName val="BG Final"/>
      <sheetName val="Ratios"/>
      <sheetName val="Est Camb Pat"/>
      <sheetName val="Detll Deudas"/>
      <sheetName val="Cobranza"/>
      <sheetName val="BG Ajustado"/>
      <sheetName val="EGPnaturaleza"/>
      <sheetName val="EGPfuncion"/>
      <sheetName val="Flujo Caja_Act"/>
      <sheetName val="FlujoCaja_Actborr"/>
      <sheetName val="Flujo de Caja_ActMSM"/>
      <sheetName val="ResumenEGP"/>
      <sheetName val="Flujo de efectivo"/>
      <sheetName val="PptoIngresosE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B1" t="str">
            <v>Hidrandina S.A.</v>
          </cell>
          <cell r="E1">
            <v>1</v>
          </cell>
        </row>
        <row r="2">
          <cell r="B2" t="str">
            <v>Presupuesto 2003</v>
          </cell>
        </row>
        <row r="4">
          <cell r="B4" t="str">
            <v>ESTADO DE FLUJO DE EFECTIVO</v>
          </cell>
        </row>
        <row r="5">
          <cell r="B5" t="str">
            <v>(En Miles de Soles)</v>
          </cell>
        </row>
        <row r="7">
          <cell r="E7" t="str">
            <v>Por el Período terminado el</v>
          </cell>
          <cell r="F7" t="str">
            <v>Al</v>
          </cell>
          <cell r="G7" t="str">
            <v>Al</v>
          </cell>
          <cell r="H7" t="str">
            <v>Al</v>
          </cell>
        </row>
        <row r="8">
          <cell r="B8" t="str">
            <v>MOVIMIENTOS DE EFECTIVO</v>
          </cell>
          <cell r="E8" t="str">
            <v>31/07/2001</v>
          </cell>
          <cell r="F8" t="str">
            <v>31/12/2001</v>
          </cell>
          <cell r="G8" t="str">
            <v>31/12/2002</v>
          </cell>
          <cell r="H8" t="str">
            <v>31/12/2003</v>
          </cell>
        </row>
        <row r="9">
          <cell r="E9" t="str">
            <v>(1)</v>
          </cell>
        </row>
        <row r="10">
          <cell r="B10" t="str">
            <v>ACTIVIDADES DE OPERACIÓN</v>
          </cell>
        </row>
        <row r="11">
          <cell r="B11" t="str">
            <v>Cobranzas de Clientes</v>
          </cell>
          <cell r="E11">
            <v>164442.25399755622</v>
          </cell>
          <cell r="F11">
            <v>285533</v>
          </cell>
          <cell r="G11">
            <v>275379</v>
          </cell>
          <cell r="H11">
            <v>282655</v>
          </cell>
        </row>
        <row r="12">
          <cell r="B12" t="str">
            <v>Otros Cobros</v>
          </cell>
          <cell r="E12">
            <v>-3135.0779146003179</v>
          </cell>
          <cell r="F12">
            <v>3238</v>
          </cell>
          <cell r="G12">
            <v>2064</v>
          </cell>
          <cell r="H12">
            <v>-930</v>
          </cell>
        </row>
        <row r="13">
          <cell r="B13" t="str">
            <v>Intereses Cobrados</v>
          </cell>
          <cell r="E13">
            <v>3578.1425536353158</v>
          </cell>
          <cell r="F13">
            <v>5794</v>
          </cell>
          <cell r="G13">
            <v>4338</v>
          </cell>
          <cell r="H13">
            <v>4338</v>
          </cell>
        </row>
        <row r="14">
          <cell r="B14" t="str">
            <v>Pagos a Proveedores</v>
          </cell>
          <cell r="E14">
            <v>-118387.2671435791</v>
          </cell>
          <cell r="F14">
            <v>-205352</v>
          </cell>
          <cell r="G14">
            <v>-200215</v>
          </cell>
          <cell r="H14">
            <v>-201772</v>
          </cell>
        </row>
        <row r="15">
          <cell r="B15" t="str">
            <v>Pago de Remuneraciones</v>
          </cell>
          <cell r="E15">
            <v>-6694.4297804194166</v>
          </cell>
          <cell r="F15">
            <v>-10839</v>
          </cell>
          <cell r="G15">
            <v>-12452</v>
          </cell>
          <cell r="H15">
            <v>-12640</v>
          </cell>
        </row>
        <row r="16">
          <cell r="B16" t="str">
            <v>Pago de Tributos</v>
          </cell>
          <cell r="E16">
            <v>-6849.7002007955216</v>
          </cell>
          <cell r="F16">
            <v>-10788</v>
          </cell>
          <cell r="G16">
            <v>-14188</v>
          </cell>
          <cell r="H16">
            <v>-15481</v>
          </cell>
        </row>
        <row r="17">
          <cell r="B17" t="str">
            <v>Pago de Beneficios Sociales</v>
          </cell>
          <cell r="E17">
            <v>-540.97401239317776</v>
          </cell>
          <cell r="F17">
            <v>-892</v>
          </cell>
          <cell r="G17">
            <v>-967</v>
          </cell>
          <cell r="H17">
            <v>-1074</v>
          </cell>
        </row>
        <row r="18">
          <cell r="B18" t="str">
            <v>Impuesto a la renta</v>
          </cell>
          <cell r="E18">
            <v>0</v>
          </cell>
          <cell r="F18">
            <v>0</v>
          </cell>
        </row>
        <row r="19">
          <cell r="B19" t="str">
            <v xml:space="preserve">Intereses Pagados </v>
          </cell>
          <cell r="E19">
            <v>-1769.291605432167</v>
          </cell>
          <cell r="F19">
            <v>-4015</v>
          </cell>
          <cell r="G19">
            <v>-2031</v>
          </cell>
          <cell r="H19">
            <v>-3623</v>
          </cell>
        </row>
        <row r="20">
          <cell r="B20" t="str">
            <v>Otros Pagos relativos a la actividad</v>
          </cell>
          <cell r="E20">
            <v>-10565.415999999999</v>
          </cell>
          <cell r="F20">
            <v>-26727</v>
          </cell>
          <cell r="G20">
            <v>-20910</v>
          </cell>
          <cell r="H20">
            <v>-13969</v>
          </cell>
        </row>
        <row r="21">
          <cell r="B21" t="str">
            <v>Efectivo Neto Provisto por las actividades de Operación</v>
          </cell>
          <cell r="E21">
            <v>20078.239893971848</v>
          </cell>
          <cell r="F21">
            <v>35952</v>
          </cell>
          <cell r="G21">
            <v>31018</v>
          </cell>
          <cell r="H21">
            <v>37504</v>
          </cell>
        </row>
        <row r="23">
          <cell r="B23" t="str">
            <v>ACTIVIDADES DE INVERSION</v>
          </cell>
        </row>
        <row r="24">
          <cell r="B24" t="str">
            <v>Compra de Inmuebles Maquinaria y Equipo</v>
          </cell>
          <cell r="E24">
            <v>-11369.355112380206</v>
          </cell>
          <cell r="F24">
            <v>-25943</v>
          </cell>
          <cell r="G24">
            <v>-39436</v>
          </cell>
          <cell r="H24">
            <v>-59024</v>
          </cell>
        </row>
        <row r="25">
          <cell r="B25" t="str">
            <v>Otros (pagos) ingresos relativos a la actividad</v>
          </cell>
          <cell r="E25">
            <v>-760.07663150964993</v>
          </cell>
          <cell r="F25">
            <v>-2796</v>
          </cell>
          <cell r="G25">
            <v>-1912</v>
          </cell>
          <cell r="H25">
            <v>-3106</v>
          </cell>
        </row>
        <row r="26">
          <cell r="B26" t="str">
            <v>Efectivo neto aplicado a las actividades de Inversión</v>
          </cell>
          <cell r="E26">
            <v>-12129.431743889856</v>
          </cell>
          <cell r="F26">
            <v>-28739</v>
          </cell>
          <cell r="G26">
            <v>-41348</v>
          </cell>
          <cell r="H26">
            <v>-62130</v>
          </cell>
        </row>
        <row r="28">
          <cell r="B28" t="str">
            <v>ACTIVIDADES DE FINANCIAMIENTO</v>
          </cell>
        </row>
        <row r="29">
          <cell r="B29" t="str">
            <v>Aporte de Capital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B30" t="str">
            <v>Ingreso por Préstamos Bancarios</v>
          </cell>
          <cell r="E30">
            <v>12248.561505465281</v>
          </cell>
          <cell r="F30">
            <v>12577</v>
          </cell>
          <cell r="G30">
            <v>26700</v>
          </cell>
          <cell r="H30">
            <v>41000</v>
          </cell>
        </row>
        <row r="31">
          <cell r="B31" t="str">
            <v>Amortización de Préstamos</v>
          </cell>
          <cell r="E31">
            <v>-20599.538764419565</v>
          </cell>
          <cell r="F31">
            <v>-21223</v>
          </cell>
          <cell r="G31">
            <v>-18176</v>
          </cell>
          <cell r="H31">
            <v>-14396</v>
          </cell>
        </row>
        <row r="32">
          <cell r="B32" t="str">
            <v>Efectivo Neto (aplicado a) provisto por las actividades</v>
          </cell>
          <cell r="F32">
            <v>-8646</v>
          </cell>
          <cell r="G32">
            <v>8524</v>
          </cell>
          <cell r="H32">
            <v>26604</v>
          </cell>
        </row>
        <row r="33">
          <cell r="B33" t="str">
            <v>de Financiamiento</v>
          </cell>
          <cell r="E33">
            <v>-8350.9772589542845</v>
          </cell>
        </row>
        <row r="35">
          <cell r="B35" t="str">
            <v>(DISMINUCIÓN)/AUMENTO  NETO DEL EFECTIVO</v>
          </cell>
          <cell r="E35">
            <v>-402.16910887229278</v>
          </cell>
          <cell r="F35">
            <v>-1433</v>
          </cell>
          <cell r="G35">
            <v>-1806</v>
          </cell>
          <cell r="H35">
            <v>1978</v>
          </cell>
        </row>
        <row r="37">
          <cell r="B37" t="str">
            <v>REI DEL PERIODO</v>
          </cell>
          <cell r="E37">
            <v>6.9368141076499992</v>
          </cell>
          <cell r="F37">
            <v>1171</v>
          </cell>
          <cell r="G37">
            <v>-469</v>
          </cell>
          <cell r="H37">
            <v>-469</v>
          </cell>
        </row>
        <row r="39">
          <cell r="B39" t="str">
            <v>SALDO DEL EFECTIVO AL INICIO DEL PERIODO</v>
          </cell>
          <cell r="E39">
            <v>3570</v>
          </cell>
          <cell r="F39">
            <v>3581</v>
          </cell>
          <cell r="G39">
            <v>3319</v>
          </cell>
          <cell r="H39">
            <v>1044</v>
          </cell>
        </row>
        <row r="41">
          <cell r="B41" t="str">
            <v>SALDO DEL EFECTIVO AL FIN DEL PERIODO</v>
          </cell>
          <cell r="E41">
            <v>3174.7677052353574</v>
          </cell>
          <cell r="F41">
            <v>3319</v>
          </cell>
          <cell r="G41">
            <v>1044</v>
          </cell>
          <cell r="H41">
            <v>2553</v>
          </cell>
        </row>
        <row r="43">
          <cell r="B43" t="str">
            <v xml:space="preserve">CONCILIACION DEL RESULTADO NETO DEL </v>
          </cell>
        </row>
        <row r="44">
          <cell r="B44" t="str">
            <v>PERIODO CON EL EFECTIVO NETO PROVENIENTE</v>
          </cell>
          <cell r="E44" t="str">
            <v>Por el Período terminado el</v>
          </cell>
          <cell r="F44" t="str">
            <v>Al</v>
          </cell>
          <cell r="G44" t="str">
            <v>Al</v>
          </cell>
          <cell r="H44" t="str">
            <v>Al</v>
          </cell>
        </row>
        <row r="45">
          <cell r="B45" t="str">
            <v>DE LAS ACTIVIDADES DE OPERACIÓN</v>
          </cell>
          <cell r="E45" t="str">
            <v>31/07/2001</v>
          </cell>
          <cell r="F45" t="str">
            <v>31/12/2001</v>
          </cell>
          <cell r="G45" t="str">
            <v>31/12/2002</v>
          </cell>
          <cell r="H45" t="str">
            <v>31/12/2003</v>
          </cell>
        </row>
        <row r="47">
          <cell r="B47" t="str">
            <v>(Pérdida )Utilidad neta del período</v>
          </cell>
          <cell r="E47">
            <v>10635</v>
          </cell>
          <cell r="F47">
            <v>-1001</v>
          </cell>
          <cell r="G47">
            <v>8798</v>
          </cell>
          <cell r="H47">
            <v>15164</v>
          </cell>
        </row>
        <row r="49">
          <cell r="B49" t="str">
            <v xml:space="preserve">Ajustes al resultado neto que no afectan los flujos de </v>
          </cell>
        </row>
        <row r="50">
          <cell r="B50" t="str">
            <v xml:space="preserve">efectan los flujos de efectivo de las actividades de </v>
          </cell>
        </row>
        <row r="51">
          <cell r="B51" t="str">
            <v>operación :</v>
          </cell>
        </row>
        <row r="52">
          <cell r="B52" t="str">
            <v>Depreciación</v>
          </cell>
          <cell r="E52">
            <v>15855.384582609557</v>
          </cell>
          <cell r="F52">
            <v>27618</v>
          </cell>
          <cell r="G52">
            <v>26558</v>
          </cell>
          <cell r="H52">
            <v>26789</v>
          </cell>
        </row>
        <row r="53">
          <cell r="B53" t="str">
            <v>Provisión para Beneficios Sociales</v>
          </cell>
          <cell r="E53">
            <v>533.06214383898157</v>
          </cell>
          <cell r="F53">
            <v>882</v>
          </cell>
          <cell r="G53">
            <v>994</v>
          </cell>
          <cell r="H53">
            <v>1100</v>
          </cell>
        </row>
        <row r="54">
          <cell r="B54" t="str">
            <v>Provisiones Diversas</v>
          </cell>
          <cell r="E54">
            <v>768.44023332632412</v>
          </cell>
          <cell r="F54">
            <v>5046</v>
          </cell>
          <cell r="G54">
            <v>4856</v>
          </cell>
          <cell r="H54">
            <v>4039</v>
          </cell>
        </row>
        <row r="55">
          <cell r="B55" t="str">
            <v>Resultado por Exposición a la Inflación</v>
          </cell>
          <cell r="E55">
            <v>-6.9368141076499992</v>
          </cell>
          <cell r="F55">
            <v>-1171</v>
          </cell>
          <cell r="G55">
            <v>469</v>
          </cell>
          <cell r="H55">
            <v>469</v>
          </cell>
        </row>
        <row r="56">
          <cell r="B56" t="str">
            <v>Ajustes diversos netos</v>
          </cell>
          <cell r="E56">
            <v>-540.97401239317776</v>
          </cell>
          <cell r="F56">
            <v>-892</v>
          </cell>
          <cell r="G56">
            <v>-967</v>
          </cell>
          <cell r="H56">
            <v>-1074</v>
          </cell>
        </row>
        <row r="57">
          <cell r="B57" t="str">
            <v xml:space="preserve">Aumento (disminución ) del flujo de las actividades de </v>
          </cell>
        </row>
        <row r="58">
          <cell r="B58" t="str">
            <v xml:space="preserve">Operación por variaciones netas en Activos y Pasivos : </v>
          </cell>
        </row>
        <row r="59">
          <cell r="B59" t="str">
            <v>Cuentas por Cobrar Comerciales</v>
          </cell>
          <cell r="E59">
            <v>-2482.3487588791168</v>
          </cell>
          <cell r="F59">
            <v>2087</v>
          </cell>
          <cell r="G59">
            <v>695</v>
          </cell>
          <cell r="H59">
            <v>-7996</v>
          </cell>
        </row>
        <row r="60">
          <cell r="B60" t="str">
            <v>Otras Cuentas por Cobrar</v>
          </cell>
          <cell r="E60">
            <v>-3135.0779146003179</v>
          </cell>
          <cell r="F60">
            <v>3238</v>
          </cell>
          <cell r="G60">
            <v>-1123</v>
          </cell>
          <cell r="H60">
            <v>-930</v>
          </cell>
        </row>
        <row r="61">
          <cell r="B61" t="str">
            <v>Existencias</v>
          </cell>
          <cell r="E61">
            <v>518.22739029986326</v>
          </cell>
          <cell r="F61">
            <v>2844</v>
          </cell>
          <cell r="G61">
            <v>1185</v>
          </cell>
          <cell r="H61">
            <v>-661</v>
          </cell>
        </row>
        <row r="62">
          <cell r="B62" t="str">
            <v>Impuestos y Gastos Pagados por Anticipado</v>
          </cell>
          <cell r="E62">
            <v>-472.73414611323409</v>
          </cell>
          <cell r="F62">
            <v>1992</v>
          </cell>
          <cell r="G62">
            <v>-92</v>
          </cell>
          <cell r="H62">
            <v>362</v>
          </cell>
        </row>
        <row r="63">
          <cell r="B63" t="str">
            <v>Cuentas por Pagar Comerciales</v>
          </cell>
          <cell r="E63">
            <v>2653.4429163636137</v>
          </cell>
          <cell r="F63">
            <v>-655</v>
          </cell>
          <cell r="G63">
            <v>-4990</v>
          </cell>
          <cell r="H63">
            <v>1740</v>
          </cell>
        </row>
        <row r="64">
          <cell r="B64" t="str">
            <v>Otras Cuentas por Pagar</v>
          </cell>
          <cell r="E64">
            <v>-4247.5680000000002</v>
          </cell>
          <cell r="F64">
            <v>-4036</v>
          </cell>
          <cell r="G64">
            <v>-5365</v>
          </cell>
          <cell r="H64">
            <v>-1498</v>
          </cell>
        </row>
        <row r="65">
          <cell r="B65" t="str">
            <v>EFECTIVO NETO PROVISTO POR LAS ACTIVIDADES DE</v>
          </cell>
          <cell r="E65">
            <v>20077.917620344844</v>
          </cell>
          <cell r="F65">
            <v>35952</v>
          </cell>
          <cell r="G65">
            <v>31018</v>
          </cell>
          <cell r="H65">
            <v>37504</v>
          </cell>
        </row>
        <row r="66">
          <cell r="B66" t="str">
            <v>OPERACIÓN</v>
          </cell>
        </row>
        <row r="67">
          <cell r="B67" t="str">
            <v>(1) Montos reexpresados al 31-Diciembre-2003</v>
          </cell>
          <cell r="F67">
            <v>0</v>
          </cell>
          <cell r="G67">
            <v>0</v>
          </cell>
          <cell r="H67">
            <v>0</v>
          </cell>
        </row>
      </sheetData>
      <sheetData sheetId="16" refreshError="1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Cta"/>
      <sheetName val="Idc"/>
      <sheetName val="Ifga"/>
      <sheetName val="Ifgb"/>
      <sheetName val="Idg"/>
      <sheetName val="Idg1"/>
      <sheetName val="Mdo"/>
      <sheetName val="Bde"/>
      <sheetName val="Pme"/>
      <sheetName val="Ppto"/>
      <sheetName val="Blg"/>
      <sheetName val="Gpn"/>
      <sheetName val="Gpd"/>
      <sheetName val="fdcd"/>
      <sheetName val="Adf"/>
      <sheetName val="Ivn"/>
      <sheetName val="Anexos"/>
      <sheetName val="Ape"/>
      <sheetName val="GradoElect_Conces"/>
      <sheetName val="GradoElec_Inf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Cta"/>
      <sheetName val="Idc"/>
      <sheetName val="Ifga"/>
      <sheetName val="Ifgb"/>
      <sheetName val="Idg"/>
      <sheetName val="Idg1"/>
      <sheetName val="Mdo"/>
      <sheetName val="Bde"/>
      <sheetName val="Pme"/>
      <sheetName val="Ppto"/>
      <sheetName val="Blg"/>
      <sheetName val="Gpn"/>
      <sheetName val="Gpd"/>
      <sheetName val="fdcd"/>
      <sheetName val="Adf"/>
      <sheetName val="Ivn"/>
      <sheetName val="Anexos"/>
      <sheetName val="Ape"/>
      <sheetName val="GradoElect_Conces"/>
      <sheetName val="GradoElec_Inf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Cta"/>
      <sheetName val="Idc"/>
      <sheetName val="Ifga"/>
      <sheetName val="Ifgb"/>
      <sheetName val="Idg"/>
      <sheetName val="Idg1"/>
      <sheetName val="Bde"/>
      <sheetName val="Mdo"/>
      <sheetName val="Pme"/>
      <sheetName val="Ppto"/>
      <sheetName val="Blg"/>
      <sheetName val="Gpn"/>
      <sheetName val="Gpd"/>
      <sheetName val="Fdcd_0"/>
      <sheetName val="fdcd"/>
      <sheetName val="Adf"/>
      <sheetName val="Ivn"/>
      <sheetName val="Anexos"/>
      <sheetName val="Ape"/>
      <sheetName val="GradoElect_Conces"/>
      <sheetName val="GradoElec_Infl"/>
      <sheetName val="Aportes de Capital ME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Cta"/>
      <sheetName val="Idc"/>
      <sheetName val="Ifg"/>
      <sheetName val="Idg"/>
      <sheetName val="Mdo"/>
      <sheetName val="deuda"/>
      <sheetName val="Pme"/>
      <sheetName val="Bde"/>
      <sheetName val="Blg"/>
      <sheetName val="Gpn"/>
      <sheetName val="Gpd"/>
      <sheetName val="flujo 2002"/>
      <sheetName val="Aportes de Capital MEM"/>
      <sheetName val="Inv"/>
      <sheetName val="Ape"/>
    </sheetNames>
    <sheetDataSet>
      <sheetData sheetId="0"/>
      <sheetData sheetId="1"/>
      <sheetData sheetId="2" refreshError="1">
        <row r="1">
          <cell r="B1" t="str">
            <v>Electronorte Medio S.A.</v>
          </cell>
        </row>
        <row r="2">
          <cell r="B2" t="str">
            <v>Presupuesto y Plan Operativo 2001</v>
          </cell>
        </row>
        <row r="5">
          <cell r="B5" t="str">
            <v>INFORMACION GENERAL (1)</v>
          </cell>
        </row>
        <row r="8">
          <cell r="B8" t="str">
            <v>UBICACIÓN GEOGRÁFICA</v>
          </cell>
        </row>
        <row r="10">
          <cell r="B10" t="str">
            <v>UNIDADES DE NEGOCIO</v>
          </cell>
          <cell r="E10" t="str">
            <v xml:space="preserve">       DEPARTAMENTOS</v>
          </cell>
          <cell r="H10" t="str">
            <v>EXTENSIÓN ( KM2)</v>
          </cell>
          <cell r="J10" t="str">
            <v>PROVINCIA(S)</v>
          </cell>
          <cell r="L10" t="str">
            <v>NÚMERO</v>
          </cell>
          <cell r="N10" t="str">
            <v>POBLACION (2)</v>
          </cell>
          <cell r="P10" t="str">
            <v>INDICE DE</v>
          </cell>
        </row>
        <row r="11">
          <cell r="H11" t="str">
            <v>GEOGRÁFICA</v>
          </cell>
          <cell r="I11" t="str">
            <v>CONCESIÓN</v>
          </cell>
          <cell r="J11" t="str">
            <v>PROVINCIA</v>
          </cell>
          <cell r="K11" t="str">
            <v>NUMERO</v>
          </cell>
          <cell r="L11" t="str">
            <v>DISTRITOS</v>
          </cell>
          <cell r="N11" t="str">
            <v>(MILES)</v>
          </cell>
          <cell r="P11" t="str">
            <v>ELECTRIFICACION</v>
          </cell>
        </row>
        <row r="13">
          <cell r="B13" t="str">
            <v xml:space="preserve">  La Libertad</v>
          </cell>
          <cell r="E13" t="str">
            <v xml:space="preserve">  La Libertad</v>
          </cell>
          <cell r="H13">
            <v>25500</v>
          </cell>
          <cell r="I13">
            <v>541</v>
          </cell>
          <cell r="J13" t="str">
            <v>Trujillo</v>
          </cell>
          <cell r="K13">
            <v>12</v>
          </cell>
          <cell r="M13">
            <v>49</v>
          </cell>
          <cell r="O13">
            <v>1349.2529999999999</v>
          </cell>
          <cell r="P13">
            <v>0.66963349349603074</v>
          </cell>
        </row>
        <row r="14">
          <cell r="B14" t="str">
            <v xml:space="preserve">  Cajamarca</v>
          </cell>
          <cell r="E14" t="str">
            <v xml:space="preserve">  Cajamarca</v>
          </cell>
          <cell r="H14">
            <v>13376</v>
          </cell>
          <cell r="I14">
            <v>107</v>
          </cell>
          <cell r="J14" t="str">
            <v>Cajamarca</v>
          </cell>
          <cell r="K14">
            <v>7</v>
          </cell>
          <cell r="M14">
            <v>21</v>
          </cell>
          <cell r="O14">
            <v>344.702</v>
          </cell>
          <cell r="P14">
            <v>0.46277654321703965</v>
          </cell>
        </row>
        <row r="15">
          <cell r="B15" t="str">
            <v xml:space="preserve">  Chimbote</v>
          </cell>
          <cell r="E15" t="str">
            <v xml:space="preserve">  Ancash</v>
          </cell>
          <cell r="H15">
            <v>12276</v>
          </cell>
          <cell r="I15">
            <v>108</v>
          </cell>
          <cell r="J15" t="str">
            <v>Chimbote</v>
          </cell>
          <cell r="K15">
            <v>4</v>
          </cell>
          <cell r="M15">
            <v>12</v>
          </cell>
          <cell r="O15">
            <v>402.63099999999997</v>
          </cell>
          <cell r="P15">
            <v>0.97422950542804709</v>
          </cell>
        </row>
        <row r="16">
          <cell r="B16" t="str">
            <v xml:space="preserve">   Huaraz</v>
          </cell>
          <cell r="E16" t="str">
            <v xml:space="preserve">  Ancash</v>
          </cell>
          <cell r="H16">
            <v>23601</v>
          </cell>
          <cell r="I16">
            <v>141</v>
          </cell>
          <cell r="J16" t="str">
            <v>Huaraz</v>
          </cell>
          <cell r="K16">
            <v>14</v>
          </cell>
          <cell r="M16">
            <v>48</v>
          </cell>
          <cell r="O16">
            <v>248.72499999999999</v>
          </cell>
          <cell r="P16">
            <v>0.77185646798673235</v>
          </cell>
        </row>
        <row r="23">
          <cell r="C23" t="str">
            <v>TOTAL :</v>
          </cell>
          <cell r="H23">
            <v>74753</v>
          </cell>
          <cell r="I23">
            <v>897</v>
          </cell>
          <cell r="K23">
            <v>37</v>
          </cell>
          <cell r="M23">
            <v>130</v>
          </cell>
          <cell r="O23">
            <v>2345.3109999999997</v>
          </cell>
          <cell r="P23">
            <v>0.70236314075190887</v>
          </cell>
        </row>
        <row r="25">
          <cell r="B25" t="str">
            <v>(2) según el INEI</v>
          </cell>
        </row>
        <row r="29">
          <cell r="B29" t="str">
            <v xml:space="preserve">TAMAÑO DE LAS UNIDADES DE NEGOCIO </v>
          </cell>
        </row>
        <row r="32">
          <cell r="D32" t="str">
            <v>FUERZA</v>
          </cell>
          <cell r="E32" t="str">
            <v>SUB ESTACIONES</v>
          </cell>
          <cell r="G32" t="str">
            <v>LONGITUD DE REDES</v>
          </cell>
          <cell r="I32" t="str">
            <v>CENTRALES</v>
          </cell>
          <cell r="K32" t="str">
            <v>MERCADO</v>
          </cell>
        </row>
        <row r="33">
          <cell r="B33" t="str">
            <v>UNIDADES DE</v>
          </cell>
          <cell r="D33" t="str">
            <v>LABORAL</v>
          </cell>
          <cell r="E33" t="str">
            <v>DISTRIBUCION</v>
          </cell>
          <cell r="G33" t="str">
            <v>( KM )</v>
          </cell>
          <cell r="I33" t="str">
            <v>ELECTRICAS</v>
          </cell>
          <cell r="K33" t="str">
            <v>CLIENTES</v>
          </cell>
          <cell r="N33" t="str">
            <v>MWH  FACTURADOS</v>
          </cell>
        </row>
        <row r="34">
          <cell r="B34" t="str">
            <v>NEGOCIO</v>
          </cell>
          <cell r="E34" t="str">
            <v>NUMERO</v>
          </cell>
          <cell r="F34" t="str">
            <v>(KVA)</v>
          </cell>
          <cell r="G34" t="str">
            <v>MT</v>
          </cell>
          <cell r="H34" t="str">
            <v>BT</v>
          </cell>
          <cell r="I34" t="str">
            <v>NUMERO</v>
          </cell>
          <cell r="J34" t="str">
            <v>MW</v>
          </cell>
          <cell r="K34" t="str">
            <v>LIBRES</v>
          </cell>
          <cell r="L34" t="str">
            <v>REGULADOS</v>
          </cell>
          <cell r="N34" t="str">
            <v>LIBRES</v>
          </cell>
          <cell r="O34" t="str">
            <v>REGULADOS</v>
          </cell>
        </row>
        <row r="35">
          <cell r="L35" t="str">
            <v>MT</v>
          </cell>
          <cell r="M35" t="str">
            <v>BT</v>
          </cell>
          <cell r="O35" t="str">
            <v>MT</v>
          </cell>
          <cell r="P35" t="str">
            <v>BT</v>
          </cell>
        </row>
        <row r="37">
          <cell r="B37" t="str">
            <v xml:space="preserve">  La Libertad</v>
          </cell>
          <cell r="D37">
            <v>184</v>
          </cell>
          <cell r="E37">
            <v>1225</v>
          </cell>
          <cell r="F37">
            <v>179260</v>
          </cell>
          <cell r="G37">
            <v>1050</v>
          </cell>
          <cell r="H37">
            <v>1981</v>
          </cell>
          <cell r="I37">
            <v>6</v>
          </cell>
          <cell r="J37">
            <v>2.99</v>
          </cell>
          <cell r="K37">
            <v>5</v>
          </cell>
          <cell r="L37">
            <v>592</v>
          </cell>
          <cell r="M37">
            <v>180104</v>
          </cell>
          <cell r="N37">
            <v>134195</v>
          </cell>
          <cell r="O37">
            <v>100307</v>
          </cell>
          <cell r="P37">
            <v>218497</v>
          </cell>
        </row>
        <row r="38">
          <cell r="B38" t="str">
            <v xml:space="preserve">  Cajamarca</v>
          </cell>
          <cell r="D38">
            <v>61</v>
          </cell>
          <cell r="E38">
            <v>302</v>
          </cell>
          <cell r="F38">
            <v>29520</v>
          </cell>
          <cell r="G38">
            <v>299</v>
          </cell>
          <cell r="H38">
            <v>446</v>
          </cell>
          <cell r="I38">
            <v>9</v>
          </cell>
          <cell r="J38">
            <v>8.67</v>
          </cell>
          <cell r="K38">
            <v>1</v>
          </cell>
          <cell r="L38">
            <v>59</v>
          </cell>
          <cell r="M38">
            <v>31844</v>
          </cell>
          <cell r="N38">
            <v>42597</v>
          </cell>
          <cell r="O38">
            <v>11171</v>
          </cell>
          <cell r="P38">
            <v>35624</v>
          </cell>
        </row>
        <row r="39">
          <cell r="B39" t="str">
            <v xml:space="preserve">  Chimbote</v>
          </cell>
          <cell r="D39">
            <v>55</v>
          </cell>
          <cell r="E39">
            <v>692</v>
          </cell>
          <cell r="F39">
            <v>67150</v>
          </cell>
          <cell r="G39">
            <v>676</v>
          </cell>
          <cell r="H39">
            <v>904</v>
          </cell>
          <cell r="I39">
            <v>1</v>
          </cell>
          <cell r="J39">
            <v>0.23</v>
          </cell>
          <cell r="K39">
            <v>5</v>
          </cell>
          <cell r="L39">
            <v>296</v>
          </cell>
          <cell r="M39">
            <v>78150</v>
          </cell>
          <cell r="N39">
            <v>17287</v>
          </cell>
          <cell r="O39">
            <v>60972</v>
          </cell>
          <cell r="P39">
            <v>82180</v>
          </cell>
        </row>
        <row r="40">
          <cell r="B40" t="str">
            <v xml:space="preserve">   Huaraz</v>
          </cell>
          <cell r="D40">
            <v>50</v>
          </cell>
          <cell r="E40">
            <v>537</v>
          </cell>
          <cell r="F40">
            <v>39110</v>
          </cell>
          <cell r="G40">
            <v>736</v>
          </cell>
          <cell r="H40">
            <v>974</v>
          </cell>
          <cell r="I40">
            <v>6</v>
          </cell>
          <cell r="J40">
            <v>5.29</v>
          </cell>
          <cell r="K40">
            <v>0</v>
          </cell>
          <cell r="L40">
            <v>131</v>
          </cell>
          <cell r="M40">
            <v>38265</v>
          </cell>
          <cell r="O40">
            <v>6983</v>
          </cell>
          <cell r="P40">
            <v>38639</v>
          </cell>
        </row>
        <row r="46">
          <cell r="C46" t="str">
            <v>TOTAL</v>
          </cell>
          <cell r="D46">
            <v>350</v>
          </cell>
          <cell r="E46">
            <v>2756</v>
          </cell>
          <cell r="F46">
            <v>315040</v>
          </cell>
          <cell r="G46">
            <v>2761</v>
          </cell>
          <cell r="H46">
            <v>4305</v>
          </cell>
          <cell r="I46">
            <v>22</v>
          </cell>
          <cell r="J46">
            <v>17.18</v>
          </cell>
          <cell r="K46">
            <v>11</v>
          </cell>
          <cell r="L46">
            <v>1078</v>
          </cell>
          <cell r="M46">
            <v>328363</v>
          </cell>
          <cell r="N46">
            <v>194079</v>
          </cell>
          <cell r="O46">
            <v>179433</v>
          </cell>
          <cell r="P46">
            <v>374940</v>
          </cell>
        </row>
        <row r="49">
          <cell r="B49" t="str">
            <v>DESCRIPCIÓN DE LA GESTIÓN</v>
          </cell>
        </row>
        <row r="52">
          <cell r="B52" t="str">
            <v xml:space="preserve">OBJETIVOS </v>
          </cell>
          <cell r="E52" t="str">
            <v>ESTRATEGIAS</v>
          </cell>
          <cell r="K52" t="str">
            <v xml:space="preserve">              RESULTADOS</v>
          </cell>
        </row>
        <row r="53">
          <cell r="B53" t="str">
            <v>ESTRATEGICOS</v>
          </cell>
          <cell r="I53" t="str">
            <v>PRELIMINAR 2000</v>
          </cell>
          <cell r="M53" t="str">
            <v>PROGRAMADO  2,001</v>
          </cell>
        </row>
        <row r="55">
          <cell r="B55" t="str">
            <v>Calidad del Servicio y Seguridad Industrial</v>
          </cell>
          <cell r="E55" t="str">
            <v>a)  Optimizar la atención comercial</v>
          </cell>
          <cell r="I55" t="str">
            <v xml:space="preserve">  - Mejores aplicaciones del sistema comercial para atencion al cliente  80%</v>
          </cell>
          <cell r="M55" t="str">
            <v xml:space="preserve">  - Mejores aplicacionespara atencion al cliente  100%</v>
          </cell>
        </row>
        <row r="56">
          <cell r="E56" t="str">
            <v>b)  Reducción de indicadores de mala calidad</v>
          </cell>
          <cell r="I56" t="str">
            <v xml:space="preserve">  - Para Producto: 35%</v>
          </cell>
          <cell r="M56" t="str">
            <v xml:space="preserve">  - Para Producto: 10%</v>
          </cell>
        </row>
        <row r="57">
          <cell r="I57" t="str">
            <v xml:space="preserve">  - Para Suministro:   N=28    D=40     (MT)</v>
          </cell>
          <cell r="M57" t="str">
            <v xml:space="preserve">  - Para Suministro:   N=12    D=20     (MT)</v>
          </cell>
        </row>
        <row r="58">
          <cell r="I58" t="str">
            <v xml:space="preserve">  - Para Alumbrado Público:    9%</v>
          </cell>
          <cell r="M58" t="str">
            <v xml:space="preserve">  - Para Alumbrado Público:    8%</v>
          </cell>
        </row>
        <row r="59">
          <cell r="E59" t="str">
            <v>c)  Adquirir equipos de medición y control</v>
          </cell>
          <cell r="I59" t="str">
            <v xml:space="preserve">  - Adquisición al 80 %  </v>
          </cell>
          <cell r="M59" t="str">
            <v xml:space="preserve">  - Adquisición al 80 %  </v>
          </cell>
        </row>
        <row r="60">
          <cell r="E60" t="str">
            <v>d)  Diagnósticar y Optimizar el uso de las instalaciones eléctricas</v>
          </cell>
          <cell r="M60" t="str">
            <v xml:space="preserve">    Adquisición de Software de Calculos de Ingeniería</v>
          </cell>
        </row>
        <row r="61">
          <cell r="E61" t="str">
            <v>e)  Disminuir el número de observaciones de OSINERG</v>
          </cell>
          <cell r="I61" t="str">
            <v xml:space="preserve">  -  0.90%</v>
          </cell>
          <cell r="M61" t="str">
            <v xml:space="preserve">  -  0.25 %</v>
          </cell>
        </row>
        <row r="63">
          <cell r="B63" t="str">
            <v>Mejorar la rentabilidad del negocio</v>
          </cell>
        </row>
        <row r="64">
          <cell r="E64" t="str">
            <v xml:space="preserve">a)  Optimizar los procesos operativos / comerciales y revisión de costos </v>
          </cell>
          <cell r="I64" t="str">
            <v xml:space="preserve">   -  Venta en MWh                                =   748,451 </v>
          </cell>
          <cell r="M64" t="str">
            <v xml:space="preserve">   -  Venta en MWh                                =   915,671</v>
          </cell>
        </row>
        <row r="65">
          <cell r="E65" t="str">
            <v xml:space="preserve">      unitarios de bienes y servicios.</v>
          </cell>
          <cell r="I65" t="str">
            <v xml:space="preserve">   -  Facturación en Miles de soles        =   212,972</v>
          </cell>
          <cell r="M65" t="str">
            <v xml:space="preserve">   -  Facturación en Miles de soles        =   264,573</v>
          </cell>
        </row>
        <row r="66">
          <cell r="E66" t="str">
            <v>b)  Incrementar la cobertura del servicio eléctrico.</v>
          </cell>
          <cell r="I66" t="str">
            <v xml:space="preserve">   -  Costo del servicio en Miles Soles   =   85,433</v>
          </cell>
          <cell r="M66" t="str">
            <v xml:space="preserve">   -  Costo del servicio en Miles Soles   =     88,269</v>
          </cell>
        </row>
        <row r="67">
          <cell r="I67" t="str">
            <v xml:space="preserve">    - Margen Operativo                           =   12,852    </v>
          </cell>
          <cell r="M67" t="str">
            <v xml:space="preserve">   -  Margen Operativo                           =     24,520</v>
          </cell>
        </row>
        <row r="69">
          <cell r="E69" t="str">
            <v>c)  Optimizar los procesos comerciales y administrativos</v>
          </cell>
          <cell r="I69" t="str">
            <v xml:space="preserve">    -  MWh / trabajador                          =   2,138</v>
          </cell>
          <cell r="M69" t="str">
            <v xml:space="preserve">    -  MWh / trabajador                          =    2,616</v>
          </cell>
        </row>
        <row r="70">
          <cell r="E70" t="str">
            <v xml:space="preserve">d)  Obtener información oportuna y confiable e implementar programa de </v>
          </cell>
          <cell r="I70" t="str">
            <v xml:space="preserve">    -  Miles Soles Venta / trabajador      =      607</v>
          </cell>
          <cell r="M70" t="str">
            <v xml:space="preserve">    -  Miles Soles Venta / trabajador      =       779</v>
          </cell>
        </row>
        <row r="71">
          <cell r="E71" t="str">
            <v xml:space="preserve">       evaluación y control.</v>
          </cell>
          <cell r="I71" t="str">
            <v xml:space="preserve">    -  Numero de clientes / trabajador    =      941</v>
          </cell>
          <cell r="M71" t="str">
            <v xml:space="preserve">    -  Numero de clientes / trabajador    =     1,074</v>
          </cell>
        </row>
        <row r="73">
          <cell r="E73" t="str">
            <v>e)  Reducir el índice de morosidad y la cartera pesada</v>
          </cell>
          <cell r="I73" t="str">
            <v xml:space="preserve">   - Saneamiento de las carteras de cobranza dudosa :  S/. 4.6 Mio</v>
          </cell>
          <cell r="M73" t="str">
            <v xml:space="preserve">   - Recupero del 65% en cartera pesada</v>
          </cell>
        </row>
        <row r="74">
          <cell r="E74" t="str">
            <v>f)  Ejercer presion a los morosos mediante los cortes, cobranza pre-judicial y</v>
          </cell>
          <cell r="I74" t="str">
            <v xml:space="preserve">   - Deuda de cartera morosa : S/. 25.7 Mio.</v>
          </cell>
          <cell r="M74" t="str">
            <v xml:space="preserve">   - Deuda de Cartera Morosa : S/. 9.0 Mio.</v>
          </cell>
        </row>
        <row r="75">
          <cell r="E75" t="str">
            <v xml:space="preserve">     judicial, ejecucion de embargos, publicidad y facilidades.</v>
          </cell>
        </row>
        <row r="76">
          <cell r="E76" t="str">
            <v>g)  Mejorar la recaudación de la cartera activa.</v>
          </cell>
          <cell r="I76" t="str">
            <v xml:space="preserve">   - Indice de recaudacion :   91 %</v>
          </cell>
          <cell r="M76" t="str">
            <v xml:space="preserve">   - Indice de recaudacion : 95 %</v>
          </cell>
        </row>
        <row r="78">
          <cell r="E78" t="str">
            <v xml:space="preserve">h)  Aplicación de modulo balances de energía en sistema comercial </v>
          </cell>
        </row>
        <row r="79">
          <cell r="E79" t="str">
            <v>i)  Reducir el nivel de pérdidas de energía</v>
          </cell>
          <cell r="I79" t="str">
            <v xml:space="preserve">   - Pérdidas de distribución diciembre 2000 = 11.37 %</v>
          </cell>
          <cell r="M79" t="str">
            <v xml:space="preserve">   - Pérdidas de distribución diciembre 2001 =  7.17 %</v>
          </cell>
        </row>
        <row r="80">
          <cell r="E80" t="str">
            <v>j)  Reducir la vulnerabilidad de las instalaciones eléctricas</v>
          </cell>
          <cell r="I80" t="str">
            <v xml:space="preserve">   - Promedio acumulado anual                     =  12.65 %</v>
          </cell>
          <cell r="M80" t="str">
            <v xml:space="preserve">   - Promedio acumulado anual                     =  9.04 %</v>
          </cell>
        </row>
        <row r="81">
          <cell r="E81" t="str">
            <v>k)  Renovar, efectuar mantenimiento y contraste de medidores</v>
          </cell>
        </row>
        <row r="82">
          <cell r="E82" t="str">
            <v>l)  Aplicación de tecnologías de vanguardia</v>
          </cell>
          <cell r="I82" t="str">
            <v xml:space="preserve">   -  Implementación de proeyctos piloto de telemedición y telecontrol</v>
          </cell>
        </row>
        <row r="85">
          <cell r="B85" t="str">
            <v>(1)   Las cifras del año 2000 son anualizadas sobre la base de  la ejecución al mes de octubre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Hoja2"/>
      <sheetName val="UU.NN."/>
      <sheetName val="Líneas de Inversión"/>
      <sheetName val="OTROS"/>
      <sheetName val="Ampliaciones"/>
      <sheetName val="Remodelaciones"/>
    </sheetNames>
    <sheetDataSet>
      <sheetData sheetId="0">
        <row r="152">
          <cell r="R152" t="str">
            <v>CHI</v>
          </cell>
          <cell r="S152" t="str">
            <v>JAE</v>
          </cell>
          <cell r="T152" t="str">
            <v>CHA</v>
          </cell>
          <cell r="U152" t="str">
            <v>CAJ</v>
          </cell>
          <cell r="V152" t="str">
            <v>SUC</v>
          </cell>
        </row>
        <row r="153">
          <cell r="R153">
            <v>3680624.7924298174</v>
          </cell>
          <cell r="S153">
            <v>1724699.6276207422</v>
          </cell>
          <cell r="T153">
            <v>2155599.6642954708</v>
          </cell>
          <cell r="U153">
            <v>2098703.6352085834</v>
          </cell>
          <cell r="V153">
            <v>1476873.5779139723</v>
          </cell>
        </row>
        <row r="154">
          <cell r="R154">
            <v>4003228.271999998</v>
          </cell>
          <cell r="S154">
            <v>1504919.5080000001</v>
          </cell>
          <cell r="T154">
            <v>0</v>
          </cell>
          <cell r="U154">
            <v>1003279.6720000001</v>
          </cell>
          <cell r="V154">
            <v>1749189.6679999987</v>
          </cell>
        </row>
        <row r="155">
          <cell r="R155">
            <v>0</v>
          </cell>
          <cell r="S155">
            <v>0</v>
          </cell>
          <cell r="T155">
            <v>0</v>
          </cell>
          <cell r="U155">
            <v>964979</v>
          </cell>
          <cell r="V155">
            <v>0</v>
          </cell>
        </row>
        <row r="156"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R157">
            <v>4428.8951200000001</v>
          </cell>
          <cell r="S157">
            <v>0</v>
          </cell>
          <cell r="T157">
            <v>0</v>
          </cell>
          <cell r="U157">
            <v>0</v>
          </cell>
          <cell r="V157">
            <v>521450.56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35734.819999999992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R160">
            <v>1242264.120496402</v>
          </cell>
          <cell r="S160">
            <v>12683.762032865985</v>
          </cell>
          <cell r="T160">
            <v>0</v>
          </cell>
          <cell r="U160">
            <v>120643.86399999999</v>
          </cell>
          <cell r="V160">
            <v>483889.16947073216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R163">
            <v>8930546.0800462179</v>
          </cell>
          <cell r="S163">
            <v>3242302.8976536081</v>
          </cell>
          <cell r="T163">
            <v>2155599.6642954708</v>
          </cell>
          <cell r="U163">
            <v>4187606.1712085837</v>
          </cell>
          <cell r="V163">
            <v>4267137.7953847032</v>
          </cell>
        </row>
      </sheetData>
      <sheetData sheetId="1">
        <row r="162">
          <cell r="R162" t="str">
            <v>CHI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IST.STGOCAO"/>
      <sheetName val="SIST.TRUJILLO"/>
      <sheetName val="SIST.CHEPEN"/>
      <sheetName val="SIST.VIRU"/>
      <sheetName val="SIST.PACASMAYO"/>
      <sheetName val="SIST.OTUZCO"/>
      <sheetName val="SIST.HUAMACHUCO"/>
      <sheetName val="SIST.STGO. DE CHUCO"/>
      <sheetName val="TAYABAMBA"/>
      <sheetName val="BD_LL"/>
      <sheetName val="CLIENTES_LL"/>
      <sheetName val="TOT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Cta_2D"/>
      <sheetName val="Data_2"/>
      <sheetName val="Cta_3D"/>
      <sheetName val="Data_3"/>
      <sheetName val="ENERO06"/>
      <sheetName val="Hoja7"/>
      <sheetName val="Hoja6"/>
      <sheetName val="Hoja5"/>
      <sheetName val="Hoja4"/>
      <sheetName val="Hoja2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Bal Hist-Enero2005"/>
      <sheetName val="Bal Hist-En05Final"/>
      <sheetName val="Bal Hist-Feb"/>
      <sheetName val="Bal FinalFeb05"/>
      <sheetName val="hojatrab-flujo JGUILL"/>
      <sheetName val="Hoja11"/>
      <sheetName val="Bal Hist-Mzo05PrevSAP"/>
      <sheetName val="Bal Hist-Mzo05Final210405"/>
      <sheetName val="BALMZOSAPACUM210405"/>
      <sheetName val="BALMZOSAPFINCorreg101230405"/>
      <sheetName val="BAL_SAP_FINAL_MZO05NO VALE"/>
      <sheetName val="BAL_SAP_FIN_MZO05_jg_cdros1405 "/>
      <sheetName val="SAPBALFINMZO140505"/>
      <sheetName val="BALABRIL05"/>
      <sheetName val="sapbalabril"/>
      <sheetName val="BALMYO05"/>
      <sheetName val="SAPMYO05"/>
      <sheetName val="BALMYO05CompMyo04"/>
      <sheetName val="AjustMyo04"/>
      <sheetName val="BALJUN05"/>
      <sheetName val="SAPJUN"/>
      <sheetName val="BALJun05CompJun05"/>
      <sheetName val="convenio"/>
      <sheetName val="PrestELECSA"/>
      <sheetName val="UTEConvTriparti"/>
      <sheetName val="Servicio de deuda"/>
      <sheetName val="RESERVA"/>
      <sheetName val="BALJUL05"/>
      <sheetName val="BALSAPJUL"/>
      <sheetName val="BALJuL05CompJuL04"/>
      <sheetName val="Servicio de deuda Agto05"/>
      <sheetName val="Hoja9"/>
      <sheetName val="Hoja8"/>
      <sheetName val="Hoja7"/>
      <sheetName val="Hoja6"/>
      <sheetName val="Hoja5"/>
      <sheetName val="Hoja4"/>
      <sheetName val="Hoja1"/>
      <sheetName val="Hoja2"/>
      <sheetName val="Hoja3"/>
      <sheetName val="Servicio de deuda (2)"/>
      <sheetName val="PrestJulio05"/>
      <sheetName val="BALAGTO05"/>
      <sheetName val="BALAgto05CompAg04"/>
      <sheetName val="BALSAPAGTO05"/>
      <sheetName val="Hoja10"/>
      <sheetName val="Servicio de deuda AL310805"/>
      <sheetName val="PrestElctoEnsaFINAL190805"/>
      <sheetName val="AJUSTJUN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G122"/>
  <sheetViews>
    <sheetView showGridLines="0" showZeros="0" tabSelected="1" view="pageBreakPreview" zoomScale="112" zoomScaleNormal="70" zoomScaleSheetLayoutView="112" workbookViewId="0">
      <pane xSplit="1" ySplit="7" topLeftCell="B8" activePane="bottomRight" state="frozen"/>
      <selection pane="topRight" activeCell="D1" sqref="D1"/>
      <selection pane="bottomLeft" activeCell="A7" sqref="A7"/>
      <selection pane="bottomRight" activeCell="A3" sqref="A3"/>
    </sheetView>
  </sheetViews>
  <sheetFormatPr baseColWidth="10" defaultRowHeight="14.25" outlineLevelRow="1"/>
  <cols>
    <col min="1" max="1" width="94.140625" style="11" customWidth="1"/>
    <col min="2" max="2" width="17.28515625" style="11" customWidth="1"/>
    <col min="3" max="3" width="14.85546875" style="11" hidden="1" customWidth="1"/>
    <col min="4" max="4" width="13" style="11" hidden="1" customWidth="1"/>
    <col min="5" max="5" width="13.7109375" style="11" hidden="1" customWidth="1"/>
    <col min="6" max="8" width="9.28515625" style="11" hidden="1" customWidth="1"/>
    <col min="9" max="10" width="9.28515625" style="12" hidden="1" customWidth="1"/>
    <col min="11" max="11" width="9.28515625" style="11" hidden="1" customWidth="1"/>
    <col min="12" max="13" width="9.28515625" style="12" hidden="1" customWidth="1"/>
    <col min="14" max="14" width="9.28515625" style="11" hidden="1" customWidth="1"/>
    <col min="15" max="16" width="9.28515625" style="12" hidden="1" customWidth="1"/>
    <col min="17" max="17" width="9.28515625" style="11" hidden="1" customWidth="1"/>
    <col min="18" max="18" width="13.5703125" style="12" hidden="1" customWidth="1"/>
    <col min="19" max="19" width="11.42578125" style="12" hidden="1" customWidth="1"/>
    <col min="20" max="20" width="0" style="12" hidden="1" customWidth="1"/>
    <col min="21" max="24" width="9.28515625" style="11" hidden="1" customWidth="1"/>
    <col min="25" max="26" width="9.28515625" style="12" hidden="1" customWidth="1"/>
    <col min="27" max="28" width="9.28515625" style="11" hidden="1" customWidth="1"/>
    <col min="29" max="30" width="9.28515625" style="12" hidden="1" customWidth="1"/>
    <col min="31" max="32" width="9.28515625" style="11" hidden="1" customWidth="1"/>
    <col min="33" max="34" width="9.28515625" style="12" hidden="1" customWidth="1"/>
    <col min="35" max="35" width="9.28515625" style="11" hidden="1" customWidth="1"/>
    <col min="36" max="36" width="14.42578125" style="11" customWidth="1"/>
    <col min="37" max="37" width="15.42578125" style="11" customWidth="1"/>
    <col min="38" max="38" width="12.7109375" style="12" customWidth="1"/>
    <col min="39" max="39" width="0" style="12" hidden="1" customWidth="1"/>
    <col min="40" max="43" width="9.28515625" style="11" hidden="1" customWidth="1"/>
    <col min="44" max="45" width="9.28515625" style="12" hidden="1" customWidth="1"/>
    <col min="46" max="47" width="9.28515625" style="11" hidden="1" customWidth="1"/>
    <col min="48" max="49" width="9.28515625" style="12" hidden="1" customWidth="1"/>
    <col min="50" max="51" width="9.28515625" style="11" hidden="1" customWidth="1"/>
    <col min="52" max="53" width="9.28515625" style="12" hidden="1" customWidth="1"/>
    <col min="54" max="54" width="9.28515625" style="11" hidden="1" customWidth="1"/>
    <col min="55" max="55" width="12.7109375" style="11" customWidth="1"/>
    <col min="56" max="56" width="15.5703125" style="11" customWidth="1"/>
    <col min="57" max="57" width="12.7109375" style="12" customWidth="1"/>
    <col min="58" max="58" width="16.140625" style="12" customWidth="1"/>
    <col min="59" max="59" width="12.5703125" style="12" customWidth="1"/>
    <col min="60" max="16384" width="11.42578125" style="12"/>
  </cols>
  <sheetData>
    <row r="1" spans="1:59" ht="19.5">
      <c r="A1" s="66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N1" s="12"/>
      <c r="AO1" s="12"/>
      <c r="AP1" s="12"/>
      <c r="AQ1" s="12"/>
      <c r="AT1" s="12"/>
      <c r="AU1" s="12"/>
      <c r="AX1" s="12"/>
      <c r="AY1" s="12"/>
      <c r="BB1" s="12"/>
      <c r="BC1" s="12"/>
      <c r="BD1" s="12"/>
    </row>
    <row r="2" spans="1:59" ht="19.5">
      <c r="A2" s="66" t="s">
        <v>129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</row>
    <row r="3" spans="1:59" ht="19.5">
      <c r="A3" s="75"/>
      <c r="B3" s="76" t="s">
        <v>130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N3" s="12"/>
      <c r="AO3" s="12"/>
      <c r="AP3" s="12"/>
      <c r="AQ3" s="12"/>
      <c r="AT3" s="12"/>
      <c r="AU3" s="12"/>
      <c r="AX3" s="12"/>
      <c r="AY3" s="12"/>
      <c r="BB3" s="12"/>
      <c r="BC3" s="12"/>
      <c r="BD3" s="12"/>
    </row>
    <row r="4" spans="1:59" ht="19.5">
      <c r="A4" s="75"/>
      <c r="B4" s="76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N4" s="12"/>
      <c r="AO4" s="12"/>
      <c r="AP4" s="12"/>
      <c r="AQ4" s="12"/>
      <c r="AT4" s="12"/>
      <c r="AU4" s="12"/>
      <c r="AX4" s="12"/>
      <c r="AY4" s="12"/>
      <c r="BB4" s="12"/>
      <c r="BC4" s="12"/>
      <c r="BD4" s="12"/>
    </row>
    <row r="5" spans="1:59" ht="15" customHeight="1">
      <c r="A5" s="58" t="s">
        <v>107</v>
      </c>
      <c r="B5" s="58" t="s">
        <v>101</v>
      </c>
      <c r="C5" s="64" t="s">
        <v>0</v>
      </c>
      <c r="D5" s="64" t="s">
        <v>1</v>
      </c>
      <c r="E5" s="64" t="s">
        <v>2</v>
      </c>
      <c r="F5" s="69" t="s">
        <v>3</v>
      </c>
      <c r="G5" s="69"/>
      <c r="H5" s="69"/>
      <c r="I5" s="69"/>
      <c r="J5" s="69"/>
      <c r="K5" s="69"/>
      <c r="L5" s="69"/>
      <c r="M5" s="69"/>
      <c r="N5" s="69"/>
      <c r="O5" s="69"/>
      <c r="P5" s="69"/>
      <c r="Q5" s="70"/>
      <c r="R5" s="71" t="s">
        <v>4</v>
      </c>
      <c r="S5" s="72"/>
      <c r="U5" s="60" t="s">
        <v>100</v>
      </c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N5" s="61" t="s">
        <v>106</v>
      </c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3"/>
    </row>
    <row r="6" spans="1:59" ht="14.25" customHeight="1">
      <c r="A6" s="58"/>
      <c r="B6" s="58"/>
      <c r="C6" s="64"/>
      <c r="D6" s="64"/>
      <c r="E6" s="64"/>
      <c r="F6" s="64" t="s">
        <v>5</v>
      </c>
      <c r="G6" s="64"/>
      <c r="H6" s="64"/>
      <c r="I6" s="64" t="s">
        <v>6</v>
      </c>
      <c r="J6" s="64"/>
      <c r="K6" s="64"/>
      <c r="L6" s="64" t="s">
        <v>7</v>
      </c>
      <c r="M6" s="64"/>
      <c r="N6" s="64"/>
      <c r="O6" s="64" t="s">
        <v>8</v>
      </c>
      <c r="P6" s="64"/>
      <c r="Q6" s="65"/>
      <c r="R6" s="73"/>
      <c r="S6" s="74"/>
      <c r="U6" s="55" t="s">
        <v>5</v>
      </c>
      <c r="V6" s="55"/>
      <c r="W6" s="55"/>
      <c r="X6" s="56" t="s">
        <v>96</v>
      </c>
      <c r="Y6" s="55" t="s">
        <v>6</v>
      </c>
      <c r="Z6" s="55"/>
      <c r="AA6" s="55"/>
      <c r="AB6" s="56" t="s">
        <v>97</v>
      </c>
      <c r="AC6" s="55" t="s">
        <v>7</v>
      </c>
      <c r="AD6" s="55"/>
      <c r="AE6" s="55"/>
      <c r="AF6" s="56" t="s">
        <v>98</v>
      </c>
      <c r="AG6" s="55" t="s">
        <v>8</v>
      </c>
      <c r="AH6" s="55"/>
      <c r="AI6" s="57"/>
      <c r="AJ6" s="58" t="s">
        <v>99</v>
      </c>
      <c r="AK6" s="58" t="s">
        <v>102</v>
      </c>
      <c r="AL6" s="58" t="s">
        <v>103</v>
      </c>
      <c r="AN6" s="51" t="s">
        <v>5</v>
      </c>
      <c r="AO6" s="51"/>
      <c r="AP6" s="52"/>
      <c r="AQ6" s="53" t="s">
        <v>96</v>
      </c>
      <c r="AR6" s="51" t="s">
        <v>6</v>
      </c>
      <c r="AS6" s="51"/>
      <c r="AT6" s="51"/>
      <c r="AU6" s="53" t="s">
        <v>97</v>
      </c>
      <c r="AV6" s="51" t="s">
        <v>7</v>
      </c>
      <c r="AW6" s="51"/>
      <c r="AX6" s="51"/>
      <c r="AY6" s="53" t="s">
        <v>98</v>
      </c>
      <c r="AZ6" s="51" t="s">
        <v>8</v>
      </c>
      <c r="BA6" s="51"/>
      <c r="BB6" s="52"/>
      <c r="BC6" s="53" t="s">
        <v>99</v>
      </c>
      <c r="BD6" s="53" t="s">
        <v>102</v>
      </c>
      <c r="BE6" s="53" t="s">
        <v>103</v>
      </c>
      <c r="BF6" s="53" t="s">
        <v>104</v>
      </c>
      <c r="BG6" s="53" t="s">
        <v>105</v>
      </c>
    </row>
    <row r="7" spans="1:59">
      <c r="A7" s="59"/>
      <c r="B7" s="59"/>
      <c r="C7" s="68"/>
      <c r="D7" s="68"/>
      <c r="E7" s="68"/>
      <c r="F7" s="18" t="s">
        <v>9</v>
      </c>
      <c r="G7" s="16" t="s">
        <v>10</v>
      </c>
      <c r="H7" s="17" t="s">
        <v>11</v>
      </c>
      <c r="I7" s="18" t="s">
        <v>12</v>
      </c>
      <c r="J7" s="16" t="s">
        <v>13</v>
      </c>
      <c r="K7" s="19" t="s">
        <v>14</v>
      </c>
      <c r="L7" s="18" t="s">
        <v>15</v>
      </c>
      <c r="M7" s="16" t="s">
        <v>16</v>
      </c>
      <c r="N7" s="19" t="s">
        <v>17</v>
      </c>
      <c r="O7" s="18" t="s">
        <v>18</v>
      </c>
      <c r="P7" s="16" t="s">
        <v>19</v>
      </c>
      <c r="Q7" s="17" t="s">
        <v>20</v>
      </c>
      <c r="R7" s="13">
        <v>2012</v>
      </c>
      <c r="S7" s="13">
        <v>2013</v>
      </c>
      <c r="U7" s="18" t="s">
        <v>9</v>
      </c>
      <c r="V7" s="16" t="s">
        <v>10</v>
      </c>
      <c r="W7" s="17" t="s">
        <v>11</v>
      </c>
      <c r="X7" s="56"/>
      <c r="Y7" s="18" t="s">
        <v>12</v>
      </c>
      <c r="Z7" s="16" t="s">
        <v>13</v>
      </c>
      <c r="AA7" s="19" t="s">
        <v>14</v>
      </c>
      <c r="AB7" s="56"/>
      <c r="AC7" s="18" t="s">
        <v>15</v>
      </c>
      <c r="AD7" s="16" t="s">
        <v>16</v>
      </c>
      <c r="AE7" s="19" t="s">
        <v>17</v>
      </c>
      <c r="AF7" s="56"/>
      <c r="AG7" s="18" t="s">
        <v>18</v>
      </c>
      <c r="AH7" s="16" t="s">
        <v>19</v>
      </c>
      <c r="AI7" s="17" t="s">
        <v>20</v>
      </c>
      <c r="AJ7" s="59"/>
      <c r="AK7" s="59"/>
      <c r="AL7" s="59"/>
      <c r="AN7" s="24" t="s">
        <v>9</v>
      </c>
      <c r="AO7" s="25" t="s">
        <v>10</v>
      </c>
      <c r="AP7" s="26" t="s">
        <v>11</v>
      </c>
      <c r="AQ7" s="54"/>
      <c r="AR7" s="24" t="s">
        <v>12</v>
      </c>
      <c r="AS7" s="25" t="s">
        <v>13</v>
      </c>
      <c r="AT7" s="27" t="s">
        <v>14</v>
      </c>
      <c r="AU7" s="54"/>
      <c r="AV7" s="24" t="s">
        <v>15</v>
      </c>
      <c r="AW7" s="25" t="s">
        <v>16</v>
      </c>
      <c r="AX7" s="27" t="s">
        <v>17</v>
      </c>
      <c r="AY7" s="54"/>
      <c r="AZ7" s="24" t="s">
        <v>18</v>
      </c>
      <c r="BA7" s="25" t="s">
        <v>19</v>
      </c>
      <c r="BB7" s="26" t="s">
        <v>20</v>
      </c>
      <c r="BC7" s="54"/>
      <c r="BD7" s="54"/>
      <c r="BE7" s="54"/>
      <c r="BF7" s="54"/>
      <c r="BG7" s="54"/>
    </row>
    <row r="8" spans="1:59" ht="16.5" customHeight="1">
      <c r="A8" s="20" t="s">
        <v>108</v>
      </c>
      <c r="B8" s="29">
        <f t="shared" ref="B8:AG8" si="0">+B9+B57+B100+B112</f>
        <v>130980.30541999999</v>
      </c>
      <c r="C8" s="29">
        <f t="shared" si="0"/>
        <v>32611.733636652953</v>
      </c>
      <c r="D8" s="29">
        <f t="shared" si="0"/>
        <v>98368.571783347026</v>
      </c>
      <c r="E8" s="29">
        <f t="shared" si="0"/>
        <v>42840.036999999997</v>
      </c>
      <c r="F8" s="29">
        <f t="shared" si="0"/>
        <v>1814.7505399999998</v>
      </c>
      <c r="G8" s="29">
        <f t="shared" si="0"/>
        <v>1658.7847100000001</v>
      </c>
      <c r="H8" s="29">
        <f t="shared" si="0"/>
        <v>4391.739059999999</v>
      </c>
      <c r="I8" s="29">
        <f t="shared" si="0"/>
        <v>2184.444962</v>
      </c>
      <c r="J8" s="29">
        <f t="shared" si="0"/>
        <v>2393.01341</v>
      </c>
      <c r="K8" s="29">
        <f t="shared" si="0"/>
        <v>2380.1494900000002</v>
      </c>
      <c r="L8" s="29">
        <f t="shared" si="0"/>
        <v>3453.0408079999997</v>
      </c>
      <c r="M8" s="29">
        <f t="shared" si="0"/>
        <v>3643.7650000000003</v>
      </c>
      <c r="N8" s="29">
        <f t="shared" si="0"/>
        <v>5443.4921460063633</v>
      </c>
      <c r="O8" s="29">
        <f t="shared" si="0"/>
        <v>5293.2629346666727</v>
      </c>
      <c r="P8" s="29">
        <f t="shared" si="0"/>
        <v>6264.9419826666672</v>
      </c>
      <c r="Q8" s="29">
        <f t="shared" si="0"/>
        <v>5917.6519566602983</v>
      </c>
      <c r="R8" s="29">
        <f t="shared" si="0"/>
        <v>44839.036999999997</v>
      </c>
      <c r="S8" s="29">
        <f t="shared" si="0"/>
        <v>21285.051034006363</v>
      </c>
      <c r="T8" s="29">
        <f t="shared" si="0"/>
        <v>0</v>
      </c>
      <c r="U8" s="29">
        <f t="shared" si="0"/>
        <v>1814.7505399999998</v>
      </c>
      <c r="V8" s="29">
        <f t="shared" si="0"/>
        <v>1658.7847100000001</v>
      </c>
      <c r="W8" s="29">
        <f t="shared" si="0"/>
        <v>4391.739059999999</v>
      </c>
      <c r="X8" s="29">
        <f t="shared" si="0"/>
        <v>7865.274309999998</v>
      </c>
      <c r="Y8" s="29">
        <f t="shared" si="0"/>
        <v>2184.444962</v>
      </c>
      <c r="Z8" s="29">
        <f t="shared" si="0"/>
        <v>2393.01341</v>
      </c>
      <c r="AA8" s="29">
        <f t="shared" si="0"/>
        <v>2380.1494900000002</v>
      </c>
      <c r="AB8" s="29">
        <f t="shared" si="0"/>
        <v>6957.6078619999998</v>
      </c>
      <c r="AC8" s="29">
        <f t="shared" si="0"/>
        <v>3453.0408079999997</v>
      </c>
      <c r="AD8" s="29">
        <f t="shared" si="0"/>
        <v>3643.7650000000003</v>
      </c>
      <c r="AE8" s="29">
        <f t="shared" si="0"/>
        <v>5443.4921460063633</v>
      </c>
      <c r="AF8" s="29">
        <f t="shared" si="0"/>
        <v>12540.297954006361</v>
      </c>
      <c r="AG8" s="29">
        <f t="shared" si="0"/>
        <v>5293.2629346666727</v>
      </c>
      <c r="AH8" s="29">
        <f t="shared" ref="AH8:BM8" si="1">+AH9+AH57+AH100+AH112</f>
        <v>4736.724102666667</v>
      </c>
      <c r="AI8" s="29">
        <f t="shared" si="1"/>
        <v>5445.8698366602948</v>
      </c>
      <c r="AJ8" s="29">
        <f t="shared" si="1"/>
        <v>15475.856873993635</v>
      </c>
      <c r="AK8" s="29">
        <f t="shared" si="1"/>
        <v>42839.036999999997</v>
      </c>
      <c r="AL8" s="29">
        <f t="shared" si="1"/>
        <v>42839.036999999997</v>
      </c>
      <c r="AM8" s="29">
        <f t="shared" si="1"/>
        <v>0</v>
      </c>
      <c r="AN8" s="29">
        <f t="shared" si="1"/>
        <v>1814.7505399999998</v>
      </c>
      <c r="AO8" s="29">
        <f t="shared" si="1"/>
        <v>1658.7847100000001</v>
      </c>
      <c r="AP8" s="29">
        <f t="shared" si="1"/>
        <v>4391.7390599999999</v>
      </c>
      <c r="AQ8" s="29">
        <f t="shared" si="1"/>
        <v>7865.2743099999989</v>
      </c>
      <c r="AR8" s="29">
        <f t="shared" si="1"/>
        <v>2184.444962</v>
      </c>
      <c r="AS8" s="29">
        <f t="shared" si="1"/>
        <v>2393.01341</v>
      </c>
      <c r="AT8" s="29">
        <f t="shared" si="1"/>
        <v>2380.1494900000002</v>
      </c>
      <c r="AU8" s="29">
        <f t="shared" si="1"/>
        <v>6957.6078619999998</v>
      </c>
      <c r="AV8" s="29">
        <f t="shared" si="1"/>
        <v>3453.0408079999997</v>
      </c>
      <c r="AW8" s="29">
        <f t="shared" si="1"/>
        <v>3971.8477899999989</v>
      </c>
      <c r="AX8" s="29">
        <f t="shared" si="1"/>
        <v>5677.7712700000011</v>
      </c>
      <c r="AY8" s="29">
        <f t="shared" si="1"/>
        <v>13102.659867999999</v>
      </c>
      <c r="AZ8" s="29">
        <f t="shared" si="1"/>
        <v>5435.6787100000001</v>
      </c>
      <c r="BA8" s="29">
        <f t="shared" si="1"/>
        <v>5048.2330900000006</v>
      </c>
      <c r="BB8" s="29">
        <f t="shared" si="1"/>
        <v>4992.7120299999997</v>
      </c>
      <c r="BC8" s="29">
        <f t="shared" si="1"/>
        <v>15476.623830000002</v>
      </c>
      <c r="BD8" s="29">
        <f t="shared" si="1"/>
        <v>43402.165869999997</v>
      </c>
      <c r="BE8" s="29">
        <f t="shared" si="1"/>
        <v>43402.165869999997</v>
      </c>
      <c r="BF8" s="30">
        <f>+BD8/E8*100</f>
        <v>101.31215776027457</v>
      </c>
      <c r="BG8" s="30">
        <f>+BE8/E8*100</f>
        <v>101.31215776027457</v>
      </c>
    </row>
    <row r="9" spans="1:59" ht="16.5" customHeight="1">
      <c r="A9" s="21" t="s">
        <v>109</v>
      </c>
      <c r="B9" s="29">
        <f>+B10+B15+B20+B24+B27+B29+B33+B40+B48+B51+B55</f>
        <v>40007.216419999997</v>
      </c>
      <c r="C9" s="29">
        <f t="shared" ref="C9:BE9" si="2">+C10+C15+C20+C24+C27+C29+C33+C40+C48+C51+C55</f>
        <v>0</v>
      </c>
      <c r="D9" s="29">
        <f t="shared" si="2"/>
        <v>40007.216419999997</v>
      </c>
      <c r="E9" s="29">
        <f t="shared" si="2"/>
        <v>13608.998666596623</v>
      </c>
      <c r="F9" s="29">
        <f t="shared" si="2"/>
        <v>0</v>
      </c>
      <c r="G9" s="29">
        <f t="shared" si="2"/>
        <v>0</v>
      </c>
      <c r="H9" s="29">
        <f t="shared" si="2"/>
        <v>0</v>
      </c>
      <c r="I9" s="29">
        <f t="shared" si="2"/>
        <v>261.24813999999998</v>
      </c>
      <c r="J9" s="29">
        <f t="shared" si="2"/>
        <v>279.77152999999998</v>
      </c>
      <c r="K9" s="29">
        <f t="shared" si="2"/>
        <v>422.73426999999987</v>
      </c>
      <c r="L9" s="29">
        <f t="shared" si="2"/>
        <v>597.84912999999983</v>
      </c>
      <c r="M9" s="29">
        <f t="shared" si="2"/>
        <v>447.4</v>
      </c>
      <c r="N9" s="29">
        <f t="shared" si="2"/>
        <v>2253.2396520000002</v>
      </c>
      <c r="O9" s="29">
        <f t="shared" si="2"/>
        <v>2528.2629346666727</v>
      </c>
      <c r="P9" s="29">
        <f t="shared" si="2"/>
        <v>3452.3407226666668</v>
      </c>
      <c r="Q9" s="29">
        <f t="shared" si="2"/>
        <v>4280.5235166602979</v>
      </c>
      <c r="R9" s="29">
        <f t="shared" si="2"/>
        <v>14523.369895993637</v>
      </c>
      <c r="S9" s="29">
        <f t="shared" si="2"/>
        <v>18950.051034006363</v>
      </c>
      <c r="T9" s="29">
        <f t="shared" si="2"/>
        <v>0</v>
      </c>
      <c r="U9" s="29">
        <f t="shared" si="2"/>
        <v>0</v>
      </c>
      <c r="V9" s="29">
        <f t="shared" si="2"/>
        <v>0</v>
      </c>
      <c r="W9" s="29">
        <f t="shared" si="2"/>
        <v>0</v>
      </c>
      <c r="X9" s="29">
        <f t="shared" si="2"/>
        <v>0</v>
      </c>
      <c r="Y9" s="29">
        <f t="shared" si="2"/>
        <v>261.24813999999998</v>
      </c>
      <c r="Z9" s="29">
        <f t="shared" si="2"/>
        <v>279.77152999999998</v>
      </c>
      <c r="AA9" s="29">
        <f t="shared" si="2"/>
        <v>422.73426999999987</v>
      </c>
      <c r="AB9" s="29">
        <f t="shared" si="2"/>
        <v>963.75393999999983</v>
      </c>
      <c r="AC9" s="29">
        <f t="shared" si="2"/>
        <v>597.84912999999983</v>
      </c>
      <c r="AD9" s="29">
        <f t="shared" si="2"/>
        <v>396.41318000000001</v>
      </c>
      <c r="AE9" s="29">
        <f t="shared" si="2"/>
        <v>3358.7540365966165</v>
      </c>
      <c r="AF9" s="29">
        <f t="shared" si="2"/>
        <v>4353.0163465966152</v>
      </c>
      <c r="AG9" s="29">
        <f t="shared" si="2"/>
        <v>2231.7403246666727</v>
      </c>
      <c r="AH9" s="29">
        <f t="shared" si="2"/>
        <v>2375.6398726666666</v>
      </c>
      <c r="AI9" s="29">
        <f t="shared" si="2"/>
        <v>3683.8481826666666</v>
      </c>
      <c r="AJ9" s="29">
        <f t="shared" si="2"/>
        <v>8291.2283800000059</v>
      </c>
      <c r="AK9" s="29">
        <f t="shared" si="2"/>
        <v>13607.998666596623</v>
      </c>
      <c r="AL9" s="29">
        <f t="shared" si="2"/>
        <v>13607.998666596623</v>
      </c>
      <c r="AM9" s="29">
        <f t="shared" si="2"/>
        <v>0</v>
      </c>
      <c r="AN9" s="29">
        <f t="shared" si="2"/>
        <v>0</v>
      </c>
      <c r="AO9" s="29">
        <f t="shared" si="2"/>
        <v>0</v>
      </c>
      <c r="AP9" s="29">
        <f t="shared" si="2"/>
        <v>0</v>
      </c>
      <c r="AQ9" s="29">
        <f t="shared" si="2"/>
        <v>0</v>
      </c>
      <c r="AR9" s="29">
        <f t="shared" si="2"/>
        <v>261.24813999999998</v>
      </c>
      <c r="AS9" s="29">
        <f t="shared" si="2"/>
        <v>279.77152999999998</v>
      </c>
      <c r="AT9" s="29">
        <f t="shared" si="2"/>
        <v>422.73426999999987</v>
      </c>
      <c r="AU9" s="29">
        <f t="shared" si="2"/>
        <v>963.75393999999983</v>
      </c>
      <c r="AV9" s="29">
        <f t="shared" si="2"/>
        <v>597.84912999999983</v>
      </c>
      <c r="AW9" s="29">
        <f t="shared" si="2"/>
        <v>396.41318000000001</v>
      </c>
      <c r="AX9" s="29">
        <f t="shared" si="2"/>
        <v>3358.7540365966165</v>
      </c>
      <c r="AY9" s="29">
        <f t="shared" si="2"/>
        <v>4353.0163465966152</v>
      </c>
      <c r="AZ9" s="29">
        <f t="shared" si="2"/>
        <v>2489.5558299999998</v>
      </c>
      <c r="BA9" s="29">
        <f t="shared" si="2"/>
        <v>3399.9221100000009</v>
      </c>
      <c r="BB9" s="29">
        <f t="shared" si="2"/>
        <v>3416.1531199999995</v>
      </c>
      <c r="BC9" s="29">
        <f t="shared" si="2"/>
        <v>9305.6310600000015</v>
      </c>
      <c r="BD9" s="29">
        <f t="shared" si="2"/>
        <v>14622.401346596616</v>
      </c>
      <c r="BE9" s="29">
        <f t="shared" si="2"/>
        <v>14622.401346596616</v>
      </c>
      <c r="BF9" s="30">
        <f>+BD9/E9*100</f>
        <v>107.44656315153736</v>
      </c>
      <c r="BG9" s="30">
        <f>+BE9/E9*100</f>
        <v>107.44656315153736</v>
      </c>
    </row>
    <row r="10" spans="1:59" ht="16.5" customHeight="1">
      <c r="A10" s="22" t="s">
        <v>110</v>
      </c>
      <c r="B10" s="3">
        <f t="shared" ref="B10:S10" si="3">SUM(B11:B14)</f>
        <v>16900</v>
      </c>
      <c r="C10" s="3">
        <f t="shared" si="3"/>
        <v>0</v>
      </c>
      <c r="D10" s="3">
        <f t="shared" si="3"/>
        <v>16900</v>
      </c>
      <c r="E10" s="3">
        <f t="shared" si="3"/>
        <v>6231.8530620000056</v>
      </c>
      <c r="F10" s="31">
        <f t="shared" si="3"/>
        <v>0</v>
      </c>
      <c r="G10" s="31">
        <f t="shared" si="3"/>
        <v>0</v>
      </c>
      <c r="H10" s="31">
        <f t="shared" si="3"/>
        <v>0</v>
      </c>
      <c r="I10" s="31">
        <f>SUM(I11:I14)</f>
        <v>36.079319999999996</v>
      </c>
      <c r="J10" s="31">
        <f t="shared" si="3"/>
        <v>37.194569999999999</v>
      </c>
      <c r="K10" s="31">
        <f t="shared" si="3"/>
        <v>24.593869999999999</v>
      </c>
      <c r="L10" s="31">
        <f t="shared" si="3"/>
        <v>71.550439999999995</v>
      </c>
      <c r="M10" s="3">
        <f t="shared" si="3"/>
        <v>76.400000000000006</v>
      </c>
      <c r="N10" s="3">
        <f t="shared" si="3"/>
        <v>1690</v>
      </c>
      <c r="O10" s="3">
        <f t="shared" si="3"/>
        <v>720.75058200000603</v>
      </c>
      <c r="P10" s="3">
        <f>SUM(P11:P14)</f>
        <v>1695.39545</v>
      </c>
      <c r="Q10" s="3">
        <f>SUM(Q11:Q14)</f>
        <v>1730.8443139936319</v>
      </c>
      <c r="R10" s="3">
        <f t="shared" si="3"/>
        <v>6082.8085459936383</v>
      </c>
      <c r="S10" s="3">
        <f t="shared" si="3"/>
        <v>10817.191454006363</v>
      </c>
      <c r="T10" s="32"/>
      <c r="U10" s="31">
        <f t="shared" ref="U10:X10" si="4">SUM(U11:U14)</f>
        <v>0</v>
      </c>
      <c r="V10" s="31">
        <f t="shared" si="4"/>
        <v>0</v>
      </c>
      <c r="W10" s="31">
        <f t="shared" si="4"/>
        <v>0</v>
      </c>
      <c r="X10" s="31">
        <f t="shared" si="4"/>
        <v>0</v>
      </c>
      <c r="Y10" s="31">
        <f>SUM(Y11:Y14)</f>
        <v>36.079319999999996</v>
      </c>
      <c r="Z10" s="31">
        <f t="shared" ref="Z10:AG10" si="5">SUM(Z11:Z14)</f>
        <v>37.194569999999999</v>
      </c>
      <c r="AA10" s="31">
        <f t="shared" si="5"/>
        <v>24.593869999999999</v>
      </c>
      <c r="AB10" s="31">
        <f t="shared" si="5"/>
        <v>97.867760000000004</v>
      </c>
      <c r="AC10" s="31">
        <f t="shared" si="5"/>
        <v>71.550439999999995</v>
      </c>
      <c r="AD10" s="3">
        <f t="shared" si="5"/>
        <v>107.89600999999999</v>
      </c>
      <c r="AE10" s="3">
        <f t="shared" si="5"/>
        <v>2223.4716899999999</v>
      </c>
      <c r="AF10" s="31">
        <f t="shared" si="5"/>
        <v>2402.9181399999998</v>
      </c>
      <c r="AG10" s="33">
        <f t="shared" si="5"/>
        <v>1639.750582000006</v>
      </c>
      <c r="AH10" s="33">
        <f>SUM(AH11:AH14)</f>
        <v>948.69460000000004</v>
      </c>
      <c r="AI10" s="33">
        <f>SUM(AI11:AI14)</f>
        <v>1142.6219799999999</v>
      </c>
      <c r="AJ10" s="31">
        <f t="shared" ref="AJ10:AL10" si="6">SUM(AJ11:AJ14)</f>
        <v>3731.0671620000057</v>
      </c>
      <c r="AK10" s="31">
        <f t="shared" si="6"/>
        <v>6231.8530620000056</v>
      </c>
      <c r="AL10" s="3">
        <f t="shared" si="6"/>
        <v>6231.8530620000056</v>
      </c>
      <c r="AM10" s="32"/>
      <c r="AN10" s="31">
        <f>SUM(AN11:AN14)</f>
        <v>0</v>
      </c>
      <c r="AO10" s="31">
        <f>SUM(AO11:AO14)</f>
        <v>0</v>
      </c>
      <c r="AP10" s="31">
        <f>SUM(AP11:AP14)</f>
        <v>0</v>
      </c>
      <c r="AQ10" s="31">
        <f t="shared" ref="AQ10" si="7">SUM(AQ11:AQ14)</f>
        <v>0</v>
      </c>
      <c r="AR10" s="31">
        <f>SUM(AR11:AR14)</f>
        <v>36.079319999999996</v>
      </c>
      <c r="AS10" s="31">
        <f t="shared" ref="AS10:AZ10" si="8">SUM(AS11:AS14)</f>
        <v>37.194569999999999</v>
      </c>
      <c r="AT10" s="31">
        <f t="shared" si="8"/>
        <v>24.593869999999999</v>
      </c>
      <c r="AU10" s="31">
        <f t="shared" si="8"/>
        <v>97.867760000000004</v>
      </c>
      <c r="AV10" s="31">
        <f t="shared" si="8"/>
        <v>71.550439999999995</v>
      </c>
      <c r="AW10" s="3">
        <f t="shared" si="8"/>
        <v>107.89600999999999</v>
      </c>
      <c r="AX10" s="3">
        <f t="shared" si="8"/>
        <v>2223.4716899999999</v>
      </c>
      <c r="AY10" s="31">
        <f t="shared" si="8"/>
        <v>2402.9181399999998</v>
      </c>
      <c r="AZ10" s="33">
        <f t="shared" si="8"/>
        <v>1629.1294399999999</v>
      </c>
      <c r="BA10" s="33">
        <f>SUM(BA11:BA14)</f>
        <v>2131.7080400000004</v>
      </c>
      <c r="BB10" s="33">
        <f>SUM(BB11:BB14)</f>
        <v>1964.86691</v>
      </c>
      <c r="BC10" s="31">
        <f t="shared" ref="BC10:BE10" si="9">SUM(BC11:BC14)</f>
        <v>5725.7043899999999</v>
      </c>
      <c r="BD10" s="31">
        <f t="shared" si="9"/>
        <v>8226.4902899999997</v>
      </c>
      <c r="BE10" s="3">
        <f t="shared" si="9"/>
        <v>8226.4902899999997</v>
      </c>
      <c r="BF10" s="14">
        <f>+BD10/E10*100</f>
        <v>132.00712866872138</v>
      </c>
      <c r="BG10" s="14">
        <f>+BE10/E10*100</f>
        <v>132.00712866872138</v>
      </c>
    </row>
    <row r="11" spans="1:59" ht="32.25" hidden="1" customHeight="1" outlineLevel="1">
      <c r="A11" s="23" t="s">
        <v>21</v>
      </c>
      <c r="B11" s="34">
        <v>4500</v>
      </c>
      <c r="C11" s="34">
        <v>0</v>
      </c>
      <c r="D11" s="34">
        <f>+B11-C11</f>
        <v>4500</v>
      </c>
      <c r="E11" s="34">
        <f>+AL11</f>
        <v>1348.3931399999999</v>
      </c>
      <c r="F11" s="35">
        <v>0</v>
      </c>
      <c r="G11" s="35">
        <v>0</v>
      </c>
      <c r="H11" s="35">
        <v>0</v>
      </c>
      <c r="I11" s="35">
        <v>15.288</v>
      </c>
      <c r="J11" s="35">
        <v>24.60455</v>
      </c>
      <c r="K11" s="35">
        <v>11.535489999999999</v>
      </c>
      <c r="L11" s="35">
        <v>33.535639999999994</v>
      </c>
      <c r="M11" s="34">
        <v>25</v>
      </c>
      <c r="N11" s="34">
        <v>400</v>
      </c>
      <c r="O11" s="34">
        <v>200</v>
      </c>
      <c r="P11" s="34">
        <f>595.39545+300+200-220-220</f>
        <v>655.39544999999998</v>
      </c>
      <c r="Q11" s="34">
        <f>480.212+100+200</f>
        <v>780.21199999999999</v>
      </c>
      <c r="R11" s="36">
        <f>SUM(F11:Q11)</f>
        <v>2145.5711299999998</v>
      </c>
      <c r="S11" s="36">
        <f>+B11-R11</f>
        <v>2354.4288700000002</v>
      </c>
      <c r="T11" s="32"/>
      <c r="U11" s="35">
        <v>0</v>
      </c>
      <c r="V11" s="35">
        <v>0</v>
      </c>
      <c r="W11" s="35">
        <v>0</v>
      </c>
      <c r="X11" s="35">
        <f>SUM(U11:W11)</f>
        <v>0</v>
      </c>
      <c r="Y11" s="35">
        <v>15.288</v>
      </c>
      <c r="Z11" s="35">
        <v>24.60455</v>
      </c>
      <c r="AA11" s="35">
        <v>11.535489999999999</v>
      </c>
      <c r="AB11" s="35">
        <f>SUM(Y11:AA11)</f>
        <v>51.428039999999996</v>
      </c>
      <c r="AC11" s="35">
        <v>33.535639999999994</v>
      </c>
      <c r="AD11" s="34">
        <v>79.819469999999981</v>
      </c>
      <c r="AE11" s="34">
        <v>408.0025399999999</v>
      </c>
      <c r="AF11" s="35">
        <f>SUM(AC11:AE11)</f>
        <v>521.35764999999992</v>
      </c>
      <c r="AG11" s="37">
        <v>158</v>
      </c>
      <c r="AH11" s="37">
        <v>275.39544999999998</v>
      </c>
      <c r="AI11" s="37">
        <f>292.212+50</f>
        <v>342.21199999999999</v>
      </c>
      <c r="AJ11" s="35">
        <f>SUM(AG11:AI11)</f>
        <v>775.60744999999997</v>
      </c>
      <c r="AK11" s="35">
        <f>+X11+AB11+AF11+AJ11</f>
        <v>1348.3931399999999</v>
      </c>
      <c r="AL11" s="36">
        <f>+AK11</f>
        <v>1348.3931399999999</v>
      </c>
      <c r="AM11" s="32"/>
      <c r="AN11" s="35">
        <v>0</v>
      </c>
      <c r="AO11" s="35">
        <v>0</v>
      </c>
      <c r="AP11" s="35">
        <v>0</v>
      </c>
      <c r="AQ11" s="35">
        <f>SUM(AN11:AP11)</f>
        <v>0</v>
      </c>
      <c r="AR11" s="35">
        <v>15.288</v>
      </c>
      <c r="AS11" s="35">
        <v>24.60455</v>
      </c>
      <c r="AT11" s="35">
        <v>11.535489999999999</v>
      </c>
      <c r="AU11" s="35">
        <f>SUM(AR11:AT11)</f>
        <v>51.428039999999996</v>
      </c>
      <c r="AV11" s="35">
        <v>33.535639999999994</v>
      </c>
      <c r="AW11" s="34">
        <v>79.819469999999981</v>
      </c>
      <c r="AX11" s="34">
        <v>408.0025399999999</v>
      </c>
      <c r="AY11" s="35">
        <f>SUM(AV11:AX11)</f>
        <v>521.35764999999992</v>
      </c>
      <c r="AZ11" s="37">
        <v>204.91330999999997</v>
      </c>
      <c r="BA11" s="37">
        <v>645.76222999999993</v>
      </c>
      <c r="BB11" s="37">
        <v>828.64618999999993</v>
      </c>
      <c r="BC11" s="35">
        <f>SUM(AZ11:BB11)</f>
        <v>1679.3217299999999</v>
      </c>
      <c r="BD11" s="35">
        <f>+AQ11+AU11+AY11+BC11</f>
        <v>2252.1074199999998</v>
      </c>
      <c r="BE11" s="36">
        <f>+BD11</f>
        <v>2252.1074199999998</v>
      </c>
      <c r="BF11" s="38">
        <f t="shared" ref="BF11:BF74" si="10">+BD11/E11*100</f>
        <v>167.02157206169116</v>
      </c>
      <c r="BG11" s="38">
        <f t="shared" ref="BG11:BG74" si="11">+BE11/E11*100</f>
        <v>167.02157206169116</v>
      </c>
    </row>
    <row r="12" spans="1:59" ht="18.75" hidden="1" customHeight="1" outlineLevel="1">
      <c r="A12" s="23" t="s">
        <v>22</v>
      </c>
      <c r="B12" s="34">
        <f>3100+1200</f>
        <v>4300</v>
      </c>
      <c r="C12" s="34"/>
      <c r="D12" s="34">
        <f>+B12-C12</f>
        <v>4300</v>
      </c>
      <c r="E12" s="34">
        <f t="shared" ref="E12:E54" si="12">+AL12</f>
        <v>1384.92021</v>
      </c>
      <c r="F12" s="35">
        <v>0</v>
      </c>
      <c r="G12" s="35">
        <v>0</v>
      </c>
      <c r="H12" s="35">
        <v>0</v>
      </c>
      <c r="I12" s="35">
        <v>20.791319999999999</v>
      </c>
      <c r="J12" s="35">
        <v>12.590020000000001</v>
      </c>
      <c r="K12" s="35">
        <v>13.05838</v>
      </c>
      <c r="L12" s="35">
        <v>38.014800000000001</v>
      </c>
      <c r="M12" s="34">
        <v>25</v>
      </c>
      <c r="N12" s="34">
        <f>30+530</f>
        <v>560</v>
      </c>
      <c r="O12" s="34">
        <f>360-200</f>
        <v>160</v>
      </c>
      <c r="P12" s="34">
        <f>400+260</f>
        <v>660</v>
      </c>
      <c r="Q12" s="34">
        <f>402.40998+160</f>
        <v>562.40998000000002</v>
      </c>
      <c r="R12" s="36">
        <f>SUM(F12:Q12)</f>
        <v>2051.8645000000001</v>
      </c>
      <c r="S12" s="36">
        <f>+B12-R12</f>
        <v>2248.1354999999999</v>
      </c>
      <c r="T12" s="32"/>
      <c r="U12" s="35">
        <v>0</v>
      </c>
      <c r="V12" s="35">
        <v>0</v>
      </c>
      <c r="W12" s="35">
        <v>0</v>
      </c>
      <c r="X12" s="35">
        <f t="shared" ref="X12:X14" si="13">SUM(U12:W12)</f>
        <v>0</v>
      </c>
      <c r="Y12" s="35">
        <v>20.791319999999999</v>
      </c>
      <c r="Z12" s="35">
        <v>12.590020000000001</v>
      </c>
      <c r="AA12" s="35">
        <v>13.05838</v>
      </c>
      <c r="AB12" s="35">
        <f t="shared" ref="AB12:AB14" si="14">SUM(Y12:AA12)</f>
        <v>46.439720000000001</v>
      </c>
      <c r="AC12" s="35">
        <v>38.014800000000001</v>
      </c>
      <c r="AD12" s="34">
        <v>1.6765399999999999</v>
      </c>
      <c r="AE12" s="34">
        <v>466.37916999999993</v>
      </c>
      <c r="AF12" s="35">
        <f t="shared" ref="AF12:AF14" si="15">SUM(AC12:AE12)</f>
        <v>506.07050999999996</v>
      </c>
      <c r="AG12" s="37">
        <v>250</v>
      </c>
      <c r="AH12" s="37">
        <v>270</v>
      </c>
      <c r="AI12" s="37">
        <f>262.40998+50</f>
        <v>312.40998000000002</v>
      </c>
      <c r="AJ12" s="35">
        <f t="shared" ref="AJ12:AJ14" si="16">SUM(AG12:AI12)</f>
        <v>832.40998000000002</v>
      </c>
      <c r="AK12" s="35">
        <f t="shared" ref="AK12:AK14" si="17">+X12+AB12+AF12+AJ12</f>
        <v>1384.92021</v>
      </c>
      <c r="AL12" s="36">
        <f t="shared" ref="AL12:AL14" si="18">+AK12</f>
        <v>1384.92021</v>
      </c>
      <c r="AM12" s="32"/>
      <c r="AN12" s="35">
        <v>0</v>
      </c>
      <c r="AO12" s="35">
        <v>0</v>
      </c>
      <c r="AP12" s="35">
        <v>0</v>
      </c>
      <c r="AQ12" s="35">
        <f t="shared" ref="AQ12:AQ14" si="19">SUM(AN12:AP12)</f>
        <v>0</v>
      </c>
      <c r="AR12" s="35">
        <v>20.791319999999999</v>
      </c>
      <c r="AS12" s="35">
        <v>12.590020000000001</v>
      </c>
      <c r="AT12" s="35">
        <v>13.05838</v>
      </c>
      <c r="AU12" s="35">
        <f t="shared" ref="AU12:AU14" si="20">SUM(AR12:AT12)</f>
        <v>46.439720000000001</v>
      </c>
      <c r="AV12" s="35">
        <v>38.014800000000001</v>
      </c>
      <c r="AW12" s="34">
        <v>1.6765399999999999</v>
      </c>
      <c r="AX12" s="34">
        <v>466.37916999999993</v>
      </c>
      <c r="AY12" s="35">
        <f t="shared" ref="AY12:AY14" si="21">SUM(AV12:AX12)</f>
        <v>506.07050999999996</v>
      </c>
      <c r="AZ12" s="37">
        <v>163.34905999999998</v>
      </c>
      <c r="BA12" s="37">
        <v>327.60196000000002</v>
      </c>
      <c r="BB12" s="37">
        <v>136.22233000000003</v>
      </c>
      <c r="BC12" s="35">
        <f t="shared" ref="BC12:BC14" si="22">SUM(AZ12:BB12)</f>
        <v>627.17335000000003</v>
      </c>
      <c r="BD12" s="35">
        <f t="shared" ref="BD12:BD14" si="23">+AQ12+AU12+AY12+BC12</f>
        <v>1179.6835799999999</v>
      </c>
      <c r="BE12" s="36">
        <f t="shared" ref="BE12:BE14" si="24">+BD12</f>
        <v>1179.6835799999999</v>
      </c>
      <c r="BF12" s="38">
        <f t="shared" si="10"/>
        <v>85.180617011863802</v>
      </c>
      <c r="BG12" s="38">
        <f t="shared" si="11"/>
        <v>85.180617011863802</v>
      </c>
    </row>
    <row r="13" spans="1:59" ht="32.25" hidden="1" customHeight="1" outlineLevel="1">
      <c r="A13" s="23" t="s">
        <v>23</v>
      </c>
      <c r="B13" s="34">
        <v>100</v>
      </c>
      <c r="C13" s="34">
        <v>0</v>
      </c>
      <c r="D13" s="34">
        <f>+B13-C13</f>
        <v>100</v>
      </c>
      <c r="E13" s="34">
        <f t="shared" si="12"/>
        <v>100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  <c r="K13" s="34">
        <v>0</v>
      </c>
      <c r="L13" s="34">
        <v>0</v>
      </c>
      <c r="M13" s="34">
        <v>26.4</v>
      </c>
      <c r="N13" s="34">
        <v>30</v>
      </c>
      <c r="O13" s="34">
        <v>31.4</v>
      </c>
      <c r="P13" s="34">
        <v>0</v>
      </c>
      <c r="Q13" s="34">
        <v>0</v>
      </c>
      <c r="R13" s="36">
        <f>SUM(F13:Q13)</f>
        <v>87.8</v>
      </c>
      <c r="S13" s="36">
        <f>+B13-R13</f>
        <v>12.200000000000003</v>
      </c>
      <c r="T13" s="32"/>
      <c r="U13" s="34">
        <v>0</v>
      </c>
      <c r="V13" s="34">
        <v>0</v>
      </c>
      <c r="W13" s="34">
        <v>0</v>
      </c>
      <c r="X13" s="35">
        <f t="shared" si="13"/>
        <v>0</v>
      </c>
      <c r="Y13" s="34">
        <v>0</v>
      </c>
      <c r="Z13" s="34">
        <v>0</v>
      </c>
      <c r="AA13" s="34">
        <v>0</v>
      </c>
      <c r="AB13" s="35">
        <f t="shared" si="14"/>
        <v>0</v>
      </c>
      <c r="AC13" s="34">
        <v>0</v>
      </c>
      <c r="AD13" s="34">
        <v>26.4</v>
      </c>
      <c r="AE13" s="34">
        <v>18.900849999999998</v>
      </c>
      <c r="AF13" s="35">
        <f t="shared" si="15"/>
        <v>45.300849999999997</v>
      </c>
      <c r="AG13" s="37">
        <v>31.4</v>
      </c>
      <c r="AH13" s="37">
        <v>23.299149999999997</v>
      </c>
      <c r="AI13" s="37">
        <v>0</v>
      </c>
      <c r="AJ13" s="35">
        <f t="shared" si="16"/>
        <v>54.699149999999996</v>
      </c>
      <c r="AK13" s="35">
        <f t="shared" si="17"/>
        <v>100</v>
      </c>
      <c r="AL13" s="36">
        <f t="shared" si="18"/>
        <v>100</v>
      </c>
      <c r="AM13" s="32"/>
      <c r="AN13" s="34">
        <v>0</v>
      </c>
      <c r="AO13" s="34">
        <v>0</v>
      </c>
      <c r="AP13" s="34">
        <v>0</v>
      </c>
      <c r="AQ13" s="35">
        <f t="shared" si="19"/>
        <v>0</v>
      </c>
      <c r="AR13" s="34">
        <v>0</v>
      </c>
      <c r="AS13" s="34">
        <v>0</v>
      </c>
      <c r="AT13" s="34">
        <v>0</v>
      </c>
      <c r="AU13" s="35">
        <f t="shared" si="20"/>
        <v>0</v>
      </c>
      <c r="AV13" s="34">
        <v>0</v>
      </c>
      <c r="AW13" s="34">
        <v>26.4</v>
      </c>
      <c r="AX13" s="34">
        <v>18.900849999999998</v>
      </c>
      <c r="AY13" s="35">
        <f t="shared" si="21"/>
        <v>45.300849999999997</v>
      </c>
      <c r="AZ13" s="37">
        <v>0</v>
      </c>
      <c r="BA13" s="37">
        <v>0</v>
      </c>
      <c r="BB13" s="37">
        <v>44</v>
      </c>
      <c r="BC13" s="35">
        <f t="shared" si="22"/>
        <v>44</v>
      </c>
      <c r="BD13" s="35">
        <f t="shared" si="23"/>
        <v>89.300849999999997</v>
      </c>
      <c r="BE13" s="36">
        <f t="shared" si="24"/>
        <v>89.300849999999997</v>
      </c>
      <c r="BF13" s="38">
        <f t="shared" si="10"/>
        <v>89.300849999999997</v>
      </c>
      <c r="BG13" s="38">
        <f t="shared" si="11"/>
        <v>89.300849999999997</v>
      </c>
    </row>
    <row r="14" spans="1:59" ht="15.75" hidden="1" customHeight="1" outlineLevel="1">
      <c r="A14" s="23" t="s">
        <v>24</v>
      </c>
      <c r="B14" s="34">
        <v>8000</v>
      </c>
      <c r="C14" s="34">
        <v>0</v>
      </c>
      <c r="D14" s="34">
        <f>+B14-C14</f>
        <v>8000</v>
      </c>
      <c r="E14" s="34">
        <f t="shared" si="12"/>
        <v>3398.5397120000061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34">
        <v>0</v>
      </c>
      <c r="L14" s="34">
        <v>0</v>
      </c>
      <c r="M14" s="34"/>
      <c r="N14" s="34">
        <f>7000*0.1</f>
        <v>700</v>
      </c>
      <c r="O14" s="34">
        <f>469.350582000006-140</f>
        <v>329.350582000006</v>
      </c>
      <c r="P14" s="34">
        <v>380</v>
      </c>
      <c r="Q14" s="34">
        <v>388.22233399363199</v>
      </c>
      <c r="R14" s="36">
        <f>SUM(F14:Q14)</f>
        <v>1797.5729159936379</v>
      </c>
      <c r="S14" s="36">
        <f>+B14-R14</f>
        <v>6202.4270840063618</v>
      </c>
      <c r="T14" s="32"/>
      <c r="U14" s="34">
        <v>0</v>
      </c>
      <c r="V14" s="34">
        <v>0</v>
      </c>
      <c r="W14" s="34">
        <v>0</v>
      </c>
      <c r="X14" s="35">
        <f t="shared" si="13"/>
        <v>0</v>
      </c>
      <c r="Y14" s="34">
        <v>0</v>
      </c>
      <c r="Z14" s="34">
        <v>0</v>
      </c>
      <c r="AA14" s="34">
        <v>0</v>
      </c>
      <c r="AB14" s="35">
        <f t="shared" si="14"/>
        <v>0</v>
      </c>
      <c r="AC14" s="34">
        <v>0</v>
      </c>
      <c r="AD14" s="34">
        <v>0</v>
      </c>
      <c r="AE14" s="34">
        <v>1330.18913</v>
      </c>
      <c r="AF14" s="35">
        <f t="shared" si="15"/>
        <v>1330.18913</v>
      </c>
      <c r="AG14" s="37">
        <v>1200.3505820000059</v>
      </c>
      <c r="AH14" s="37">
        <v>380</v>
      </c>
      <c r="AI14" s="37">
        <f>388+100</f>
        <v>488</v>
      </c>
      <c r="AJ14" s="35">
        <f t="shared" si="16"/>
        <v>2068.3505820000059</v>
      </c>
      <c r="AK14" s="35">
        <f t="shared" si="17"/>
        <v>3398.5397120000061</v>
      </c>
      <c r="AL14" s="36">
        <f t="shared" si="18"/>
        <v>3398.5397120000061</v>
      </c>
      <c r="AM14" s="32"/>
      <c r="AN14" s="34">
        <v>0</v>
      </c>
      <c r="AO14" s="34">
        <v>0</v>
      </c>
      <c r="AP14" s="34">
        <v>0</v>
      </c>
      <c r="AQ14" s="35">
        <f t="shared" si="19"/>
        <v>0</v>
      </c>
      <c r="AR14" s="34">
        <v>0</v>
      </c>
      <c r="AS14" s="34">
        <v>0</v>
      </c>
      <c r="AT14" s="34">
        <v>0</v>
      </c>
      <c r="AU14" s="35">
        <f t="shared" si="20"/>
        <v>0</v>
      </c>
      <c r="AV14" s="34">
        <v>0</v>
      </c>
      <c r="AW14" s="34">
        <v>0</v>
      </c>
      <c r="AX14" s="34">
        <v>1330.18913</v>
      </c>
      <c r="AY14" s="35">
        <f t="shared" si="21"/>
        <v>1330.18913</v>
      </c>
      <c r="AZ14" s="37">
        <v>1260.86707</v>
      </c>
      <c r="BA14" s="37">
        <v>1158.3438500000002</v>
      </c>
      <c r="BB14" s="37">
        <v>955.99838999999997</v>
      </c>
      <c r="BC14" s="35">
        <f t="shared" si="22"/>
        <v>3375.2093100000002</v>
      </c>
      <c r="BD14" s="35">
        <f t="shared" si="23"/>
        <v>4705.3984399999999</v>
      </c>
      <c r="BE14" s="36">
        <f t="shared" si="24"/>
        <v>4705.3984399999999</v>
      </c>
      <c r="BF14" s="38">
        <f t="shared" si="10"/>
        <v>138.45353707021775</v>
      </c>
      <c r="BG14" s="38">
        <f t="shared" si="11"/>
        <v>138.45353707021775</v>
      </c>
    </row>
    <row r="15" spans="1:59" collapsed="1">
      <c r="A15" s="22" t="s">
        <v>111</v>
      </c>
      <c r="B15" s="3">
        <f>SUM(B16:B19)</f>
        <v>10150</v>
      </c>
      <c r="C15" s="3">
        <f t="shared" ref="C15:S15" si="25">SUM(C16:C19)</f>
        <v>0</v>
      </c>
      <c r="D15" s="3">
        <f t="shared" si="25"/>
        <v>10150</v>
      </c>
      <c r="E15" s="3">
        <f t="shared" si="25"/>
        <v>1982.6438199999998</v>
      </c>
      <c r="F15" s="31">
        <f t="shared" si="25"/>
        <v>0</v>
      </c>
      <c r="G15" s="31">
        <f t="shared" si="25"/>
        <v>0</v>
      </c>
      <c r="H15" s="31">
        <f t="shared" si="25"/>
        <v>0</v>
      </c>
      <c r="I15" s="31">
        <f t="shared" si="25"/>
        <v>136.09755999999999</v>
      </c>
      <c r="J15" s="31">
        <f t="shared" si="25"/>
        <v>164.87549999999999</v>
      </c>
      <c r="K15" s="31">
        <f t="shared" si="25"/>
        <v>345.79958999999985</v>
      </c>
      <c r="L15" s="31">
        <f t="shared" si="25"/>
        <v>340.90972999999997</v>
      </c>
      <c r="M15" s="3">
        <f t="shared" si="25"/>
        <v>226</v>
      </c>
      <c r="N15" s="3">
        <f t="shared" si="25"/>
        <v>150</v>
      </c>
      <c r="O15" s="3">
        <f t="shared" si="25"/>
        <v>290</v>
      </c>
      <c r="P15" s="3">
        <f t="shared" si="25"/>
        <v>210.44754</v>
      </c>
      <c r="Q15" s="3">
        <f t="shared" si="25"/>
        <v>270</v>
      </c>
      <c r="R15" s="3">
        <f t="shared" si="25"/>
        <v>2134.1299199999999</v>
      </c>
      <c r="S15" s="3">
        <f t="shared" si="25"/>
        <v>4015.8700800000001</v>
      </c>
      <c r="T15" s="32"/>
      <c r="U15" s="31">
        <f t="shared" ref="U15:AL15" si="26">SUM(U16:U19)</f>
        <v>0</v>
      </c>
      <c r="V15" s="31">
        <f t="shared" si="26"/>
        <v>0</v>
      </c>
      <c r="W15" s="31">
        <f t="shared" si="26"/>
        <v>0</v>
      </c>
      <c r="X15" s="31">
        <f t="shared" si="26"/>
        <v>0</v>
      </c>
      <c r="Y15" s="31">
        <f t="shared" si="26"/>
        <v>136.09755999999999</v>
      </c>
      <c r="Z15" s="31">
        <f t="shared" si="26"/>
        <v>164.87549999999999</v>
      </c>
      <c r="AA15" s="31">
        <f t="shared" si="26"/>
        <v>345.79958999999985</v>
      </c>
      <c r="AB15" s="31">
        <f t="shared" si="26"/>
        <v>646.77264999999989</v>
      </c>
      <c r="AC15" s="31">
        <f t="shared" si="26"/>
        <v>340.90972999999997</v>
      </c>
      <c r="AD15" s="3">
        <f t="shared" si="26"/>
        <v>58.425270000000005</v>
      </c>
      <c r="AE15" s="3">
        <f t="shared" si="26"/>
        <v>116.08863000000001</v>
      </c>
      <c r="AF15" s="31">
        <f t="shared" si="26"/>
        <v>515.42363</v>
      </c>
      <c r="AG15" s="33">
        <f t="shared" si="26"/>
        <v>140</v>
      </c>
      <c r="AH15" s="33">
        <f t="shared" si="26"/>
        <v>210.44754</v>
      </c>
      <c r="AI15" s="33">
        <f t="shared" si="26"/>
        <v>470</v>
      </c>
      <c r="AJ15" s="31">
        <f t="shared" si="26"/>
        <v>820.44754</v>
      </c>
      <c r="AK15" s="31">
        <f t="shared" si="26"/>
        <v>1982.6438199999998</v>
      </c>
      <c r="AL15" s="3">
        <f t="shared" si="26"/>
        <v>1982.6438199999998</v>
      </c>
      <c r="AM15" s="32"/>
      <c r="AN15" s="31">
        <f t="shared" ref="AN15:BE15" si="27">SUM(AN16:AN19)</f>
        <v>0</v>
      </c>
      <c r="AO15" s="31">
        <f t="shared" si="27"/>
        <v>0</v>
      </c>
      <c r="AP15" s="31">
        <f t="shared" si="27"/>
        <v>0</v>
      </c>
      <c r="AQ15" s="31">
        <f t="shared" si="27"/>
        <v>0</v>
      </c>
      <c r="AR15" s="31">
        <f t="shared" si="27"/>
        <v>136.09755999999999</v>
      </c>
      <c r="AS15" s="31">
        <f t="shared" si="27"/>
        <v>164.87549999999999</v>
      </c>
      <c r="AT15" s="31">
        <f t="shared" si="27"/>
        <v>345.79958999999985</v>
      </c>
      <c r="AU15" s="31">
        <f t="shared" si="27"/>
        <v>646.77264999999989</v>
      </c>
      <c r="AV15" s="31">
        <f t="shared" si="27"/>
        <v>340.90972999999997</v>
      </c>
      <c r="AW15" s="3">
        <f t="shared" si="27"/>
        <v>58.425270000000005</v>
      </c>
      <c r="AX15" s="3">
        <f t="shared" si="27"/>
        <v>116.08863000000001</v>
      </c>
      <c r="AY15" s="31">
        <f t="shared" si="27"/>
        <v>515.42363</v>
      </c>
      <c r="AZ15" s="33">
        <f t="shared" si="27"/>
        <v>63.347579999999994</v>
      </c>
      <c r="BA15" s="33">
        <f t="shared" si="27"/>
        <v>531.79206999999997</v>
      </c>
      <c r="BB15" s="33">
        <f t="shared" si="27"/>
        <v>759.25453000000005</v>
      </c>
      <c r="BC15" s="31">
        <f t="shared" si="27"/>
        <v>1354.39418</v>
      </c>
      <c r="BD15" s="31">
        <f t="shared" si="27"/>
        <v>2516.5904599999994</v>
      </c>
      <c r="BE15" s="3">
        <f t="shared" si="27"/>
        <v>2516.5904599999994</v>
      </c>
      <c r="BF15" s="14">
        <f t="shared" si="10"/>
        <v>126.93104200632466</v>
      </c>
      <c r="BG15" s="14">
        <f t="shared" si="11"/>
        <v>126.93104200632466</v>
      </c>
    </row>
    <row r="16" spans="1:59" ht="15.75" hidden="1" customHeight="1" outlineLevel="1">
      <c r="A16" s="23" t="s">
        <v>25</v>
      </c>
      <c r="B16" s="34">
        <v>8280</v>
      </c>
      <c r="C16" s="34">
        <v>0</v>
      </c>
      <c r="D16" s="34">
        <f>+B16-C16</f>
        <v>8280</v>
      </c>
      <c r="E16" s="34">
        <f t="shared" si="12"/>
        <v>605.79347000000007</v>
      </c>
      <c r="F16" s="35">
        <v>0</v>
      </c>
      <c r="G16" s="35">
        <v>0</v>
      </c>
      <c r="H16" s="35">
        <v>0</v>
      </c>
      <c r="I16" s="35"/>
      <c r="J16" s="35">
        <v>9.55246</v>
      </c>
      <c r="K16" s="35">
        <v>24.961979999999997</v>
      </c>
      <c r="L16" s="35">
        <v>41.442</v>
      </c>
      <c r="M16" s="34">
        <v>15</v>
      </c>
      <c r="N16" s="34">
        <v>10</v>
      </c>
      <c r="O16" s="34">
        <v>150</v>
      </c>
      <c r="P16" s="34">
        <v>140.44754</v>
      </c>
      <c r="Q16" s="34">
        <v>200</v>
      </c>
      <c r="R16" s="36">
        <f>SUM(F16:Q16)</f>
        <v>591.40398000000005</v>
      </c>
      <c r="S16" s="36">
        <f>+B16-R16-4000</f>
        <v>3688.59602</v>
      </c>
      <c r="T16" s="32"/>
      <c r="U16" s="35">
        <v>0</v>
      </c>
      <c r="V16" s="35">
        <v>0</v>
      </c>
      <c r="W16" s="35">
        <v>0</v>
      </c>
      <c r="X16" s="35">
        <f t="shared" ref="X16:X19" si="28">SUM(U16:W16)</f>
        <v>0</v>
      </c>
      <c r="Y16" s="35"/>
      <c r="Z16" s="35">
        <v>9.55246</v>
      </c>
      <c r="AA16" s="35">
        <v>24.961979999999997</v>
      </c>
      <c r="AB16" s="35">
        <f t="shared" ref="AB16:AB19" si="29">SUM(Y16:AA16)</f>
        <v>34.514439999999993</v>
      </c>
      <c r="AC16" s="35">
        <v>41.442</v>
      </c>
      <c r="AD16" s="34">
        <v>13.90907</v>
      </c>
      <c r="AE16" s="34">
        <v>25.480420000000013</v>
      </c>
      <c r="AF16" s="35">
        <f t="shared" ref="AF16:AF19" si="30">SUM(AC16:AE16)</f>
        <v>80.831490000000016</v>
      </c>
      <c r="AG16" s="37"/>
      <c r="AH16" s="37">
        <v>140.44754</v>
      </c>
      <c r="AI16" s="37">
        <f>200+150</f>
        <v>350</v>
      </c>
      <c r="AJ16" s="35">
        <f t="shared" ref="AJ16:AJ19" si="31">SUM(AG16:AI16)</f>
        <v>490.44754</v>
      </c>
      <c r="AK16" s="35">
        <f t="shared" ref="AK16:AK19" si="32">+X16+AB16+AF16+AJ16</f>
        <v>605.79347000000007</v>
      </c>
      <c r="AL16" s="36">
        <f t="shared" ref="AL16:AL19" si="33">+AK16</f>
        <v>605.79347000000007</v>
      </c>
      <c r="AM16" s="32"/>
      <c r="AN16" s="35">
        <v>0</v>
      </c>
      <c r="AO16" s="35">
        <v>0</v>
      </c>
      <c r="AP16" s="35">
        <v>0</v>
      </c>
      <c r="AQ16" s="35">
        <f t="shared" ref="AQ16:AQ19" si="34">SUM(AN16:AP16)</f>
        <v>0</v>
      </c>
      <c r="AR16" s="35">
        <v>0</v>
      </c>
      <c r="AS16" s="35">
        <v>9.55246</v>
      </c>
      <c r="AT16" s="35">
        <v>24.961979999999997</v>
      </c>
      <c r="AU16" s="35">
        <f t="shared" ref="AU16:AU19" si="35">SUM(AR16:AT16)</f>
        <v>34.514439999999993</v>
      </c>
      <c r="AV16" s="35">
        <v>41.442</v>
      </c>
      <c r="AW16" s="34">
        <v>13.90907</v>
      </c>
      <c r="AX16" s="34">
        <v>25.480420000000013</v>
      </c>
      <c r="AY16" s="35">
        <f t="shared" ref="AY16:AY19" si="36">SUM(AV16:AX16)</f>
        <v>80.831490000000016</v>
      </c>
      <c r="AZ16" s="37">
        <v>10.02473</v>
      </c>
      <c r="BA16" s="37">
        <v>433.57346000000001</v>
      </c>
      <c r="BB16" s="37">
        <v>512.28751000000011</v>
      </c>
      <c r="BC16" s="35">
        <f t="shared" ref="BC16:BC19" si="37">SUM(AZ16:BB16)</f>
        <v>955.88570000000004</v>
      </c>
      <c r="BD16" s="35">
        <f t="shared" ref="BD16:BD19" si="38">+AQ16+AU16+AY16+BC16</f>
        <v>1071.23163</v>
      </c>
      <c r="BE16" s="36">
        <f t="shared" ref="BE16:BE19" si="39">+BD16</f>
        <v>1071.23163</v>
      </c>
      <c r="BF16" s="38">
        <f t="shared" si="10"/>
        <v>176.83116161684606</v>
      </c>
      <c r="BG16" s="38">
        <f t="shared" si="11"/>
        <v>176.83116161684606</v>
      </c>
    </row>
    <row r="17" spans="1:59" ht="15.75" hidden="1" customHeight="1" outlineLevel="1">
      <c r="A17" s="23" t="s">
        <v>26</v>
      </c>
      <c r="B17" s="34">
        <v>1000</v>
      </c>
      <c r="C17" s="34">
        <v>0</v>
      </c>
      <c r="D17" s="34">
        <f>+B17-C17</f>
        <v>1000</v>
      </c>
      <c r="E17" s="34">
        <f t="shared" si="12"/>
        <v>999.57823999999982</v>
      </c>
      <c r="F17" s="34">
        <v>0</v>
      </c>
      <c r="G17" s="34">
        <v>0</v>
      </c>
      <c r="H17" s="34">
        <v>0</v>
      </c>
      <c r="I17" s="34">
        <v>136.09755999999999</v>
      </c>
      <c r="J17" s="34">
        <v>137.48296999999999</v>
      </c>
      <c r="K17" s="34">
        <v>320.82074999999986</v>
      </c>
      <c r="L17" s="34">
        <f>584.56773-285.1</f>
        <v>299.46772999999996</v>
      </c>
      <c r="M17" s="34">
        <v>106</v>
      </c>
      <c r="N17" s="28"/>
      <c r="O17" s="32"/>
      <c r="P17" s="32"/>
      <c r="Q17" s="28"/>
      <c r="R17" s="36">
        <f>SUM(F17:Q17)</f>
        <v>999.86900999999978</v>
      </c>
      <c r="S17" s="36">
        <f>+B17-R17</f>
        <v>0.13099000000022443</v>
      </c>
      <c r="T17" s="32"/>
      <c r="U17" s="34">
        <v>0</v>
      </c>
      <c r="V17" s="34">
        <v>0</v>
      </c>
      <c r="W17" s="34">
        <v>0</v>
      </c>
      <c r="X17" s="35">
        <f t="shared" si="28"/>
        <v>0</v>
      </c>
      <c r="Y17" s="34">
        <v>136.09755999999999</v>
      </c>
      <c r="Z17" s="34">
        <v>137.48296999999999</v>
      </c>
      <c r="AA17" s="34">
        <v>320.82074999999986</v>
      </c>
      <c r="AB17" s="35">
        <f t="shared" si="29"/>
        <v>594.40127999999982</v>
      </c>
      <c r="AC17" s="34">
        <f>584.56773-285.1</f>
        <v>299.46772999999996</v>
      </c>
      <c r="AD17" s="34">
        <v>38.919460000000008</v>
      </c>
      <c r="AE17" s="34">
        <f>67.78977-1</f>
        <v>66.789770000000004</v>
      </c>
      <c r="AF17" s="35">
        <f t="shared" si="30"/>
        <v>405.17696000000001</v>
      </c>
      <c r="AG17" s="39"/>
      <c r="AH17" s="39"/>
      <c r="AI17" s="40"/>
      <c r="AJ17" s="35">
        <f t="shared" si="31"/>
        <v>0</v>
      </c>
      <c r="AK17" s="35">
        <f t="shared" si="32"/>
        <v>999.57823999999982</v>
      </c>
      <c r="AL17" s="36">
        <f t="shared" si="33"/>
        <v>999.57823999999982</v>
      </c>
      <c r="AM17" s="32"/>
      <c r="AN17" s="34">
        <v>0</v>
      </c>
      <c r="AO17" s="34">
        <v>0</v>
      </c>
      <c r="AP17" s="34">
        <v>0</v>
      </c>
      <c r="AQ17" s="35">
        <f t="shared" si="34"/>
        <v>0</v>
      </c>
      <c r="AR17" s="34">
        <v>136.09755999999999</v>
      </c>
      <c r="AS17" s="34">
        <v>137.48296999999999</v>
      </c>
      <c r="AT17" s="34">
        <v>320.82074999999986</v>
      </c>
      <c r="AU17" s="35">
        <f t="shared" si="35"/>
        <v>594.40127999999982</v>
      </c>
      <c r="AV17" s="34">
        <v>299.46772999999996</v>
      </c>
      <c r="AW17" s="34">
        <v>38.919460000000008</v>
      </c>
      <c r="AX17" s="34">
        <v>67.789770000000004</v>
      </c>
      <c r="AY17" s="35">
        <f t="shared" si="36"/>
        <v>406.17696000000001</v>
      </c>
      <c r="AZ17" s="39">
        <v>32.823509999999999</v>
      </c>
      <c r="BA17" s="39">
        <v>3.3</v>
      </c>
      <c r="BB17" s="40">
        <v>3.3</v>
      </c>
      <c r="BC17" s="35">
        <f t="shared" si="37"/>
        <v>39.423509999999993</v>
      </c>
      <c r="BD17" s="35">
        <f t="shared" si="38"/>
        <v>1040.0017499999999</v>
      </c>
      <c r="BE17" s="36">
        <f t="shared" si="39"/>
        <v>1040.0017499999999</v>
      </c>
      <c r="BF17" s="38">
        <f t="shared" si="10"/>
        <v>104.04405662132061</v>
      </c>
      <c r="BG17" s="38">
        <f t="shared" si="11"/>
        <v>104.04405662132061</v>
      </c>
    </row>
    <row r="18" spans="1:59" ht="15.75" hidden="1" customHeight="1" outlineLevel="1">
      <c r="A18" s="23" t="s">
        <v>27</v>
      </c>
      <c r="B18" s="34">
        <v>500</v>
      </c>
      <c r="C18" s="34"/>
      <c r="D18" s="34">
        <f>+B18-C18</f>
        <v>500</v>
      </c>
      <c r="E18" s="34">
        <f t="shared" si="12"/>
        <v>317.27211</v>
      </c>
      <c r="F18" s="35">
        <v>0</v>
      </c>
      <c r="G18" s="35">
        <v>0</v>
      </c>
      <c r="H18" s="35">
        <v>0</v>
      </c>
      <c r="I18" s="35">
        <v>0</v>
      </c>
      <c r="J18" s="35">
        <v>17.840070000000001</v>
      </c>
      <c r="K18" s="35">
        <v>1.686E-2</v>
      </c>
      <c r="L18" s="35">
        <v>0</v>
      </c>
      <c r="M18" s="34">
        <v>105</v>
      </c>
      <c r="N18" s="34">
        <v>100</v>
      </c>
      <c r="O18" s="34">
        <v>120</v>
      </c>
      <c r="P18" s="34">
        <v>50</v>
      </c>
      <c r="Q18" s="34">
        <v>50</v>
      </c>
      <c r="R18" s="36">
        <f>SUM(F18:Q18)</f>
        <v>442.85693000000003</v>
      </c>
      <c r="S18" s="36">
        <f>+B18-R18</f>
        <v>57.143069999999966</v>
      </c>
      <c r="T18" s="32"/>
      <c r="U18" s="35">
        <v>0</v>
      </c>
      <c r="V18" s="35">
        <v>0</v>
      </c>
      <c r="W18" s="35">
        <v>0</v>
      </c>
      <c r="X18" s="35">
        <f t="shared" si="28"/>
        <v>0</v>
      </c>
      <c r="Y18" s="35">
        <v>0</v>
      </c>
      <c r="Z18" s="35">
        <v>17.840070000000001</v>
      </c>
      <c r="AA18" s="35">
        <v>1.686E-2</v>
      </c>
      <c r="AB18" s="35">
        <f t="shared" si="29"/>
        <v>17.856930000000002</v>
      </c>
      <c r="AC18" s="35">
        <v>0</v>
      </c>
      <c r="AD18" s="34">
        <v>5.5967399999999996</v>
      </c>
      <c r="AE18" s="34">
        <f>22.81844+1</f>
        <v>23.818439999999999</v>
      </c>
      <c r="AF18" s="35">
        <f t="shared" si="30"/>
        <v>29.415179999999999</v>
      </c>
      <c r="AG18" s="37">
        <v>120</v>
      </c>
      <c r="AH18" s="37">
        <v>50</v>
      </c>
      <c r="AI18" s="37">
        <f>50+50</f>
        <v>100</v>
      </c>
      <c r="AJ18" s="35">
        <f t="shared" si="31"/>
        <v>270</v>
      </c>
      <c r="AK18" s="35">
        <f t="shared" si="32"/>
        <v>317.27211</v>
      </c>
      <c r="AL18" s="36">
        <f t="shared" si="33"/>
        <v>317.27211</v>
      </c>
      <c r="AM18" s="32"/>
      <c r="AN18" s="35">
        <v>0</v>
      </c>
      <c r="AO18" s="35">
        <v>0</v>
      </c>
      <c r="AP18" s="35">
        <v>0</v>
      </c>
      <c r="AQ18" s="35">
        <f t="shared" si="34"/>
        <v>0</v>
      </c>
      <c r="AR18" s="35">
        <v>0</v>
      </c>
      <c r="AS18" s="35">
        <v>17.840070000000001</v>
      </c>
      <c r="AT18" s="35">
        <v>1.686E-2</v>
      </c>
      <c r="AU18" s="35">
        <f t="shared" si="35"/>
        <v>17.856930000000002</v>
      </c>
      <c r="AV18" s="35">
        <v>0</v>
      </c>
      <c r="AW18" s="34">
        <v>5.5967399999999996</v>
      </c>
      <c r="AX18" s="34">
        <v>22.818439999999999</v>
      </c>
      <c r="AY18" s="35">
        <f t="shared" si="36"/>
        <v>28.415179999999999</v>
      </c>
      <c r="AZ18" s="37">
        <v>20.49934</v>
      </c>
      <c r="BA18" s="37">
        <v>94.918610000000001</v>
      </c>
      <c r="BB18" s="37">
        <v>243.66701999999998</v>
      </c>
      <c r="BC18" s="35">
        <f t="shared" si="37"/>
        <v>359.08497</v>
      </c>
      <c r="BD18" s="35">
        <f t="shared" si="38"/>
        <v>405.35708</v>
      </c>
      <c r="BE18" s="36">
        <f t="shared" si="39"/>
        <v>405.35708</v>
      </c>
      <c r="BF18" s="38">
        <f t="shared" si="10"/>
        <v>127.7632250751571</v>
      </c>
      <c r="BG18" s="38">
        <f t="shared" si="11"/>
        <v>127.7632250751571</v>
      </c>
    </row>
    <row r="19" spans="1:59" ht="15.75" hidden="1" customHeight="1" outlineLevel="1">
      <c r="A19" s="23" t="s">
        <v>28</v>
      </c>
      <c r="B19" s="34">
        <v>370</v>
      </c>
      <c r="C19" s="34"/>
      <c r="D19" s="34">
        <f>+B19-C19</f>
        <v>370</v>
      </c>
      <c r="E19" s="34">
        <f t="shared" si="12"/>
        <v>60</v>
      </c>
      <c r="F19" s="35">
        <v>0</v>
      </c>
      <c r="G19" s="35">
        <v>0</v>
      </c>
      <c r="H19" s="35">
        <v>0</v>
      </c>
      <c r="I19" s="35">
        <v>0</v>
      </c>
      <c r="J19" s="35"/>
      <c r="K19" s="35">
        <v>0</v>
      </c>
      <c r="L19" s="35">
        <v>0</v>
      </c>
      <c r="M19" s="34"/>
      <c r="N19" s="37">
        <v>40</v>
      </c>
      <c r="O19" s="37">
        <v>20</v>
      </c>
      <c r="P19" s="37">
        <v>20</v>
      </c>
      <c r="Q19" s="37">
        <v>20</v>
      </c>
      <c r="R19" s="36">
        <f>SUM(F19:Q19)</f>
        <v>100</v>
      </c>
      <c r="S19" s="36">
        <f>+B19-R19</f>
        <v>270</v>
      </c>
      <c r="T19" s="32"/>
      <c r="U19" s="35">
        <v>0</v>
      </c>
      <c r="V19" s="35">
        <v>0</v>
      </c>
      <c r="W19" s="35">
        <v>0</v>
      </c>
      <c r="X19" s="35">
        <f t="shared" si="28"/>
        <v>0</v>
      </c>
      <c r="Y19" s="35">
        <v>0</v>
      </c>
      <c r="Z19" s="35"/>
      <c r="AA19" s="35">
        <v>0</v>
      </c>
      <c r="AB19" s="35">
        <f t="shared" si="29"/>
        <v>0</v>
      </c>
      <c r="AC19" s="35">
        <v>0</v>
      </c>
      <c r="AD19" s="34">
        <v>0</v>
      </c>
      <c r="AE19" s="37">
        <v>0</v>
      </c>
      <c r="AF19" s="35">
        <f t="shared" si="30"/>
        <v>0</v>
      </c>
      <c r="AG19" s="37">
        <v>20</v>
      </c>
      <c r="AH19" s="37">
        <v>20</v>
      </c>
      <c r="AI19" s="37">
        <v>20</v>
      </c>
      <c r="AJ19" s="35">
        <f t="shared" si="31"/>
        <v>60</v>
      </c>
      <c r="AK19" s="35">
        <f t="shared" si="32"/>
        <v>60</v>
      </c>
      <c r="AL19" s="36">
        <f t="shared" si="33"/>
        <v>60</v>
      </c>
      <c r="AM19" s="32"/>
      <c r="AN19" s="35">
        <v>0</v>
      </c>
      <c r="AO19" s="35">
        <v>0</v>
      </c>
      <c r="AP19" s="35">
        <v>0</v>
      </c>
      <c r="AQ19" s="35">
        <f t="shared" si="34"/>
        <v>0</v>
      </c>
      <c r="AR19" s="35">
        <v>0</v>
      </c>
      <c r="AS19" s="35">
        <v>0</v>
      </c>
      <c r="AT19" s="35">
        <v>0</v>
      </c>
      <c r="AU19" s="35">
        <f t="shared" si="35"/>
        <v>0</v>
      </c>
      <c r="AV19" s="35">
        <v>0</v>
      </c>
      <c r="AW19" s="34">
        <v>0</v>
      </c>
      <c r="AX19" s="37">
        <v>0</v>
      </c>
      <c r="AY19" s="35">
        <f t="shared" si="36"/>
        <v>0</v>
      </c>
      <c r="AZ19" s="37">
        <v>0</v>
      </c>
      <c r="BA19" s="37">
        <v>0</v>
      </c>
      <c r="BB19" s="37">
        <v>0</v>
      </c>
      <c r="BC19" s="35">
        <f t="shared" si="37"/>
        <v>0</v>
      </c>
      <c r="BD19" s="35">
        <f t="shared" si="38"/>
        <v>0</v>
      </c>
      <c r="BE19" s="36">
        <f t="shared" si="39"/>
        <v>0</v>
      </c>
      <c r="BF19" s="38">
        <f t="shared" si="10"/>
        <v>0</v>
      </c>
      <c r="BG19" s="38">
        <f t="shared" si="11"/>
        <v>0</v>
      </c>
    </row>
    <row r="20" spans="1:59" ht="17.25" customHeight="1" collapsed="1">
      <c r="A20" s="22" t="s">
        <v>112</v>
      </c>
      <c r="B20" s="3">
        <f t="shared" ref="B20:S20" si="40">SUM(B21:B23)</f>
        <v>1186</v>
      </c>
      <c r="C20" s="3">
        <f t="shared" si="40"/>
        <v>0</v>
      </c>
      <c r="D20" s="3">
        <f t="shared" si="40"/>
        <v>1186</v>
      </c>
      <c r="E20" s="3">
        <f t="shared" si="40"/>
        <v>59.830550000000002</v>
      </c>
      <c r="F20" s="31">
        <f t="shared" si="40"/>
        <v>0</v>
      </c>
      <c r="G20" s="31">
        <f t="shared" si="40"/>
        <v>0</v>
      </c>
      <c r="H20" s="31">
        <f t="shared" si="40"/>
        <v>0</v>
      </c>
      <c r="I20" s="31">
        <f t="shared" si="40"/>
        <v>9.477389999999998</v>
      </c>
      <c r="J20" s="31">
        <f t="shared" si="40"/>
        <v>7.4069900000000004</v>
      </c>
      <c r="K20" s="31">
        <f t="shared" si="40"/>
        <v>0</v>
      </c>
      <c r="L20" s="31">
        <f t="shared" si="40"/>
        <v>0</v>
      </c>
      <c r="M20" s="3">
        <f t="shared" si="40"/>
        <v>0</v>
      </c>
      <c r="N20" s="3">
        <f t="shared" si="40"/>
        <v>0</v>
      </c>
      <c r="O20" s="3">
        <f t="shared" si="40"/>
        <v>90.52261</v>
      </c>
      <c r="P20" s="3">
        <f t="shared" si="40"/>
        <v>0</v>
      </c>
      <c r="Q20" s="3">
        <f t="shared" si="40"/>
        <v>20</v>
      </c>
      <c r="R20" s="3">
        <f t="shared" si="40"/>
        <v>127.40699000000001</v>
      </c>
      <c r="S20" s="3">
        <f t="shared" si="40"/>
        <v>1058.59301</v>
      </c>
      <c r="T20" s="32"/>
      <c r="U20" s="31">
        <f t="shared" ref="U20:AL20" si="41">SUM(U21:U23)</f>
        <v>0</v>
      </c>
      <c r="V20" s="31">
        <f t="shared" si="41"/>
        <v>0</v>
      </c>
      <c r="W20" s="31">
        <f t="shared" si="41"/>
        <v>0</v>
      </c>
      <c r="X20" s="31">
        <f t="shared" si="41"/>
        <v>0</v>
      </c>
      <c r="Y20" s="31">
        <f t="shared" si="41"/>
        <v>9.477389999999998</v>
      </c>
      <c r="Z20" s="31">
        <f t="shared" si="41"/>
        <v>7.4069900000000004</v>
      </c>
      <c r="AA20" s="31">
        <f t="shared" si="41"/>
        <v>0</v>
      </c>
      <c r="AB20" s="31">
        <f t="shared" si="41"/>
        <v>16.88438</v>
      </c>
      <c r="AC20" s="31">
        <f t="shared" si="41"/>
        <v>0</v>
      </c>
      <c r="AD20" s="3">
        <f t="shared" si="41"/>
        <v>22.607190000000003</v>
      </c>
      <c r="AE20" s="3">
        <f t="shared" si="41"/>
        <v>0.33898</v>
      </c>
      <c r="AF20" s="31">
        <f t="shared" si="41"/>
        <v>22.946170000000002</v>
      </c>
      <c r="AG20" s="33">
        <f t="shared" si="41"/>
        <v>0</v>
      </c>
      <c r="AH20" s="33">
        <f t="shared" si="41"/>
        <v>0</v>
      </c>
      <c r="AI20" s="33">
        <f t="shared" si="41"/>
        <v>20</v>
      </c>
      <c r="AJ20" s="31">
        <f t="shared" si="41"/>
        <v>20</v>
      </c>
      <c r="AK20" s="31">
        <f t="shared" si="41"/>
        <v>59.830550000000002</v>
      </c>
      <c r="AL20" s="3">
        <f t="shared" si="41"/>
        <v>59.830550000000002</v>
      </c>
      <c r="AM20" s="32"/>
      <c r="AN20" s="31">
        <f t="shared" ref="AN20:BE20" si="42">SUM(AN21:AN23)</f>
        <v>0</v>
      </c>
      <c r="AO20" s="31">
        <f t="shared" si="42"/>
        <v>0</v>
      </c>
      <c r="AP20" s="31">
        <f t="shared" si="42"/>
        <v>0</v>
      </c>
      <c r="AQ20" s="31">
        <f t="shared" si="42"/>
        <v>0</v>
      </c>
      <c r="AR20" s="31">
        <f t="shared" si="42"/>
        <v>9.4773899999999998</v>
      </c>
      <c r="AS20" s="31">
        <f t="shared" si="42"/>
        <v>7.4069899999999995</v>
      </c>
      <c r="AT20" s="31">
        <f t="shared" si="42"/>
        <v>0</v>
      </c>
      <c r="AU20" s="31">
        <f t="shared" si="42"/>
        <v>16.88438</v>
      </c>
      <c r="AV20" s="31">
        <f t="shared" si="42"/>
        <v>0</v>
      </c>
      <c r="AW20" s="3">
        <f t="shared" si="42"/>
        <v>22.607190000000003</v>
      </c>
      <c r="AX20" s="3">
        <f t="shared" si="42"/>
        <v>0.33898</v>
      </c>
      <c r="AY20" s="31">
        <f t="shared" si="42"/>
        <v>22.946170000000002</v>
      </c>
      <c r="AZ20" s="33">
        <f t="shared" si="42"/>
        <v>57.926000000000002</v>
      </c>
      <c r="BA20" s="33">
        <f t="shared" si="42"/>
        <v>1</v>
      </c>
      <c r="BB20" s="33">
        <f t="shared" si="42"/>
        <v>0</v>
      </c>
      <c r="BC20" s="31">
        <f t="shared" si="42"/>
        <v>58.926000000000002</v>
      </c>
      <c r="BD20" s="31">
        <f t="shared" si="42"/>
        <v>98.75654999999999</v>
      </c>
      <c r="BE20" s="3">
        <f t="shared" si="42"/>
        <v>98.75654999999999</v>
      </c>
      <c r="BF20" s="14">
        <f t="shared" si="10"/>
        <v>165.06040810254962</v>
      </c>
      <c r="BG20" s="14">
        <f t="shared" si="11"/>
        <v>165.06040810254962</v>
      </c>
    </row>
    <row r="21" spans="1:59" ht="17.25" hidden="1" customHeight="1" outlineLevel="1">
      <c r="A21" s="23" t="s">
        <v>29</v>
      </c>
      <c r="B21" s="34">
        <v>649</v>
      </c>
      <c r="C21" s="34"/>
      <c r="D21" s="34">
        <f>+B21-C21</f>
        <v>649</v>
      </c>
      <c r="E21" s="34">
        <f t="shared" si="12"/>
        <v>31.30359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/>
      <c r="L21" s="35"/>
      <c r="M21" s="34"/>
      <c r="N21" s="34"/>
      <c r="O21" s="34"/>
      <c r="P21" s="34"/>
      <c r="Q21" s="34">
        <v>20</v>
      </c>
      <c r="R21" s="36">
        <f>SUM(F21:Q21)</f>
        <v>20</v>
      </c>
      <c r="S21" s="36">
        <f>+B21-R21</f>
        <v>629</v>
      </c>
      <c r="T21" s="32"/>
      <c r="U21" s="35">
        <v>0</v>
      </c>
      <c r="V21" s="35">
        <v>0</v>
      </c>
      <c r="W21" s="35">
        <v>0</v>
      </c>
      <c r="X21" s="35">
        <f t="shared" ref="X21:X23" si="43">SUM(U21:W21)</f>
        <v>0</v>
      </c>
      <c r="Y21" s="35">
        <v>0</v>
      </c>
      <c r="Z21" s="35">
        <v>0</v>
      </c>
      <c r="AA21" s="35"/>
      <c r="AB21" s="35">
        <f t="shared" ref="AB21:AB23" si="44">SUM(Y21:AA21)</f>
        <v>0</v>
      </c>
      <c r="AC21" s="35"/>
      <c r="AD21" s="34">
        <v>11.30359</v>
      </c>
      <c r="AE21" s="34">
        <v>0</v>
      </c>
      <c r="AF21" s="35">
        <f t="shared" ref="AF21:AF23" si="45">SUM(AC21:AE21)</f>
        <v>11.30359</v>
      </c>
      <c r="AG21" s="37"/>
      <c r="AH21" s="37"/>
      <c r="AI21" s="37">
        <v>20</v>
      </c>
      <c r="AJ21" s="35">
        <f t="shared" ref="AJ21:AJ23" si="46">SUM(AG21:AI21)</f>
        <v>20</v>
      </c>
      <c r="AK21" s="35">
        <f t="shared" ref="AK21:AK23" si="47">+X21+AB21+AF21+AJ21</f>
        <v>31.30359</v>
      </c>
      <c r="AL21" s="36">
        <f t="shared" ref="AL21:AL23" si="48">+AK21</f>
        <v>31.30359</v>
      </c>
      <c r="AM21" s="32"/>
      <c r="AN21" s="35">
        <v>0</v>
      </c>
      <c r="AO21" s="35">
        <v>0</v>
      </c>
      <c r="AP21" s="35">
        <v>0</v>
      </c>
      <c r="AQ21" s="35">
        <f t="shared" ref="AQ21:AQ23" si="49">SUM(AN21:AP21)</f>
        <v>0</v>
      </c>
      <c r="AR21" s="35">
        <v>0</v>
      </c>
      <c r="AS21" s="35">
        <v>0</v>
      </c>
      <c r="AT21" s="35">
        <v>0</v>
      </c>
      <c r="AU21" s="35">
        <f t="shared" ref="AU21:AU23" si="50">SUM(AR21:AT21)</f>
        <v>0</v>
      </c>
      <c r="AV21" s="35">
        <v>0</v>
      </c>
      <c r="AW21" s="34">
        <v>11.30359</v>
      </c>
      <c r="AX21" s="34">
        <v>0</v>
      </c>
      <c r="AY21" s="35">
        <f t="shared" ref="AY21:AY23" si="51">SUM(AV21:AX21)</f>
        <v>11.30359</v>
      </c>
      <c r="AZ21" s="37">
        <v>0</v>
      </c>
      <c r="BA21" s="37">
        <v>0</v>
      </c>
      <c r="BB21" s="37">
        <v>0</v>
      </c>
      <c r="BC21" s="35">
        <f t="shared" ref="BC21:BC23" si="52">SUM(AZ21:BB21)</f>
        <v>0</v>
      </c>
      <c r="BD21" s="35">
        <f t="shared" ref="BD21:BD23" si="53">+AQ21+AU21+AY21+BC21</f>
        <v>11.30359</v>
      </c>
      <c r="BE21" s="36">
        <f t="shared" ref="BE21:BE23" si="54">+BD21</f>
        <v>11.30359</v>
      </c>
      <c r="BF21" s="38">
        <f t="shared" si="10"/>
        <v>36.109564430150023</v>
      </c>
      <c r="BG21" s="38">
        <f t="shared" si="11"/>
        <v>36.109564430150023</v>
      </c>
    </row>
    <row r="22" spans="1:59" ht="17.25" hidden="1" customHeight="1" outlineLevel="1">
      <c r="A22" s="23" t="s">
        <v>30</v>
      </c>
      <c r="B22" s="34">
        <v>100</v>
      </c>
      <c r="C22" s="34"/>
      <c r="D22" s="34">
        <f>+B22-C22</f>
        <v>100</v>
      </c>
      <c r="E22" s="34">
        <f t="shared" si="12"/>
        <v>9.8163699999999974</v>
      </c>
      <c r="F22" s="35">
        <v>0</v>
      </c>
      <c r="G22" s="35">
        <v>0</v>
      </c>
      <c r="H22" s="35">
        <v>0</v>
      </c>
      <c r="I22" s="35">
        <v>9.477389999999998</v>
      </c>
      <c r="J22" s="35">
        <v>0</v>
      </c>
      <c r="K22" s="35"/>
      <c r="L22" s="35"/>
      <c r="M22" s="34"/>
      <c r="N22" s="34"/>
      <c r="O22" s="34">
        <v>30.52261</v>
      </c>
      <c r="P22" s="34">
        <v>0</v>
      </c>
      <c r="Q22" s="34">
        <v>0</v>
      </c>
      <c r="R22" s="36">
        <f>SUM(F22:Q22)</f>
        <v>40</v>
      </c>
      <c r="S22" s="36">
        <f>+B22-R22</f>
        <v>60</v>
      </c>
      <c r="T22" s="32"/>
      <c r="U22" s="35">
        <v>0</v>
      </c>
      <c r="V22" s="35">
        <v>0</v>
      </c>
      <c r="W22" s="35">
        <v>0</v>
      </c>
      <c r="X22" s="35">
        <f t="shared" si="43"/>
        <v>0</v>
      </c>
      <c r="Y22" s="35">
        <v>9.477389999999998</v>
      </c>
      <c r="Z22" s="35">
        <v>0</v>
      </c>
      <c r="AA22" s="35"/>
      <c r="AB22" s="35">
        <f t="shared" si="44"/>
        <v>9.477389999999998</v>
      </c>
      <c r="AC22" s="35"/>
      <c r="AD22" s="34">
        <v>0</v>
      </c>
      <c r="AE22" s="34">
        <v>0.33898</v>
      </c>
      <c r="AF22" s="35">
        <f t="shared" si="45"/>
        <v>0.33898</v>
      </c>
      <c r="AG22" s="37"/>
      <c r="AH22" s="37">
        <v>0</v>
      </c>
      <c r="AI22" s="37">
        <v>0</v>
      </c>
      <c r="AJ22" s="35">
        <f t="shared" si="46"/>
        <v>0</v>
      </c>
      <c r="AK22" s="35">
        <f t="shared" si="47"/>
        <v>9.8163699999999974</v>
      </c>
      <c r="AL22" s="36">
        <f t="shared" si="48"/>
        <v>9.8163699999999974</v>
      </c>
      <c r="AM22" s="32"/>
      <c r="AN22" s="35">
        <v>0</v>
      </c>
      <c r="AO22" s="35">
        <v>0</v>
      </c>
      <c r="AP22" s="35">
        <v>0</v>
      </c>
      <c r="AQ22" s="35">
        <f t="shared" si="49"/>
        <v>0</v>
      </c>
      <c r="AR22" s="35">
        <v>9.4773899999999998</v>
      </c>
      <c r="AS22" s="35">
        <v>0</v>
      </c>
      <c r="AT22" s="35">
        <v>0</v>
      </c>
      <c r="AU22" s="35">
        <f t="shared" si="50"/>
        <v>9.4773899999999998</v>
      </c>
      <c r="AV22" s="35">
        <v>0</v>
      </c>
      <c r="AW22" s="34">
        <v>0</v>
      </c>
      <c r="AX22" s="34">
        <v>0.33898</v>
      </c>
      <c r="AY22" s="35">
        <f t="shared" si="51"/>
        <v>0.33898</v>
      </c>
      <c r="AZ22" s="37">
        <v>20.321999999999999</v>
      </c>
      <c r="BA22" s="37">
        <v>1</v>
      </c>
      <c r="BB22" s="37">
        <v>0</v>
      </c>
      <c r="BC22" s="35">
        <f t="shared" si="52"/>
        <v>21.321999999999999</v>
      </c>
      <c r="BD22" s="35">
        <f t="shared" si="53"/>
        <v>31.138369999999998</v>
      </c>
      <c r="BE22" s="36">
        <f t="shared" si="54"/>
        <v>31.138369999999998</v>
      </c>
      <c r="BF22" s="38">
        <f t="shared" si="10"/>
        <v>317.20860155026764</v>
      </c>
      <c r="BG22" s="38">
        <f t="shared" si="11"/>
        <v>317.20860155026764</v>
      </c>
    </row>
    <row r="23" spans="1:59" ht="25.5" hidden="1" outlineLevel="1">
      <c r="A23" s="23" t="s">
        <v>31</v>
      </c>
      <c r="B23" s="34">
        <v>437</v>
      </c>
      <c r="C23" s="34"/>
      <c r="D23" s="34">
        <f>+B23-C23</f>
        <v>437</v>
      </c>
      <c r="E23" s="34">
        <f t="shared" si="12"/>
        <v>18.710590000000003</v>
      </c>
      <c r="F23" s="35">
        <v>0</v>
      </c>
      <c r="G23" s="35">
        <v>0</v>
      </c>
      <c r="H23" s="35">
        <v>0</v>
      </c>
      <c r="I23" s="35">
        <v>0</v>
      </c>
      <c r="J23" s="35">
        <v>7.4069900000000004</v>
      </c>
      <c r="K23" s="35"/>
      <c r="L23" s="35"/>
      <c r="M23" s="34">
        <v>0</v>
      </c>
      <c r="N23" s="34"/>
      <c r="O23" s="34">
        <v>60</v>
      </c>
      <c r="P23" s="34"/>
      <c r="Q23" s="34"/>
      <c r="R23" s="36">
        <f>SUM(F23:Q23)</f>
        <v>67.406990000000008</v>
      </c>
      <c r="S23" s="36">
        <f>+B23-R23</f>
        <v>369.59300999999999</v>
      </c>
      <c r="T23" s="32"/>
      <c r="U23" s="35">
        <v>0</v>
      </c>
      <c r="V23" s="35">
        <v>0</v>
      </c>
      <c r="W23" s="35">
        <v>0</v>
      </c>
      <c r="X23" s="35">
        <f t="shared" si="43"/>
        <v>0</v>
      </c>
      <c r="Y23" s="35">
        <v>0</v>
      </c>
      <c r="Z23" s="35">
        <v>7.4069900000000004</v>
      </c>
      <c r="AA23" s="35"/>
      <c r="AB23" s="35">
        <f t="shared" si="44"/>
        <v>7.4069900000000004</v>
      </c>
      <c r="AC23" s="35"/>
      <c r="AD23" s="34">
        <v>11.303600000000001</v>
      </c>
      <c r="AE23" s="34">
        <v>0</v>
      </c>
      <c r="AF23" s="35">
        <f t="shared" si="45"/>
        <v>11.303600000000001</v>
      </c>
      <c r="AG23" s="37"/>
      <c r="AH23" s="37"/>
      <c r="AI23" s="37"/>
      <c r="AJ23" s="35">
        <f t="shared" si="46"/>
        <v>0</v>
      </c>
      <c r="AK23" s="35">
        <f t="shared" si="47"/>
        <v>18.710590000000003</v>
      </c>
      <c r="AL23" s="36">
        <f t="shared" si="48"/>
        <v>18.710590000000003</v>
      </c>
      <c r="AM23" s="32"/>
      <c r="AN23" s="35">
        <v>0</v>
      </c>
      <c r="AO23" s="35">
        <v>0</v>
      </c>
      <c r="AP23" s="35">
        <v>0</v>
      </c>
      <c r="AQ23" s="35">
        <f t="shared" si="49"/>
        <v>0</v>
      </c>
      <c r="AR23" s="35">
        <v>0</v>
      </c>
      <c r="AS23" s="35">
        <v>7.4069899999999995</v>
      </c>
      <c r="AT23" s="35">
        <v>0</v>
      </c>
      <c r="AU23" s="35">
        <f t="shared" si="50"/>
        <v>7.4069899999999995</v>
      </c>
      <c r="AV23" s="35">
        <v>0</v>
      </c>
      <c r="AW23" s="34">
        <v>11.303600000000001</v>
      </c>
      <c r="AX23" s="34">
        <v>0</v>
      </c>
      <c r="AY23" s="35">
        <f t="shared" si="51"/>
        <v>11.303600000000001</v>
      </c>
      <c r="AZ23" s="37">
        <v>37.603999999999999</v>
      </c>
      <c r="BA23" s="37">
        <v>0</v>
      </c>
      <c r="BB23" s="37">
        <v>0</v>
      </c>
      <c r="BC23" s="35">
        <f t="shared" si="52"/>
        <v>37.603999999999999</v>
      </c>
      <c r="BD23" s="35">
        <f t="shared" si="53"/>
        <v>56.314589999999995</v>
      </c>
      <c r="BE23" s="36">
        <f t="shared" si="54"/>
        <v>56.314589999999995</v>
      </c>
      <c r="BF23" s="38">
        <f t="shared" si="10"/>
        <v>300.97709372072171</v>
      </c>
      <c r="BG23" s="38">
        <f t="shared" si="11"/>
        <v>300.97709372072171</v>
      </c>
    </row>
    <row r="24" spans="1:59" collapsed="1">
      <c r="A24" s="22" t="s">
        <v>113</v>
      </c>
      <c r="B24" s="3">
        <f t="shared" ref="B24:R24" si="55">SUM(B25:B26)</f>
        <v>1000</v>
      </c>
      <c r="C24" s="3">
        <f t="shared" si="55"/>
        <v>0</v>
      </c>
      <c r="D24" s="3">
        <f t="shared" si="55"/>
        <v>1000</v>
      </c>
      <c r="E24" s="3">
        <f t="shared" si="55"/>
        <v>420</v>
      </c>
      <c r="F24" s="31">
        <f t="shared" si="55"/>
        <v>0</v>
      </c>
      <c r="G24" s="31">
        <f t="shared" si="55"/>
        <v>0</v>
      </c>
      <c r="H24" s="31">
        <f t="shared" si="55"/>
        <v>0</v>
      </c>
      <c r="I24" s="31">
        <f t="shared" si="55"/>
        <v>0</v>
      </c>
      <c r="J24" s="31">
        <f t="shared" si="55"/>
        <v>0</v>
      </c>
      <c r="K24" s="31">
        <f t="shared" si="55"/>
        <v>0</v>
      </c>
      <c r="L24" s="31">
        <f t="shared" si="55"/>
        <v>0</v>
      </c>
      <c r="M24" s="3">
        <f t="shared" si="55"/>
        <v>0</v>
      </c>
      <c r="N24" s="3">
        <f t="shared" si="55"/>
        <v>0</v>
      </c>
      <c r="O24" s="3">
        <f t="shared" si="55"/>
        <v>0</v>
      </c>
      <c r="P24" s="3">
        <f t="shared" si="55"/>
        <v>210</v>
      </c>
      <c r="Q24" s="3">
        <f t="shared" si="55"/>
        <v>210</v>
      </c>
      <c r="R24" s="3">
        <f t="shared" si="55"/>
        <v>420</v>
      </c>
      <c r="S24" s="3">
        <f>SUM(S25:S26)</f>
        <v>580</v>
      </c>
      <c r="T24" s="32"/>
      <c r="U24" s="31">
        <f t="shared" ref="U24:AL24" si="56">SUM(U25:U26)</f>
        <v>0</v>
      </c>
      <c r="V24" s="31">
        <f t="shared" si="56"/>
        <v>0</v>
      </c>
      <c r="W24" s="31">
        <f t="shared" si="56"/>
        <v>0</v>
      </c>
      <c r="X24" s="31">
        <f t="shared" si="56"/>
        <v>0</v>
      </c>
      <c r="Y24" s="31">
        <f t="shared" si="56"/>
        <v>0</v>
      </c>
      <c r="Z24" s="31">
        <f t="shared" si="56"/>
        <v>0</v>
      </c>
      <c r="AA24" s="31">
        <f t="shared" si="56"/>
        <v>0</v>
      </c>
      <c r="AB24" s="31">
        <f t="shared" si="56"/>
        <v>0</v>
      </c>
      <c r="AC24" s="31">
        <f t="shared" si="56"/>
        <v>0</v>
      </c>
      <c r="AD24" s="3">
        <f t="shared" si="56"/>
        <v>0</v>
      </c>
      <c r="AE24" s="3">
        <f t="shared" si="56"/>
        <v>0</v>
      </c>
      <c r="AF24" s="31">
        <f t="shared" si="56"/>
        <v>0</v>
      </c>
      <c r="AG24" s="33">
        <f t="shared" si="56"/>
        <v>0</v>
      </c>
      <c r="AH24" s="33">
        <f t="shared" si="56"/>
        <v>210</v>
      </c>
      <c r="AI24" s="33">
        <f t="shared" si="56"/>
        <v>210</v>
      </c>
      <c r="AJ24" s="31">
        <f t="shared" si="56"/>
        <v>420</v>
      </c>
      <c r="AK24" s="31">
        <f t="shared" si="56"/>
        <v>420</v>
      </c>
      <c r="AL24" s="3">
        <f t="shared" si="56"/>
        <v>420</v>
      </c>
      <c r="AM24" s="32"/>
      <c r="AN24" s="31">
        <f t="shared" ref="AN24:BE24" si="57">SUM(AN25:AN26)</f>
        <v>0</v>
      </c>
      <c r="AO24" s="31">
        <f t="shared" si="57"/>
        <v>0</v>
      </c>
      <c r="AP24" s="31">
        <f t="shared" si="57"/>
        <v>0</v>
      </c>
      <c r="AQ24" s="31">
        <f t="shared" si="57"/>
        <v>0</v>
      </c>
      <c r="AR24" s="31">
        <f t="shared" si="57"/>
        <v>0</v>
      </c>
      <c r="AS24" s="31">
        <f t="shared" si="57"/>
        <v>0</v>
      </c>
      <c r="AT24" s="31">
        <f t="shared" si="57"/>
        <v>0</v>
      </c>
      <c r="AU24" s="31">
        <f t="shared" si="57"/>
        <v>0</v>
      </c>
      <c r="AV24" s="31">
        <f t="shared" si="57"/>
        <v>0</v>
      </c>
      <c r="AW24" s="3">
        <f t="shared" si="57"/>
        <v>0</v>
      </c>
      <c r="AX24" s="3">
        <f t="shared" si="57"/>
        <v>0</v>
      </c>
      <c r="AY24" s="31">
        <f t="shared" si="57"/>
        <v>0</v>
      </c>
      <c r="AZ24" s="33">
        <f t="shared" si="57"/>
        <v>0</v>
      </c>
      <c r="BA24" s="33">
        <f t="shared" si="57"/>
        <v>0</v>
      </c>
      <c r="BB24" s="33">
        <f t="shared" si="57"/>
        <v>0</v>
      </c>
      <c r="BC24" s="31">
        <f t="shared" si="57"/>
        <v>0</v>
      </c>
      <c r="BD24" s="31">
        <f t="shared" si="57"/>
        <v>0</v>
      </c>
      <c r="BE24" s="3">
        <f t="shared" si="57"/>
        <v>0</v>
      </c>
      <c r="BF24" s="14">
        <f t="shared" si="10"/>
        <v>0</v>
      </c>
      <c r="BG24" s="14">
        <f t="shared" si="11"/>
        <v>0</v>
      </c>
    </row>
    <row r="25" spans="1:59" hidden="1" outlineLevel="1">
      <c r="A25" s="23" t="s">
        <v>32</v>
      </c>
      <c r="B25" s="34">
        <v>500</v>
      </c>
      <c r="C25" s="34"/>
      <c r="D25" s="34">
        <f t="shared" ref="D25:D26" si="58">+B25-C25</f>
        <v>500</v>
      </c>
      <c r="E25" s="34">
        <f t="shared" si="12"/>
        <v>210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4">
        <v>0</v>
      </c>
      <c r="N25" s="34">
        <v>0</v>
      </c>
      <c r="O25" s="34"/>
      <c r="P25" s="34">
        <v>140</v>
      </c>
      <c r="Q25" s="34">
        <v>70</v>
      </c>
      <c r="R25" s="36">
        <f t="shared" ref="R25:R26" si="59">SUM(F25:Q25)</f>
        <v>210</v>
      </c>
      <c r="S25" s="41">
        <f t="shared" ref="S25:S26" si="60">+B25-R25</f>
        <v>290</v>
      </c>
      <c r="T25" s="32"/>
      <c r="U25" s="37">
        <v>0</v>
      </c>
      <c r="V25" s="37">
        <v>0</v>
      </c>
      <c r="W25" s="37">
        <v>0</v>
      </c>
      <c r="X25" s="35">
        <f t="shared" ref="X25:X26" si="61">SUM(U25:W25)</f>
        <v>0</v>
      </c>
      <c r="Y25" s="37">
        <v>0</v>
      </c>
      <c r="Z25" s="37">
        <v>0</v>
      </c>
      <c r="AA25" s="37">
        <v>0</v>
      </c>
      <c r="AB25" s="35">
        <f t="shared" ref="AB25:AB26" si="62">SUM(Y25:AA25)</f>
        <v>0</v>
      </c>
      <c r="AC25" s="37">
        <v>0</v>
      </c>
      <c r="AD25" s="34"/>
      <c r="AE25" s="34"/>
      <c r="AF25" s="35">
        <f t="shared" ref="AF25:AF26" si="63">SUM(AC25:AE25)</f>
        <v>0</v>
      </c>
      <c r="AG25" s="37"/>
      <c r="AH25" s="37">
        <v>140</v>
      </c>
      <c r="AI25" s="37">
        <v>70</v>
      </c>
      <c r="AJ25" s="35">
        <f t="shared" ref="AJ25:AJ26" si="64">SUM(AG25:AI25)</f>
        <v>210</v>
      </c>
      <c r="AK25" s="35">
        <f t="shared" ref="AK25:AK26" si="65">+X25+AB25+AF25+AJ25</f>
        <v>210</v>
      </c>
      <c r="AL25" s="36">
        <f t="shared" ref="AL25:AL26" si="66">+AK25</f>
        <v>210</v>
      </c>
      <c r="AM25" s="32"/>
      <c r="AN25" s="37">
        <v>0</v>
      </c>
      <c r="AO25" s="37">
        <v>0</v>
      </c>
      <c r="AP25" s="37">
        <v>0</v>
      </c>
      <c r="AQ25" s="35">
        <f t="shared" ref="AQ25:AQ26" si="67">SUM(AN25:AP25)</f>
        <v>0</v>
      </c>
      <c r="AR25" s="37">
        <v>0</v>
      </c>
      <c r="AS25" s="37">
        <v>0</v>
      </c>
      <c r="AT25" s="37">
        <v>0</v>
      </c>
      <c r="AU25" s="35">
        <f t="shared" ref="AU25:AU26" si="68">SUM(AR25:AT25)</f>
        <v>0</v>
      </c>
      <c r="AV25" s="37">
        <v>0</v>
      </c>
      <c r="AW25" s="34">
        <v>0</v>
      </c>
      <c r="AX25" s="34">
        <v>0</v>
      </c>
      <c r="AY25" s="35">
        <f t="shared" ref="AY25:AY26" si="69">SUM(AV25:AX25)</f>
        <v>0</v>
      </c>
      <c r="AZ25" s="37">
        <v>0</v>
      </c>
      <c r="BA25" s="37">
        <v>0</v>
      </c>
      <c r="BB25" s="37">
        <v>0</v>
      </c>
      <c r="BC25" s="35">
        <f t="shared" ref="BC25:BC26" si="70">SUM(AZ25:BB25)</f>
        <v>0</v>
      </c>
      <c r="BD25" s="35">
        <f t="shared" ref="BD25:BD26" si="71">+AQ25+AU25+AY25+BC25</f>
        <v>0</v>
      </c>
      <c r="BE25" s="36">
        <f t="shared" ref="BE25:BE26" si="72">+BD25</f>
        <v>0</v>
      </c>
      <c r="BF25" s="38">
        <f t="shared" si="10"/>
        <v>0</v>
      </c>
      <c r="BG25" s="38">
        <f t="shared" si="11"/>
        <v>0</v>
      </c>
    </row>
    <row r="26" spans="1:59" ht="25.5" hidden="1" outlineLevel="1">
      <c r="A26" s="23" t="s">
        <v>33</v>
      </c>
      <c r="B26" s="34">
        <v>500</v>
      </c>
      <c r="C26" s="34"/>
      <c r="D26" s="34">
        <f t="shared" si="58"/>
        <v>500</v>
      </c>
      <c r="E26" s="34">
        <f t="shared" si="12"/>
        <v>210</v>
      </c>
      <c r="F26" s="37"/>
      <c r="G26" s="37"/>
      <c r="H26" s="37"/>
      <c r="I26" s="37"/>
      <c r="J26" s="37"/>
      <c r="K26" s="37"/>
      <c r="L26" s="37"/>
      <c r="M26" s="34"/>
      <c r="N26" s="34"/>
      <c r="O26" s="34"/>
      <c r="P26" s="34">
        <v>70</v>
      </c>
      <c r="Q26" s="34">
        <v>140</v>
      </c>
      <c r="R26" s="36">
        <f t="shared" si="59"/>
        <v>210</v>
      </c>
      <c r="S26" s="41">
        <f t="shared" si="60"/>
        <v>290</v>
      </c>
      <c r="T26" s="32"/>
      <c r="U26" s="37"/>
      <c r="V26" s="37"/>
      <c r="W26" s="37"/>
      <c r="X26" s="35">
        <f t="shared" si="61"/>
        <v>0</v>
      </c>
      <c r="Y26" s="37"/>
      <c r="Z26" s="37"/>
      <c r="AA26" s="37"/>
      <c r="AB26" s="35">
        <f t="shared" si="62"/>
        <v>0</v>
      </c>
      <c r="AC26" s="37"/>
      <c r="AD26" s="34"/>
      <c r="AE26" s="34"/>
      <c r="AF26" s="35">
        <f t="shared" si="63"/>
        <v>0</v>
      </c>
      <c r="AG26" s="37"/>
      <c r="AH26" s="37">
        <v>70</v>
      </c>
      <c r="AI26" s="37">
        <v>140</v>
      </c>
      <c r="AJ26" s="35">
        <f t="shared" si="64"/>
        <v>210</v>
      </c>
      <c r="AK26" s="35">
        <f t="shared" si="65"/>
        <v>210</v>
      </c>
      <c r="AL26" s="36">
        <f t="shared" si="66"/>
        <v>210</v>
      </c>
      <c r="AM26" s="32"/>
      <c r="AN26" s="37">
        <v>0</v>
      </c>
      <c r="AO26" s="37">
        <v>0</v>
      </c>
      <c r="AP26" s="37">
        <v>0</v>
      </c>
      <c r="AQ26" s="35">
        <f t="shared" si="67"/>
        <v>0</v>
      </c>
      <c r="AR26" s="37">
        <v>0</v>
      </c>
      <c r="AS26" s="37">
        <v>0</v>
      </c>
      <c r="AT26" s="37">
        <v>0</v>
      </c>
      <c r="AU26" s="35">
        <f t="shared" si="68"/>
        <v>0</v>
      </c>
      <c r="AV26" s="37">
        <v>0</v>
      </c>
      <c r="AW26" s="34">
        <v>0</v>
      </c>
      <c r="AX26" s="34">
        <v>0</v>
      </c>
      <c r="AY26" s="35">
        <f t="shared" si="69"/>
        <v>0</v>
      </c>
      <c r="AZ26" s="37">
        <v>0</v>
      </c>
      <c r="BA26" s="37">
        <v>0</v>
      </c>
      <c r="BB26" s="37">
        <v>0</v>
      </c>
      <c r="BC26" s="35">
        <f t="shared" si="70"/>
        <v>0</v>
      </c>
      <c r="BD26" s="35">
        <f t="shared" si="71"/>
        <v>0</v>
      </c>
      <c r="BE26" s="36">
        <f t="shared" si="72"/>
        <v>0</v>
      </c>
      <c r="BF26" s="38">
        <f t="shared" si="10"/>
        <v>0</v>
      </c>
      <c r="BG26" s="38">
        <f t="shared" si="11"/>
        <v>0</v>
      </c>
    </row>
    <row r="27" spans="1:59" ht="17.25" customHeight="1" collapsed="1">
      <c r="A27" s="22" t="s">
        <v>114</v>
      </c>
      <c r="B27" s="3">
        <f t="shared" ref="B27:AL27" si="73">SUM(B28:B28)</f>
        <v>181</v>
      </c>
      <c r="C27" s="3">
        <f t="shared" si="73"/>
        <v>0</v>
      </c>
      <c r="D27" s="3">
        <f t="shared" si="73"/>
        <v>181</v>
      </c>
      <c r="E27" s="3">
        <f t="shared" si="73"/>
        <v>72.901439999999994</v>
      </c>
      <c r="F27" s="31">
        <f t="shared" si="73"/>
        <v>0</v>
      </c>
      <c r="G27" s="31">
        <f t="shared" si="73"/>
        <v>0</v>
      </c>
      <c r="H27" s="31">
        <f t="shared" si="73"/>
        <v>0</v>
      </c>
      <c r="I27" s="31">
        <f t="shared" si="73"/>
        <v>0</v>
      </c>
      <c r="J27" s="31">
        <f t="shared" si="73"/>
        <v>0</v>
      </c>
      <c r="K27" s="31">
        <f t="shared" si="73"/>
        <v>0</v>
      </c>
      <c r="L27" s="31">
        <f t="shared" si="73"/>
        <v>0</v>
      </c>
      <c r="M27" s="3">
        <f t="shared" si="73"/>
        <v>0</v>
      </c>
      <c r="N27" s="3">
        <f t="shared" si="73"/>
        <v>0</v>
      </c>
      <c r="O27" s="3">
        <f t="shared" si="73"/>
        <v>0</v>
      </c>
      <c r="P27" s="3">
        <f t="shared" si="73"/>
        <v>70</v>
      </c>
      <c r="Q27" s="3">
        <f t="shared" si="73"/>
        <v>70</v>
      </c>
      <c r="R27" s="3">
        <f t="shared" si="73"/>
        <v>140</v>
      </c>
      <c r="S27" s="3">
        <f t="shared" si="73"/>
        <v>41</v>
      </c>
      <c r="T27" s="32"/>
      <c r="U27" s="31">
        <f t="shared" si="73"/>
        <v>0</v>
      </c>
      <c r="V27" s="31">
        <f t="shared" si="73"/>
        <v>0</v>
      </c>
      <c r="W27" s="31">
        <f t="shared" si="73"/>
        <v>0</v>
      </c>
      <c r="X27" s="31">
        <f t="shared" si="73"/>
        <v>0</v>
      </c>
      <c r="Y27" s="31">
        <f t="shared" si="73"/>
        <v>0</v>
      </c>
      <c r="Z27" s="31">
        <f t="shared" si="73"/>
        <v>0</v>
      </c>
      <c r="AA27" s="31">
        <f t="shared" si="73"/>
        <v>0</v>
      </c>
      <c r="AB27" s="31">
        <f t="shared" si="73"/>
        <v>0</v>
      </c>
      <c r="AC27" s="31">
        <f t="shared" si="73"/>
        <v>0</v>
      </c>
      <c r="AD27" s="3">
        <f t="shared" si="73"/>
        <v>0</v>
      </c>
      <c r="AE27" s="3">
        <f t="shared" si="73"/>
        <v>2.9014399999999996</v>
      </c>
      <c r="AF27" s="31">
        <f t="shared" si="73"/>
        <v>2.9014399999999996</v>
      </c>
      <c r="AG27" s="33">
        <f t="shared" si="73"/>
        <v>0</v>
      </c>
      <c r="AH27" s="33">
        <f t="shared" si="73"/>
        <v>0</v>
      </c>
      <c r="AI27" s="33">
        <f t="shared" si="73"/>
        <v>70</v>
      </c>
      <c r="AJ27" s="31">
        <f t="shared" si="73"/>
        <v>70</v>
      </c>
      <c r="AK27" s="31">
        <f t="shared" si="73"/>
        <v>72.901439999999994</v>
      </c>
      <c r="AL27" s="3">
        <f t="shared" si="73"/>
        <v>72.901439999999994</v>
      </c>
      <c r="AM27" s="32"/>
      <c r="AN27" s="31">
        <f t="shared" ref="AN27:BE27" si="74">SUM(AN28:AN28)</f>
        <v>0</v>
      </c>
      <c r="AO27" s="31">
        <f t="shared" si="74"/>
        <v>0</v>
      </c>
      <c r="AP27" s="31">
        <f t="shared" si="74"/>
        <v>0</v>
      </c>
      <c r="AQ27" s="31">
        <f t="shared" si="74"/>
        <v>0</v>
      </c>
      <c r="AR27" s="31">
        <f t="shared" si="74"/>
        <v>0</v>
      </c>
      <c r="AS27" s="31">
        <f t="shared" si="74"/>
        <v>0</v>
      </c>
      <c r="AT27" s="31">
        <f t="shared" si="74"/>
        <v>0</v>
      </c>
      <c r="AU27" s="31">
        <f t="shared" si="74"/>
        <v>0</v>
      </c>
      <c r="AV27" s="31">
        <f t="shared" si="74"/>
        <v>0</v>
      </c>
      <c r="AW27" s="3">
        <f t="shared" si="74"/>
        <v>0</v>
      </c>
      <c r="AX27" s="3">
        <f t="shared" si="74"/>
        <v>2.9014399999999996</v>
      </c>
      <c r="AY27" s="31">
        <f t="shared" si="74"/>
        <v>2.9014399999999996</v>
      </c>
      <c r="AZ27" s="33">
        <f t="shared" si="74"/>
        <v>0</v>
      </c>
      <c r="BA27" s="33">
        <f t="shared" si="74"/>
        <v>0</v>
      </c>
      <c r="BB27" s="33">
        <f t="shared" si="74"/>
        <v>0</v>
      </c>
      <c r="BC27" s="31">
        <f t="shared" si="74"/>
        <v>0</v>
      </c>
      <c r="BD27" s="31">
        <f t="shared" si="74"/>
        <v>2.9014399999999996</v>
      </c>
      <c r="BE27" s="3">
        <f t="shared" si="74"/>
        <v>2.9014399999999996</v>
      </c>
      <c r="BF27" s="14">
        <f t="shared" si="10"/>
        <v>3.9799488185692899</v>
      </c>
      <c r="BG27" s="14">
        <f t="shared" si="11"/>
        <v>3.9799488185692899</v>
      </c>
    </row>
    <row r="28" spans="1:59" ht="17.25" hidden="1" customHeight="1" outlineLevel="1">
      <c r="A28" s="23" t="s">
        <v>34</v>
      </c>
      <c r="B28" s="34">
        <v>181</v>
      </c>
      <c r="C28" s="34">
        <v>0</v>
      </c>
      <c r="D28" s="34">
        <f>+B28-C28</f>
        <v>181</v>
      </c>
      <c r="E28" s="34">
        <f t="shared" si="12"/>
        <v>72.901439999999994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/>
      <c r="L28" s="35"/>
      <c r="M28" s="34"/>
      <c r="N28" s="34"/>
      <c r="O28" s="34"/>
      <c r="P28" s="34">
        <v>70</v>
      </c>
      <c r="Q28" s="34">
        <v>70</v>
      </c>
      <c r="R28" s="36">
        <f>SUM(F28:Q28)</f>
        <v>140</v>
      </c>
      <c r="S28" s="36">
        <f>+B28-R28</f>
        <v>41</v>
      </c>
      <c r="T28" s="32"/>
      <c r="U28" s="35">
        <v>0</v>
      </c>
      <c r="V28" s="35">
        <v>0</v>
      </c>
      <c r="W28" s="35">
        <v>0</v>
      </c>
      <c r="X28" s="35">
        <f>SUM(U28:W28)</f>
        <v>0</v>
      </c>
      <c r="Y28" s="35">
        <v>0</v>
      </c>
      <c r="Z28" s="35">
        <v>0</v>
      </c>
      <c r="AA28" s="35"/>
      <c r="AB28" s="35">
        <f>SUM(Y28:AA28)</f>
        <v>0</v>
      </c>
      <c r="AC28" s="35"/>
      <c r="AD28" s="34">
        <v>0</v>
      </c>
      <c r="AE28" s="34">
        <v>2.9014399999999996</v>
      </c>
      <c r="AF28" s="35">
        <f>SUM(AC28:AE28)</f>
        <v>2.9014399999999996</v>
      </c>
      <c r="AG28" s="37"/>
      <c r="AH28" s="37"/>
      <c r="AI28" s="37">
        <v>70</v>
      </c>
      <c r="AJ28" s="35">
        <f>SUM(AG28:AI28)</f>
        <v>70</v>
      </c>
      <c r="AK28" s="35">
        <f>+X28+AB28+AF28+AJ28</f>
        <v>72.901439999999994</v>
      </c>
      <c r="AL28" s="36">
        <f>+AK28</f>
        <v>72.901439999999994</v>
      </c>
      <c r="AM28" s="32"/>
      <c r="AN28" s="35">
        <v>0</v>
      </c>
      <c r="AO28" s="35">
        <v>0</v>
      </c>
      <c r="AP28" s="35">
        <v>0</v>
      </c>
      <c r="AQ28" s="35">
        <f>SUM(AN28:AP28)</f>
        <v>0</v>
      </c>
      <c r="AR28" s="35">
        <v>0</v>
      </c>
      <c r="AS28" s="35">
        <v>0</v>
      </c>
      <c r="AT28" s="35">
        <v>0</v>
      </c>
      <c r="AU28" s="35">
        <f>SUM(AR28:AT28)</f>
        <v>0</v>
      </c>
      <c r="AV28" s="35">
        <v>0</v>
      </c>
      <c r="AW28" s="34">
        <v>0</v>
      </c>
      <c r="AX28" s="34">
        <v>2.9014399999999996</v>
      </c>
      <c r="AY28" s="35">
        <f>SUM(AV28:AX28)</f>
        <v>2.9014399999999996</v>
      </c>
      <c r="AZ28" s="37">
        <v>0</v>
      </c>
      <c r="BA28" s="37">
        <v>0</v>
      </c>
      <c r="BB28" s="37">
        <v>0</v>
      </c>
      <c r="BC28" s="35">
        <f>SUM(AZ28:BB28)</f>
        <v>0</v>
      </c>
      <c r="BD28" s="35">
        <f>+AQ28+AU28+AY28+BC28</f>
        <v>2.9014399999999996</v>
      </c>
      <c r="BE28" s="36">
        <f>+BD28</f>
        <v>2.9014399999999996</v>
      </c>
      <c r="BF28" s="38">
        <f t="shared" si="10"/>
        <v>3.9799488185692899</v>
      </c>
      <c r="BG28" s="38">
        <f t="shared" si="11"/>
        <v>3.9799488185692899</v>
      </c>
    </row>
    <row r="29" spans="1:59" ht="17.25" customHeight="1" collapsed="1">
      <c r="A29" s="22" t="s">
        <v>115</v>
      </c>
      <c r="B29" s="3">
        <f>SUM(B30:B32)</f>
        <v>1350</v>
      </c>
      <c r="C29" s="3">
        <f t="shared" ref="C29" si="75">SUM(C30:C32)</f>
        <v>0</v>
      </c>
      <c r="D29" s="3">
        <f>SUM(D30:D32)</f>
        <v>1350</v>
      </c>
      <c r="E29" s="3">
        <f>SUM(E30:E32)</f>
        <v>256.18168000000003</v>
      </c>
      <c r="F29" s="31">
        <f t="shared" ref="F29:N29" si="76">SUM(F30:F32)</f>
        <v>0</v>
      </c>
      <c r="G29" s="31">
        <f t="shared" si="76"/>
        <v>0</v>
      </c>
      <c r="H29" s="31">
        <f t="shared" si="76"/>
        <v>0</v>
      </c>
      <c r="I29" s="31">
        <f t="shared" si="76"/>
        <v>0</v>
      </c>
      <c r="J29" s="31">
        <f t="shared" si="76"/>
        <v>0</v>
      </c>
      <c r="K29" s="31">
        <f t="shared" si="76"/>
        <v>28.31634</v>
      </c>
      <c r="L29" s="31">
        <f t="shared" si="76"/>
        <v>6.02</v>
      </c>
      <c r="M29" s="31">
        <f t="shared" si="76"/>
        <v>0</v>
      </c>
      <c r="N29" s="31">
        <f t="shared" si="76"/>
        <v>0</v>
      </c>
      <c r="O29" s="31">
        <f>SUM(O30:O32)</f>
        <v>240</v>
      </c>
      <c r="P29" s="31">
        <f>SUM(P30:P32)</f>
        <v>210</v>
      </c>
      <c r="Q29" s="31">
        <f>SUM(Q30:Q32)</f>
        <v>210</v>
      </c>
      <c r="R29" s="3">
        <f>SUM(R30:R32)</f>
        <v>694.33634000000006</v>
      </c>
      <c r="S29" s="3">
        <f>SUM(S30:S32)</f>
        <v>655.66365999999994</v>
      </c>
      <c r="T29" s="32"/>
      <c r="U29" s="31">
        <f t="shared" ref="U29:AF29" si="77">SUM(U30:U32)</f>
        <v>0</v>
      </c>
      <c r="V29" s="31">
        <f t="shared" si="77"/>
        <v>0</v>
      </c>
      <c r="W29" s="31">
        <f t="shared" si="77"/>
        <v>0</v>
      </c>
      <c r="X29" s="31">
        <f t="shared" si="77"/>
        <v>0</v>
      </c>
      <c r="Y29" s="31">
        <f t="shared" si="77"/>
        <v>0</v>
      </c>
      <c r="Z29" s="31">
        <f t="shared" si="77"/>
        <v>0</v>
      </c>
      <c r="AA29" s="31">
        <f t="shared" si="77"/>
        <v>28.31634</v>
      </c>
      <c r="AB29" s="31">
        <f t="shared" si="77"/>
        <v>28.31634</v>
      </c>
      <c r="AC29" s="31">
        <f t="shared" si="77"/>
        <v>6.02</v>
      </c>
      <c r="AD29" s="31">
        <f t="shared" si="77"/>
        <v>11.845339999999998</v>
      </c>
      <c r="AE29" s="31">
        <f t="shared" si="77"/>
        <v>0</v>
      </c>
      <c r="AF29" s="31">
        <f t="shared" si="77"/>
        <v>17.865339999999996</v>
      </c>
      <c r="AG29" s="33">
        <f>SUM(AG30:AG32)</f>
        <v>0</v>
      </c>
      <c r="AH29" s="33">
        <f>SUM(AH30:AH32)</f>
        <v>0</v>
      </c>
      <c r="AI29" s="33">
        <f>SUM(AI30:AI32)</f>
        <v>210</v>
      </c>
      <c r="AJ29" s="31">
        <f t="shared" ref="AJ29:AK29" si="78">SUM(AJ30:AJ32)</f>
        <v>210</v>
      </c>
      <c r="AK29" s="31">
        <f t="shared" si="78"/>
        <v>256.18168000000003</v>
      </c>
      <c r="AL29" s="3">
        <f>SUM(AL30:AL32)</f>
        <v>256.18168000000003</v>
      </c>
      <c r="AM29" s="32"/>
      <c r="AN29" s="31">
        <f t="shared" ref="AN29:AY29" si="79">SUM(AN30:AN32)</f>
        <v>0</v>
      </c>
      <c r="AO29" s="31">
        <f t="shared" si="79"/>
        <v>0</v>
      </c>
      <c r="AP29" s="31">
        <f t="shared" si="79"/>
        <v>0</v>
      </c>
      <c r="AQ29" s="31">
        <f t="shared" si="79"/>
        <v>0</v>
      </c>
      <c r="AR29" s="31">
        <f t="shared" si="79"/>
        <v>0</v>
      </c>
      <c r="AS29" s="31">
        <f t="shared" si="79"/>
        <v>0</v>
      </c>
      <c r="AT29" s="31">
        <f t="shared" si="79"/>
        <v>28.31634</v>
      </c>
      <c r="AU29" s="31">
        <f t="shared" si="79"/>
        <v>28.31634</v>
      </c>
      <c r="AV29" s="31">
        <f t="shared" si="79"/>
        <v>6.02</v>
      </c>
      <c r="AW29" s="31">
        <f t="shared" si="79"/>
        <v>11.845339999999998</v>
      </c>
      <c r="AX29" s="31">
        <f t="shared" si="79"/>
        <v>0</v>
      </c>
      <c r="AY29" s="31">
        <f t="shared" si="79"/>
        <v>17.865339999999996</v>
      </c>
      <c r="AZ29" s="33">
        <f>SUM(AZ30:AZ32)</f>
        <v>5.1415200000000008</v>
      </c>
      <c r="BA29" s="33">
        <f>SUM(BA30:BA32)</f>
        <v>6.8978000000000002</v>
      </c>
      <c r="BB29" s="33">
        <f>SUM(BB30:BB32)</f>
        <v>12.121930000000001</v>
      </c>
      <c r="BC29" s="31">
        <f t="shared" ref="BC29:BD29" si="80">SUM(BC30:BC32)</f>
        <v>24.161250000000003</v>
      </c>
      <c r="BD29" s="31">
        <f t="shared" si="80"/>
        <v>70.342929999999996</v>
      </c>
      <c r="BE29" s="3">
        <f>SUM(BE30:BE32)</f>
        <v>70.342929999999996</v>
      </c>
      <c r="BF29" s="14">
        <f t="shared" si="10"/>
        <v>27.458220275548189</v>
      </c>
      <c r="BG29" s="14">
        <f t="shared" si="11"/>
        <v>27.458220275548189</v>
      </c>
    </row>
    <row r="30" spans="1:59" ht="17.25" hidden="1" customHeight="1" outlineLevel="1">
      <c r="A30" s="23" t="s">
        <v>35</v>
      </c>
      <c r="B30" s="34">
        <v>450</v>
      </c>
      <c r="C30" s="34">
        <v>0</v>
      </c>
      <c r="D30" s="34">
        <f>+B30-C30</f>
        <v>450</v>
      </c>
      <c r="E30" s="34">
        <f t="shared" si="12"/>
        <v>116.18168</v>
      </c>
      <c r="F30" s="35">
        <v>0</v>
      </c>
      <c r="G30" s="35">
        <v>0</v>
      </c>
      <c r="H30" s="35">
        <v>0</v>
      </c>
      <c r="I30" s="35">
        <v>0</v>
      </c>
      <c r="J30" s="35"/>
      <c r="K30" s="35">
        <v>28.31634</v>
      </c>
      <c r="L30" s="35">
        <v>6.02</v>
      </c>
      <c r="M30" s="34"/>
      <c r="N30" s="34"/>
      <c r="O30" s="34">
        <v>80</v>
      </c>
      <c r="P30" s="34">
        <v>70</v>
      </c>
      <c r="Q30" s="34">
        <v>70</v>
      </c>
      <c r="R30" s="36">
        <f>SUM(F30:Q30)</f>
        <v>254.33634000000001</v>
      </c>
      <c r="S30" s="41">
        <f t="shared" ref="S30:S32" si="81">+B30-R30</f>
        <v>195.66365999999999</v>
      </c>
      <c r="T30" s="32"/>
      <c r="U30" s="35">
        <v>0</v>
      </c>
      <c r="V30" s="35">
        <v>0</v>
      </c>
      <c r="W30" s="35">
        <v>0</v>
      </c>
      <c r="X30" s="35">
        <f t="shared" ref="X30:X32" si="82">SUM(U30:W30)</f>
        <v>0</v>
      </c>
      <c r="Y30" s="35">
        <v>0</v>
      </c>
      <c r="Z30" s="35"/>
      <c r="AA30" s="35">
        <v>28.31634</v>
      </c>
      <c r="AB30" s="35">
        <f t="shared" ref="AB30:AB32" si="83">SUM(Y30:AA30)</f>
        <v>28.31634</v>
      </c>
      <c r="AC30" s="35">
        <v>6.02</v>
      </c>
      <c r="AD30" s="34">
        <v>11.845339999999998</v>
      </c>
      <c r="AE30" s="34">
        <v>0</v>
      </c>
      <c r="AF30" s="35">
        <f t="shared" ref="AF30:AF32" si="84">SUM(AC30:AE30)</f>
        <v>17.865339999999996</v>
      </c>
      <c r="AG30" s="37"/>
      <c r="AH30" s="37"/>
      <c r="AI30" s="37">
        <v>70</v>
      </c>
      <c r="AJ30" s="35">
        <f t="shared" ref="AJ30:AJ32" si="85">SUM(AG30:AI30)</f>
        <v>70</v>
      </c>
      <c r="AK30" s="35">
        <f t="shared" ref="AK30:AK32" si="86">+X30+AB30+AF30+AJ30</f>
        <v>116.18168</v>
      </c>
      <c r="AL30" s="36">
        <f t="shared" ref="AL30:AL32" si="87">+AK30</f>
        <v>116.18168</v>
      </c>
      <c r="AM30" s="32"/>
      <c r="AN30" s="35">
        <v>0</v>
      </c>
      <c r="AO30" s="35">
        <v>0</v>
      </c>
      <c r="AP30" s="35">
        <v>0</v>
      </c>
      <c r="AQ30" s="35">
        <f t="shared" ref="AQ30:AQ32" si="88">SUM(AN30:AP30)</f>
        <v>0</v>
      </c>
      <c r="AR30" s="35">
        <v>0</v>
      </c>
      <c r="AS30" s="35">
        <v>0</v>
      </c>
      <c r="AT30" s="35">
        <v>28.31634</v>
      </c>
      <c r="AU30" s="35">
        <f t="shared" ref="AU30:AU32" si="89">SUM(AR30:AT30)</f>
        <v>28.31634</v>
      </c>
      <c r="AV30" s="35">
        <v>6.02</v>
      </c>
      <c r="AW30" s="34">
        <v>11.845339999999998</v>
      </c>
      <c r="AX30" s="34">
        <v>0</v>
      </c>
      <c r="AY30" s="35">
        <f t="shared" ref="AY30:AY32" si="90">SUM(AV30:AX30)</f>
        <v>17.865339999999996</v>
      </c>
      <c r="AZ30" s="37">
        <v>5.1415200000000008</v>
      </c>
      <c r="BA30" s="37">
        <v>6.8978000000000002</v>
      </c>
      <c r="BB30" s="37">
        <v>12.121930000000001</v>
      </c>
      <c r="BC30" s="35">
        <f t="shared" ref="BC30:BC32" si="91">SUM(AZ30:BB30)</f>
        <v>24.161250000000003</v>
      </c>
      <c r="BD30" s="35">
        <f t="shared" ref="BD30:BD32" si="92">+AQ30+AU30+AY30+BC30</f>
        <v>70.342929999999996</v>
      </c>
      <c r="BE30" s="36">
        <f t="shared" ref="BE30:BE32" si="93">+BD30</f>
        <v>70.342929999999996</v>
      </c>
      <c r="BF30" s="38">
        <f t="shared" si="10"/>
        <v>60.545629913425245</v>
      </c>
      <c r="BG30" s="38">
        <f t="shared" si="11"/>
        <v>60.545629913425245</v>
      </c>
    </row>
    <row r="31" spans="1:59" ht="17.25" hidden="1" customHeight="1" outlineLevel="1">
      <c r="A31" s="23" t="s">
        <v>36</v>
      </c>
      <c r="B31" s="34">
        <v>450</v>
      </c>
      <c r="C31" s="34"/>
      <c r="D31" s="34">
        <f>+B31-C31</f>
        <v>450</v>
      </c>
      <c r="E31" s="34">
        <f t="shared" si="12"/>
        <v>70</v>
      </c>
      <c r="F31" s="35"/>
      <c r="G31" s="35"/>
      <c r="H31" s="35"/>
      <c r="I31" s="35"/>
      <c r="J31" s="35"/>
      <c r="K31" s="35"/>
      <c r="L31" s="35"/>
      <c r="M31" s="34"/>
      <c r="N31" s="34"/>
      <c r="O31" s="34">
        <v>80</v>
      </c>
      <c r="P31" s="34">
        <v>70</v>
      </c>
      <c r="Q31" s="34">
        <v>70</v>
      </c>
      <c r="R31" s="36">
        <f>SUM(F31:Q31)</f>
        <v>220</v>
      </c>
      <c r="S31" s="41">
        <f t="shared" si="81"/>
        <v>230</v>
      </c>
      <c r="T31" s="32"/>
      <c r="U31" s="35"/>
      <c r="V31" s="35"/>
      <c r="W31" s="35"/>
      <c r="X31" s="35">
        <f t="shared" si="82"/>
        <v>0</v>
      </c>
      <c r="Y31" s="35"/>
      <c r="Z31" s="35"/>
      <c r="AA31" s="35"/>
      <c r="AB31" s="35">
        <f t="shared" si="83"/>
        <v>0</v>
      </c>
      <c r="AC31" s="35"/>
      <c r="AD31" s="34">
        <v>0</v>
      </c>
      <c r="AE31" s="34">
        <v>0</v>
      </c>
      <c r="AF31" s="35">
        <f t="shared" si="84"/>
        <v>0</v>
      </c>
      <c r="AG31" s="37"/>
      <c r="AH31" s="37"/>
      <c r="AI31" s="37">
        <v>70</v>
      </c>
      <c r="AJ31" s="35">
        <f t="shared" si="85"/>
        <v>70</v>
      </c>
      <c r="AK31" s="35">
        <f t="shared" si="86"/>
        <v>70</v>
      </c>
      <c r="AL31" s="36">
        <f t="shared" si="87"/>
        <v>70</v>
      </c>
      <c r="AM31" s="32"/>
      <c r="AN31" s="35">
        <v>0</v>
      </c>
      <c r="AO31" s="35">
        <v>0</v>
      </c>
      <c r="AP31" s="35">
        <v>0</v>
      </c>
      <c r="AQ31" s="35">
        <f t="shared" si="88"/>
        <v>0</v>
      </c>
      <c r="AR31" s="35">
        <v>0</v>
      </c>
      <c r="AS31" s="35">
        <v>0</v>
      </c>
      <c r="AT31" s="35">
        <v>0</v>
      </c>
      <c r="AU31" s="35">
        <f t="shared" si="89"/>
        <v>0</v>
      </c>
      <c r="AV31" s="35">
        <v>0</v>
      </c>
      <c r="AW31" s="34">
        <v>0</v>
      </c>
      <c r="AX31" s="34">
        <v>0</v>
      </c>
      <c r="AY31" s="35">
        <f t="shared" si="90"/>
        <v>0</v>
      </c>
      <c r="AZ31" s="37">
        <v>0</v>
      </c>
      <c r="BA31" s="37">
        <v>0</v>
      </c>
      <c r="BB31" s="37">
        <v>0</v>
      </c>
      <c r="BC31" s="35">
        <f t="shared" si="91"/>
        <v>0</v>
      </c>
      <c r="BD31" s="35">
        <f t="shared" si="92"/>
        <v>0</v>
      </c>
      <c r="BE31" s="36">
        <f t="shared" si="93"/>
        <v>0</v>
      </c>
      <c r="BF31" s="38">
        <f t="shared" si="10"/>
        <v>0</v>
      </c>
      <c r="BG31" s="38">
        <f t="shared" si="11"/>
        <v>0</v>
      </c>
    </row>
    <row r="32" spans="1:59" ht="17.25" hidden="1" customHeight="1" outlineLevel="1">
      <c r="A32" s="23" t="s">
        <v>37</v>
      </c>
      <c r="B32" s="34">
        <v>450</v>
      </c>
      <c r="C32" s="34"/>
      <c r="D32" s="34">
        <f>+B32-C32</f>
        <v>450</v>
      </c>
      <c r="E32" s="34">
        <f t="shared" si="12"/>
        <v>70</v>
      </c>
      <c r="F32" s="35"/>
      <c r="G32" s="35"/>
      <c r="H32" s="35"/>
      <c r="I32" s="35"/>
      <c r="J32" s="35"/>
      <c r="K32" s="35"/>
      <c r="L32" s="35"/>
      <c r="M32" s="34"/>
      <c r="N32" s="34"/>
      <c r="O32" s="34">
        <v>80</v>
      </c>
      <c r="P32" s="34">
        <v>70</v>
      </c>
      <c r="Q32" s="34">
        <v>70</v>
      </c>
      <c r="R32" s="36">
        <f>SUM(F32:Q32)</f>
        <v>220</v>
      </c>
      <c r="S32" s="41">
        <f t="shared" si="81"/>
        <v>230</v>
      </c>
      <c r="T32" s="32"/>
      <c r="U32" s="35"/>
      <c r="V32" s="35"/>
      <c r="W32" s="35"/>
      <c r="X32" s="35">
        <f t="shared" si="82"/>
        <v>0</v>
      </c>
      <c r="Y32" s="35"/>
      <c r="Z32" s="35"/>
      <c r="AA32" s="35"/>
      <c r="AB32" s="35">
        <f t="shared" si="83"/>
        <v>0</v>
      </c>
      <c r="AC32" s="35"/>
      <c r="AD32" s="34">
        <v>0</v>
      </c>
      <c r="AE32" s="34">
        <v>0</v>
      </c>
      <c r="AF32" s="35">
        <f t="shared" si="84"/>
        <v>0</v>
      </c>
      <c r="AG32" s="37"/>
      <c r="AH32" s="37"/>
      <c r="AI32" s="37">
        <v>70</v>
      </c>
      <c r="AJ32" s="35">
        <f t="shared" si="85"/>
        <v>70</v>
      </c>
      <c r="AK32" s="35">
        <f t="shared" si="86"/>
        <v>70</v>
      </c>
      <c r="AL32" s="36">
        <f t="shared" si="87"/>
        <v>70</v>
      </c>
      <c r="AM32" s="32"/>
      <c r="AN32" s="35">
        <v>0</v>
      </c>
      <c r="AO32" s="35">
        <v>0</v>
      </c>
      <c r="AP32" s="35">
        <v>0</v>
      </c>
      <c r="AQ32" s="35">
        <f t="shared" si="88"/>
        <v>0</v>
      </c>
      <c r="AR32" s="35">
        <v>0</v>
      </c>
      <c r="AS32" s="35">
        <v>0</v>
      </c>
      <c r="AT32" s="35">
        <v>0</v>
      </c>
      <c r="AU32" s="35">
        <f t="shared" si="89"/>
        <v>0</v>
      </c>
      <c r="AV32" s="35">
        <v>0</v>
      </c>
      <c r="AW32" s="34">
        <v>0</v>
      </c>
      <c r="AX32" s="34">
        <v>0</v>
      </c>
      <c r="AY32" s="35">
        <f t="shared" si="90"/>
        <v>0</v>
      </c>
      <c r="AZ32" s="37">
        <v>0</v>
      </c>
      <c r="BA32" s="37">
        <v>0</v>
      </c>
      <c r="BB32" s="37">
        <v>0</v>
      </c>
      <c r="BC32" s="35">
        <f t="shared" si="91"/>
        <v>0</v>
      </c>
      <c r="BD32" s="35">
        <f t="shared" si="92"/>
        <v>0</v>
      </c>
      <c r="BE32" s="36">
        <f t="shared" si="93"/>
        <v>0</v>
      </c>
      <c r="BF32" s="38">
        <f t="shared" si="10"/>
        <v>0</v>
      </c>
      <c r="BG32" s="38">
        <f t="shared" si="11"/>
        <v>0</v>
      </c>
    </row>
    <row r="33" spans="1:59" ht="18" customHeight="1" collapsed="1">
      <c r="A33" s="22" t="s">
        <v>116</v>
      </c>
      <c r="B33" s="3">
        <f t="shared" ref="B33:S33" si="94">SUM(B34:B39)</f>
        <v>3974.74</v>
      </c>
      <c r="C33" s="3">
        <f t="shared" si="94"/>
        <v>0</v>
      </c>
      <c r="D33" s="3">
        <f t="shared" si="94"/>
        <v>3974.74</v>
      </c>
      <c r="E33" s="3">
        <f t="shared" si="94"/>
        <v>1089.5323100000001</v>
      </c>
      <c r="F33" s="31">
        <f t="shared" si="94"/>
        <v>0</v>
      </c>
      <c r="G33" s="31">
        <f t="shared" si="94"/>
        <v>0</v>
      </c>
      <c r="H33" s="31">
        <f t="shared" si="94"/>
        <v>0</v>
      </c>
      <c r="I33" s="31">
        <f t="shared" si="94"/>
        <v>79.593869999999995</v>
      </c>
      <c r="J33" s="31">
        <f t="shared" si="94"/>
        <v>55.305999999999997</v>
      </c>
      <c r="K33" s="31">
        <f t="shared" si="94"/>
        <v>18.567790000000002</v>
      </c>
      <c r="L33" s="31">
        <f t="shared" si="94"/>
        <v>167.89689999999999</v>
      </c>
      <c r="M33" s="3">
        <f t="shared" si="94"/>
        <v>60</v>
      </c>
      <c r="N33" s="3">
        <f t="shared" si="94"/>
        <v>98</v>
      </c>
      <c r="O33" s="3">
        <f t="shared" si="94"/>
        <v>321.50353999999999</v>
      </c>
      <c r="P33" s="3">
        <f t="shared" si="94"/>
        <v>243</v>
      </c>
      <c r="Q33" s="3">
        <f t="shared" si="94"/>
        <v>399.74</v>
      </c>
      <c r="R33" s="3">
        <f t="shared" si="94"/>
        <v>1443.6080999999999</v>
      </c>
      <c r="S33" s="3">
        <f t="shared" si="94"/>
        <v>306.63815</v>
      </c>
      <c r="T33" s="32"/>
      <c r="U33" s="31">
        <f t="shared" ref="U33:AL33" si="95">SUM(U34:U39)</f>
        <v>0</v>
      </c>
      <c r="V33" s="31">
        <f t="shared" si="95"/>
        <v>0</v>
      </c>
      <c r="W33" s="31">
        <f t="shared" si="95"/>
        <v>0</v>
      </c>
      <c r="X33" s="31">
        <f t="shared" si="95"/>
        <v>0</v>
      </c>
      <c r="Y33" s="31">
        <f t="shared" si="95"/>
        <v>79.593869999999995</v>
      </c>
      <c r="Z33" s="31">
        <f t="shared" si="95"/>
        <v>55.305999999999997</v>
      </c>
      <c r="AA33" s="31">
        <f t="shared" si="95"/>
        <v>18.567790000000002</v>
      </c>
      <c r="AB33" s="31">
        <f t="shared" si="95"/>
        <v>153.46766</v>
      </c>
      <c r="AC33" s="31">
        <f t="shared" si="95"/>
        <v>167.89689999999999</v>
      </c>
      <c r="AD33" s="3">
        <f t="shared" si="95"/>
        <v>96.272700000000015</v>
      </c>
      <c r="AE33" s="3">
        <f t="shared" si="95"/>
        <v>107.65151000000002</v>
      </c>
      <c r="AF33" s="31">
        <f t="shared" si="95"/>
        <v>371.82111000000003</v>
      </c>
      <c r="AG33" s="33">
        <f t="shared" si="95"/>
        <v>23.503540000000001</v>
      </c>
      <c r="AH33" s="33">
        <f t="shared" si="95"/>
        <v>88</v>
      </c>
      <c r="AI33" s="33">
        <f t="shared" si="95"/>
        <v>452.74</v>
      </c>
      <c r="AJ33" s="31">
        <f t="shared" si="95"/>
        <v>564.24353999999994</v>
      </c>
      <c r="AK33" s="31">
        <f t="shared" si="95"/>
        <v>1089.5323100000001</v>
      </c>
      <c r="AL33" s="3">
        <f t="shared" si="95"/>
        <v>1089.5323100000001</v>
      </c>
      <c r="AM33" s="32"/>
      <c r="AN33" s="31">
        <f t="shared" ref="AN33:BE33" si="96">SUM(AN34:AN39)</f>
        <v>0</v>
      </c>
      <c r="AO33" s="31">
        <f t="shared" si="96"/>
        <v>0</v>
      </c>
      <c r="AP33" s="31">
        <f t="shared" si="96"/>
        <v>0</v>
      </c>
      <c r="AQ33" s="31">
        <f t="shared" si="96"/>
        <v>0</v>
      </c>
      <c r="AR33" s="31">
        <f t="shared" si="96"/>
        <v>79.593869999999995</v>
      </c>
      <c r="AS33" s="31">
        <f t="shared" si="96"/>
        <v>55.305999999999997</v>
      </c>
      <c r="AT33" s="31">
        <f t="shared" si="96"/>
        <v>18.567790000000002</v>
      </c>
      <c r="AU33" s="31">
        <f t="shared" si="96"/>
        <v>153.46766</v>
      </c>
      <c r="AV33" s="31">
        <f t="shared" si="96"/>
        <v>167.89689999999999</v>
      </c>
      <c r="AW33" s="3">
        <f t="shared" si="96"/>
        <v>96.272700000000015</v>
      </c>
      <c r="AX33" s="3">
        <f t="shared" si="96"/>
        <v>107.65151000000002</v>
      </c>
      <c r="AY33" s="31">
        <f t="shared" si="96"/>
        <v>371.82111000000003</v>
      </c>
      <c r="AZ33" s="33">
        <f t="shared" si="96"/>
        <v>158.80523000000002</v>
      </c>
      <c r="BA33" s="33">
        <f t="shared" si="96"/>
        <v>306.77803</v>
      </c>
      <c r="BB33" s="33">
        <f t="shared" si="96"/>
        <v>390.65317000000005</v>
      </c>
      <c r="BC33" s="31">
        <f t="shared" si="96"/>
        <v>856.23642999999993</v>
      </c>
      <c r="BD33" s="31">
        <f t="shared" si="96"/>
        <v>1381.5252</v>
      </c>
      <c r="BE33" s="3">
        <f t="shared" si="96"/>
        <v>1381.5252</v>
      </c>
      <c r="BF33" s="14">
        <f t="shared" si="10"/>
        <v>126.79983762941367</v>
      </c>
      <c r="BG33" s="14">
        <f t="shared" si="11"/>
        <v>126.79983762941367</v>
      </c>
    </row>
    <row r="34" spans="1:59" ht="18" hidden="1" customHeight="1" outlineLevel="1">
      <c r="A34" s="23" t="s">
        <v>38</v>
      </c>
      <c r="B34" s="34">
        <v>190.74</v>
      </c>
      <c r="C34" s="34">
        <v>0</v>
      </c>
      <c r="D34" s="34">
        <f t="shared" ref="D34:D39" si="97">+B34-C34</f>
        <v>190.74</v>
      </c>
      <c r="E34" s="34">
        <f t="shared" si="12"/>
        <v>190.74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/>
      <c r="L34" s="35"/>
      <c r="M34" s="34">
        <v>0</v>
      </c>
      <c r="N34" s="34">
        <v>0</v>
      </c>
      <c r="O34" s="37">
        <v>88</v>
      </c>
      <c r="P34" s="37">
        <v>63</v>
      </c>
      <c r="Q34" s="37">
        <v>39.740000000000009</v>
      </c>
      <c r="R34" s="36">
        <f t="shared" ref="R34:R39" si="98">SUM(F34:Q34)</f>
        <v>190.74</v>
      </c>
      <c r="S34" s="36">
        <f t="shared" ref="S34:S38" si="99">+B34-R34</f>
        <v>0</v>
      </c>
      <c r="T34" s="32"/>
      <c r="U34" s="35">
        <v>0</v>
      </c>
      <c r="V34" s="35">
        <v>0</v>
      </c>
      <c r="W34" s="35">
        <v>0</v>
      </c>
      <c r="X34" s="35">
        <f t="shared" ref="X34:X39" si="100">SUM(U34:W34)</f>
        <v>0</v>
      </c>
      <c r="Y34" s="35">
        <v>0</v>
      </c>
      <c r="Z34" s="35">
        <v>0</v>
      </c>
      <c r="AA34" s="35"/>
      <c r="AB34" s="35">
        <f t="shared" ref="AB34:AB39" si="101">SUM(Y34:AA34)</f>
        <v>0</v>
      </c>
      <c r="AC34" s="35"/>
      <c r="AD34" s="34">
        <v>0</v>
      </c>
      <c r="AE34" s="34">
        <v>0</v>
      </c>
      <c r="AF34" s="35">
        <f t="shared" ref="AF34:AF39" si="102">SUM(AC34:AE34)</f>
        <v>0</v>
      </c>
      <c r="AG34" s="37"/>
      <c r="AH34" s="37">
        <v>63</v>
      </c>
      <c r="AI34" s="37">
        <v>127.74000000000001</v>
      </c>
      <c r="AJ34" s="35">
        <f t="shared" ref="AJ34:AJ39" si="103">SUM(AG34:AI34)</f>
        <v>190.74</v>
      </c>
      <c r="AK34" s="35">
        <f t="shared" ref="AK34:AK39" si="104">+X34+AB34+AF34+AJ34</f>
        <v>190.74</v>
      </c>
      <c r="AL34" s="36">
        <f t="shared" ref="AL34:AL39" si="105">+AK34</f>
        <v>190.74</v>
      </c>
      <c r="AM34" s="32"/>
      <c r="AN34" s="35">
        <v>0</v>
      </c>
      <c r="AO34" s="35">
        <v>0</v>
      </c>
      <c r="AP34" s="35">
        <v>0</v>
      </c>
      <c r="AQ34" s="35">
        <f t="shared" ref="AQ34:AQ39" si="106">SUM(AN34:AP34)</f>
        <v>0</v>
      </c>
      <c r="AR34" s="35">
        <v>0</v>
      </c>
      <c r="AS34" s="35">
        <v>0</v>
      </c>
      <c r="AT34" s="35">
        <v>0</v>
      </c>
      <c r="AU34" s="35">
        <f t="shared" ref="AU34:AU39" si="107">SUM(AR34:AT34)</f>
        <v>0</v>
      </c>
      <c r="AV34" s="35">
        <v>0</v>
      </c>
      <c r="AW34" s="34">
        <v>0</v>
      </c>
      <c r="AX34" s="34">
        <v>0</v>
      </c>
      <c r="AY34" s="35">
        <f t="shared" ref="AY34:AY39" si="108">SUM(AV34:AX34)</f>
        <v>0</v>
      </c>
      <c r="AZ34" s="37">
        <v>0</v>
      </c>
      <c r="BA34" s="37">
        <v>0</v>
      </c>
      <c r="BB34" s="37">
        <v>0</v>
      </c>
      <c r="BC34" s="35">
        <f t="shared" ref="BC34:BC39" si="109">SUM(AZ34:BB34)</f>
        <v>0</v>
      </c>
      <c r="BD34" s="35">
        <f t="shared" ref="BD34:BD39" si="110">+AQ34+AU34+AY34+BC34</f>
        <v>0</v>
      </c>
      <c r="BE34" s="36">
        <f t="shared" ref="BE34:BE39" si="111">+BD34</f>
        <v>0</v>
      </c>
      <c r="BF34" s="38">
        <f t="shared" si="10"/>
        <v>0</v>
      </c>
      <c r="BG34" s="38">
        <f t="shared" si="11"/>
        <v>0</v>
      </c>
    </row>
    <row r="35" spans="1:59" ht="38.25" hidden="1" outlineLevel="1">
      <c r="A35" s="23" t="s">
        <v>39</v>
      </c>
      <c r="B35" s="34">
        <v>2647</v>
      </c>
      <c r="C35" s="34">
        <v>0</v>
      </c>
      <c r="D35" s="34">
        <f t="shared" si="97"/>
        <v>2647</v>
      </c>
      <c r="E35" s="34">
        <f t="shared" si="12"/>
        <v>469.94146000000001</v>
      </c>
      <c r="F35" s="35">
        <v>0</v>
      </c>
      <c r="G35" s="35">
        <v>0</v>
      </c>
      <c r="H35" s="35">
        <v>0</v>
      </c>
      <c r="I35" s="35">
        <v>0</v>
      </c>
      <c r="J35" s="35"/>
      <c r="K35" s="35">
        <v>0</v>
      </c>
      <c r="L35" s="35">
        <v>144.50624999999999</v>
      </c>
      <c r="M35" s="34">
        <v>0</v>
      </c>
      <c r="N35" s="34">
        <v>48</v>
      </c>
      <c r="O35" s="34"/>
      <c r="P35" s="34"/>
      <c r="Q35" s="34">
        <v>250</v>
      </c>
      <c r="R35" s="36">
        <f t="shared" si="98"/>
        <v>442.50625000000002</v>
      </c>
      <c r="S35" s="36"/>
      <c r="T35" s="32"/>
      <c r="U35" s="35">
        <v>0</v>
      </c>
      <c r="V35" s="35">
        <v>0</v>
      </c>
      <c r="W35" s="35">
        <v>0</v>
      </c>
      <c r="X35" s="35">
        <f t="shared" si="100"/>
        <v>0</v>
      </c>
      <c r="Y35" s="35">
        <v>0</v>
      </c>
      <c r="Z35" s="35"/>
      <c r="AA35" s="35">
        <v>0</v>
      </c>
      <c r="AB35" s="35">
        <f t="shared" si="101"/>
        <v>0</v>
      </c>
      <c r="AC35" s="35">
        <v>144.50624999999999</v>
      </c>
      <c r="AD35" s="34">
        <v>0</v>
      </c>
      <c r="AE35" s="34">
        <v>75.435210000000012</v>
      </c>
      <c r="AF35" s="35">
        <f t="shared" si="102"/>
        <v>219.94146000000001</v>
      </c>
      <c r="AG35" s="37"/>
      <c r="AH35" s="37"/>
      <c r="AI35" s="37">
        <v>250</v>
      </c>
      <c r="AJ35" s="35">
        <f t="shared" si="103"/>
        <v>250</v>
      </c>
      <c r="AK35" s="35">
        <f t="shared" si="104"/>
        <v>469.94146000000001</v>
      </c>
      <c r="AL35" s="36">
        <f t="shared" si="105"/>
        <v>469.94146000000001</v>
      </c>
      <c r="AM35" s="32"/>
      <c r="AN35" s="35">
        <v>0</v>
      </c>
      <c r="AO35" s="35">
        <v>0</v>
      </c>
      <c r="AP35" s="35">
        <v>0</v>
      </c>
      <c r="AQ35" s="35">
        <f t="shared" si="106"/>
        <v>0</v>
      </c>
      <c r="AR35" s="35">
        <v>0</v>
      </c>
      <c r="AS35" s="35">
        <v>0</v>
      </c>
      <c r="AT35" s="35">
        <v>0</v>
      </c>
      <c r="AU35" s="35">
        <f t="shared" si="107"/>
        <v>0</v>
      </c>
      <c r="AV35" s="35">
        <v>144.50624999999999</v>
      </c>
      <c r="AW35" s="34">
        <v>0</v>
      </c>
      <c r="AX35" s="34">
        <v>75.435210000000012</v>
      </c>
      <c r="AY35" s="35">
        <f t="shared" si="108"/>
        <v>219.94146000000001</v>
      </c>
      <c r="AZ35" s="37">
        <v>15.0466</v>
      </c>
      <c r="BA35" s="37">
        <v>306.77803</v>
      </c>
      <c r="BB35" s="37">
        <v>338.75317000000001</v>
      </c>
      <c r="BC35" s="35">
        <f t="shared" si="109"/>
        <v>660.57780000000002</v>
      </c>
      <c r="BD35" s="35">
        <f t="shared" si="110"/>
        <v>880.51926000000003</v>
      </c>
      <c r="BE35" s="36">
        <f t="shared" si="111"/>
        <v>880.51926000000003</v>
      </c>
      <c r="BF35" s="38">
        <f t="shared" si="10"/>
        <v>187.36786066928423</v>
      </c>
      <c r="BG35" s="38">
        <f t="shared" si="11"/>
        <v>187.36786066928423</v>
      </c>
    </row>
    <row r="36" spans="1:59" ht="18" hidden="1" customHeight="1" outlineLevel="1">
      <c r="A36" s="23" t="s">
        <v>40</v>
      </c>
      <c r="B36" s="34">
        <v>300</v>
      </c>
      <c r="C36" s="34">
        <v>0</v>
      </c>
      <c r="D36" s="34">
        <f t="shared" si="97"/>
        <v>300</v>
      </c>
      <c r="E36" s="34">
        <f t="shared" si="12"/>
        <v>253.58030000000002</v>
      </c>
      <c r="F36" s="35">
        <v>0</v>
      </c>
      <c r="G36" s="35">
        <v>0</v>
      </c>
      <c r="H36" s="35">
        <v>0</v>
      </c>
      <c r="I36" s="35">
        <v>21.190459999999998</v>
      </c>
      <c r="J36" s="35">
        <v>55.305999999999997</v>
      </c>
      <c r="K36" s="35">
        <v>5.6032000000000002</v>
      </c>
      <c r="L36" s="35">
        <v>23.390650000000001</v>
      </c>
      <c r="M36" s="34">
        <v>50</v>
      </c>
      <c r="N36" s="34">
        <v>20</v>
      </c>
      <c r="O36" s="34">
        <v>23.503540000000001</v>
      </c>
      <c r="P36" s="34"/>
      <c r="Q36" s="34"/>
      <c r="R36" s="36">
        <f t="shared" si="98"/>
        <v>198.99385000000001</v>
      </c>
      <c r="S36" s="36">
        <f t="shared" si="99"/>
        <v>101.00614999999999</v>
      </c>
      <c r="T36" s="32"/>
      <c r="U36" s="35">
        <v>0</v>
      </c>
      <c r="V36" s="35">
        <v>0</v>
      </c>
      <c r="W36" s="35">
        <v>0</v>
      </c>
      <c r="X36" s="35">
        <f t="shared" si="100"/>
        <v>0</v>
      </c>
      <c r="Y36" s="35">
        <v>21.190459999999998</v>
      </c>
      <c r="Z36" s="35">
        <v>55.305999999999997</v>
      </c>
      <c r="AA36" s="35">
        <v>5.6032000000000002</v>
      </c>
      <c r="AB36" s="35">
        <f t="shared" si="101"/>
        <v>82.09966</v>
      </c>
      <c r="AC36" s="35">
        <v>23.390650000000001</v>
      </c>
      <c r="AD36" s="34">
        <v>96.272700000000015</v>
      </c>
      <c r="AE36" s="34">
        <v>28.313749999999999</v>
      </c>
      <c r="AF36" s="35">
        <f t="shared" si="102"/>
        <v>147.97710000000001</v>
      </c>
      <c r="AG36" s="37">
        <v>23.503540000000001</v>
      </c>
      <c r="AH36" s="37"/>
      <c r="AI36" s="37"/>
      <c r="AJ36" s="35">
        <f t="shared" si="103"/>
        <v>23.503540000000001</v>
      </c>
      <c r="AK36" s="35">
        <f t="shared" si="104"/>
        <v>253.58030000000002</v>
      </c>
      <c r="AL36" s="36">
        <f t="shared" si="105"/>
        <v>253.58030000000002</v>
      </c>
      <c r="AM36" s="32"/>
      <c r="AN36" s="35">
        <v>0</v>
      </c>
      <c r="AO36" s="35">
        <v>0</v>
      </c>
      <c r="AP36" s="35">
        <v>0</v>
      </c>
      <c r="AQ36" s="35">
        <f t="shared" si="106"/>
        <v>0</v>
      </c>
      <c r="AR36" s="35">
        <v>21.190459999999998</v>
      </c>
      <c r="AS36" s="35">
        <v>55.305999999999997</v>
      </c>
      <c r="AT36" s="35">
        <v>5.6032000000000002</v>
      </c>
      <c r="AU36" s="35">
        <f t="shared" si="107"/>
        <v>82.09966</v>
      </c>
      <c r="AV36" s="35">
        <v>23.390650000000001</v>
      </c>
      <c r="AW36" s="34">
        <v>96.272700000000015</v>
      </c>
      <c r="AX36" s="34">
        <v>28.313749999999999</v>
      </c>
      <c r="AY36" s="35">
        <f t="shared" si="108"/>
        <v>147.97710000000001</v>
      </c>
      <c r="AZ36" s="37">
        <v>0</v>
      </c>
      <c r="BA36" s="37">
        <v>0</v>
      </c>
      <c r="BB36" s="37">
        <v>46.3</v>
      </c>
      <c r="BC36" s="35">
        <f t="shared" si="109"/>
        <v>46.3</v>
      </c>
      <c r="BD36" s="35">
        <f t="shared" si="110"/>
        <v>276.37675999999999</v>
      </c>
      <c r="BE36" s="36">
        <f t="shared" si="111"/>
        <v>276.37675999999999</v>
      </c>
      <c r="BF36" s="38">
        <f t="shared" si="10"/>
        <v>108.98983872169879</v>
      </c>
      <c r="BG36" s="38">
        <f t="shared" si="11"/>
        <v>108.98983872169879</v>
      </c>
    </row>
    <row r="37" spans="1:59" ht="18" hidden="1" customHeight="1" outlineLevel="1">
      <c r="A37" s="23" t="s">
        <v>41</v>
      </c>
      <c r="B37" s="34">
        <v>610</v>
      </c>
      <c r="C37" s="34">
        <v>0</v>
      </c>
      <c r="D37" s="34">
        <f t="shared" si="97"/>
        <v>610</v>
      </c>
      <c r="E37" s="34">
        <f t="shared" si="12"/>
        <v>63.652549999999998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  <c r="K37" s="34">
        <v>9.75</v>
      </c>
      <c r="L37" s="34">
        <v>0</v>
      </c>
      <c r="M37" s="34"/>
      <c r="N37" s="34"/>
      <c r="O37" s="34">
        <v>180</v>
      </c>
      <c r="P37" s="34">
        <v>150</v>
      </c>
      <c r="Q37" s="34">
        <v>80</v>
      </c>
      <c r="R37" s="36">
        <f t="shared" si="98"/>
        <v>419.75</v>
      </c>
      <c r="S37" s="36">
        <f t="shared" si="99"/>
        <v>190.25</v>
      </c>
      <c r="T37" s="32"/>
      <c r="U37" s="34">
        <v>0</v>
      </c>
      <c r="V37" s="34">
        <v>0</v>
      </c>
      <c r="W37" s="34">
        <v>0</v>
      </c>
      <c r="X37" s="35">
        <f t="shared" si="100"/>
        <v>0</v>
      </c>
      <c r="Y37" s="34">
        <v>0</v>
      </c>
      <c r="Z37" s="34">
        <v>0</v>
      </c>
      <c r="AA37" s="34">
        <v>9.75</v>
      </c>
      <c r="AB37" s="35">
        <f t="shared" si="101"/>
        <v>9.75</v>
      </c>
      <c r="AC37" s="34">
        <v>0</v>
      </c>
      <c r="AD37" s="34">
        <v>0</v>
      </c>
      <c r="AE37" s="34">
        <v>3.9025500000000002</v>
      </c>
      <c r="AF37" s="35">
        <f t="shared" si="102"/>
        <v>3.9025500000000002</v>
      </c>
      <c r="AG37" s="37"/>
      <c r="AH37" s="37"/>
      <c r="AI37" s="37">
        <v>50</v>
      </c>
      <c r="AJ37" s="35">
        <f t="shared" si="103"/>
        <v>50</v>
      </c>
      <c r="AK37" s="35">
        <f t="shared" si="104"/>
        <v>63.652549999999998</v>
      </c>
      <c r="AL37" s="36">
        <f t="shared" si="105"/>
        <v>63.652549999999998</v>
      </c>
      <c r="AM37" s="32"/>
      <c r="AN37" s="34">
        <v>0</v>
      </c>
      <c r="AO37" s="34">
        <v>0</v>
      </c>
      <c r="AP37" s="34">
        <v>0</v>
      </c>
      <c r="AQ37" s="35">
        <f t="shared" si="106"/>
        <v>0</v>
      </c>
      <c r="AR37" s="34">
        <v>0</v>
      </c>
      <c r="AS37" s="34">
        <v>0</v>
      </c>
      <c r="AT37" s="34">
        <v>9.75</v>
      </c>
      <c r="AU37" s="35">
        <f t="shared" si="107"/>
        <v>9.75</v>
      </c>
      <c r="AV37" s="34">
        <v>0</v>
      </c>
      <c r="AW37" s="34">
        <v>0</v>
      </c>
      <c r="AX37" s="34">
        <v>3.9025500000000002</v>
      </c>
      <c r="AY37" s="35">
        <f t="shared" si="108"/>
        <v>3.9025500000000002</v>
      </c>
      <c r="AZ37" s="37">
        <v>0</v>
      </c>
      <c r="BA37" s="37">
        <v>0</v>
      </c>
      <c r="BB37" s="37">
        <v>0</v>
      </c>
      <c r="BC37" s="35">
        <f t="shared" si="109"/>
        <v>0</v>
      </c>
      <c r="BD37" s="35">
        <f t="shared" si="110"/>
        <v>13.65255</v>
      </c>
      <c r="BE37" s="36">
        <f t="shared" si="111"/>
        <v>13.65255</v>
      </c>
      <c r="BF37" s="38">
        <f t="shared" si="10"/>
        <v>21.448551550566318</v>
      </c>
      <c r="BG37" s="38">
        <f t="shared" si="11"/>
        <v>21.448551550566318</v>
      </c>
    </row>
    <row r="38" spans="1:59" ht="25.5" hidden="1" outlineLevel="1">
      <c r="A38" s="23" t="s">
        <v>42</v>
      </c>
      <c r="B38" s="34">
        <v>77</v>
      </c>
      <c r="C38" s="34">
        <v>0</v>
      </c>
      <c r="D38" s="34">
        <f t="shared" si="97"/>
        <v>77</v>
      </c>
      <c r="E38" s="34">
        <f t="shared" si="12"/>
        <v>61.618000000000002</v>
      </c>
      <c r="F38" s="34">
        <v>0</v>
      </c>
      <c r="G38" s="34">
        <v>0</v>
      </c>
      <c r="H38" s="34">
        <v>0</v>
      </c>
      <c r="I38" s="34">
        <v>58.403410000000001</v>
      </c>
      <c r="J38" s="34">
        <v>0</v>
      </c>
      <c r="K38" s="34">
        <v>3.2145900000000003</v>
      </c>
      <c r="L38" s="34">
        <v>0</v>
      </c>
      <c r="M38" s="34">
        <v>0</v>
      </c>
      <c r="N38" s="34">
        <v>0</v>
      </c>
      <c r="O38" s="34">
        <v>0</v>
      </c>
      <c r="P38" s="34">
        <v>0</v>
      </c>
      <c r="Q38" s="34">
        <v>0</v>
      </c>
      <c r="R38" s="36">
        <f t="shared" si="98"/>
        <v>61.618000000000002</v>
      </c>
      <c r="S38" s="36">
        <f t="shared" si="99"/>
        <v>15.381999999999998</v>
      </c>
      <c r="T38" s="32"/>
      <c r="U38" s="34">
        <v>0</v>
      </c>
      <c r="V38" s="34">
        <v>0</v>
      </c>
      <c r="W38" s="34">
        <v>0</v>
      </c>
      <c r="X38" s="35">
        <f t="shared" si="100"/>
        <v>0</v>
      </c>
      <c r="Y38" s="34">
        <v>58.403410000000001</v>
      </c>
      <c r="Z38" s="34">
        <v>0</v>
      </c>
      <c r="AA38" s="34">
        <v>3.2145900000000003</v>
      </c>
      <c r="AB38" s="35">
        <f t="shared" si="101"/>
        <v>61.618000000000002</v>
      </c>
      <c r="AC38" s="34">
        <v>0</v>
      </c>
      <c r="AD38" s="34">
        <v>0</v>
      </c>
      <c r="AE38" s="34">
        <v>0</v>
      </c>
      <c r="AF38" s="35">
        <f t="shared" si="102"/>
        <v>0</v>
      </c>
      <c r="AG38" s="37">
        <v>0</v>
      </c>
      <c r="AH38" s="37">
        <v>0</v>
      </c>
      <c r="AI38" s="37">
        <v>0</v>
      </c>
      <c r="AJ38" s="35">
        <f t="shared" si="103"/>
        <v>0</v>
      </c>
      <c r="AK38" s="35">
        <f t="shared" si="104"/>
        <v>61.618000000000002</v>
      </c>
      <c r="AL38" s="36">
        <f t="shared" si="105"/>
        <v>61.618000000000002</v>
      </c>
      <c r="AM38" s="32"/>
      <c r="AN38" s="34">
        <v>0</v>
      </c>
      <c r="AO38" s="34">
        <v>0</v>
      </c>
      <c r="AP38" s="34">
        <v>0</v>
      </c>
      <c r="AQ38" s="35">
        <f t="shared" si="106"/>
        <v>0</v>
      </c>
      <c r="AR38" s="34">
        <v>58.403410000000001</v>
      </c>
      <c r="AS38" s="34">
        <v>0</v>
      </c>
      <c r="AT38" s="34">
        <v>3.2145900000000003</v>
      </c>
      <c r="AU38" s="35">
        <f t="shared" si="107"/>
        <v>61.618000000000002</v>
      </c>
      <c r="AV38" s="34">
        <v>0</v>
      </c>
      <c r="AW38" s="34">
        <v>0</v>
      </c>
      <c r="AX38" s="34">
        <v>0</v>
      </c>
      <c r="AY38" s="35">
        <f t="shared" si="108"/>
        <v>0</v>
      </c>
      <c r="AZ38" s="37">
        <v>0</v>
      </c>
      <c r="BA38" s="37">
        <v>0</v>
      </c>
      <c r="BB38" s="37">
        <v>0</v>
      </c>
      <c r="BC38" s="35">
        <f t="shared" si="109"/>
        <v>0</v>
      </c>
      <c r="BD38" s="35">
        <f t="shared" si="110"/>
        <v>61.618000000000002</v>
      </c>
      <c r="BE38" s="36">
        <f t="shared" si="111"/>
        <v>61.618000000000002</v>
      </c>
      <c r="BF38" s="38">
        <f t="shared" si="10"/>
        <v>100</v>
      </c>
      <c r="BG38" s="38">
        <f t="shared" si="11"/>
        <v>100</v>
      </c>
    </row>
    <row r="39" spans="1:59" ht="18" hidden="1" customHeight="1" outlineLevel="1">
      <c r="A39" s="23" t="s">
        <v>43</v>
      </c>
      <c r="B39" s="34">
        <v>150</v>
      </c>
      <c r="C39" s="34">
        <v>0</v>
      </c>
      <c r="D39" s="34">
        <f t="shared" si="97"/>
        <v>150</v>
      </c>
      <c r="E39" s="34">
        <f t="shared" si="12"/>
        <v>50</v>
      </c>
      <c r="F39" s="34">
        <v>0</v>
      </c>
      <c r="G39" s="34">
        <v>0</v>
      </c>
      <c r="H39" s="34">
        <v>0</v>
      </c>
      <c r="I39" s="34"/>
      <c r="J39" s="34"/>
      <c r="K39" s="34"/>
      <c r="L39" s="34"/>
      <c r="M39" s="34">
        <v>10</v>
      </c>
      <c r="N39" s="34">
        <v>30</v>
      </c>
      <c r="O39" s="34">
        <v>30</v>
      </c>
      <c r="P39" s="34">
        <v>30</v>
      </c>
      <c r="Q39" s="34">
        <v>30</v>
      </c>
      <c r="R39" s="36">
        <f t="shared" si="98"/>
        <v>130</v>
      </c>
      <c r="S39" s="36"/>
      <c r="T39" s="32"/>
      <c r="U39" s="34">
        <v>0</v>
      </c>
      <c r="V39" s="34">
        <v>0</v>
      </c>
      <c r="W39" s="34">
        <v>0</v>
      </c>
      <c r="X39" s="35">
        <f t="shared" si="100"/>
        <v>0</v>
      </c>
      <c r="Y39" s="34"/>
      <c r="Z39" s="34"/>
      <c r="AA39" s="34"/>
      <c r="AB39" s="35">
        <f t="shared" si="101"/>
        <v>0</v>
      </c>
      <c r="AC39" s="34"/>
      <c r="AD39" s="34">
        <v>0</v>
      </c>
      <c r="AE39" s="34">
        <v>0</v>
      </c>
      <c r="AF39" s="35">
        <f t="shared" si="102"/>
        <v>0</v>
      </c>
      <c r="AG39" s="37"/>
      <c r="AH39" s="37">
        <v>25</v>
      </c>
      <c r="AI39" s="37">
        <v>25</v>
      </c>
      <c r="AJ39" s="35">
        <f t="shared" si="103"/>
        <v>50</v>
      </c>
      <c r="AK39" s="35">
        <f t="shared" si="104"/>
        <v>50</v>
      </c>
      <c r="AL39" s="36">
        <f t="shared" si="105"/>
        <v>50</v>
      </c>
      <c r="AM39" s="32"/>
      <c r="AN39" s="34">
        <v>0</v>
      </c>
      <c r="AO39" s="34">
        <v>0</v>
      </c>
      <c r="AP39" s="34">
        <v>0</v>
      </c>
      <c r="AQ39" s="35">
        <f t="shared" si="106"/>
        <v>0</v>
      </c>
      <c r="AR39" s="34">
        <v>0</v>
      </c>
      <c r="AS39" s="34">
        <v>0</v>
      </c>
      <c r="AT39" s="34">
        <v>0</v>
      </c>
      <c r="AU39" s="35">
        <f t="shared" si="107"/>
        <v>0</v>
      </c>
      <c r="AV39" s="34">
        <v>0</v>
      </c>
      <c r="AW39" s="34">
        <v>0</v>
      </c>
      <c r="AX39" s="34">
        <v>0</v>
      </c>
      <c r="AY39" s="35">
        <f t="shared" si="108"/>
        <v>0</v>
      </c>
      <c r="AZ39" s="37">
        <v>143.75863000000001</v>
      </c>
      <c r="BA39" s="37">
        <v>0</v>
      </c>
      <c r="BB39" s="37">
        <v>5.6</v>
      </c>
      <c r="BC39" s="35">
        <f t="shared" si="109"/>
        <v>149.35863000000001</v>
      </c>
      <c r="BD39" s="35">
        <f t="shared" si="110"/>
        <v>149.35863000000001</v>
      </c>
      <c r="BE39" s="36">
        <f t="shared" si="111"/>
        <v>149.35863000000001</v>
      </c>
      <c r="BF39" s="38">
        <f t="shared" si="10"/>
        <v>298.71726000000001</v>
      </c>
      <c r="BG39" s="38">
        <f t="shared" si="11"/>
        <v>298.71726000000001</v>
      </c>
    </row>
    <row r="40" spans="1:59" ht="15.75" customHeight="1" collapsed="1">
      <c r="A40" s="22" t="s">
        <v>117</v>
      </c>
      <c r="B40" s="3">
        <f>SUM(B41:B47)</f>
        <v>3801.47642</v>
      </c>
      <c r="C40" s="3">
        <f t="shared" ref="C40:S40" si="112">SUM(C41:C47)</f>
        <v>0</v>
      </c>
      <c r="D40" s="3">
        <f t="shared" si="112"/>
        <v>3801.47642</v>
      </c>
      <c r="E40" s="3">
        <f t="shared" si="112"/>
        <v>2555.5555800000002</v>
      </c>
      <c r="F40" s="3">
        <f t="shared" si="112"/>
        <v>0</v>
      </c>
      <c r="G40" s="3">
        <f t="shared" si="112"/>
        <v>0</v>
      </c>
      <c r="H40" s="3">
        <f t="shared" si="112"/>
        <v>0</v>
      </c>
      <c r="I40" s="3">
        <f t="shared" si="112"/>
        <v>0</v>
      </c>
      <c r="J40" s="3">
        <f t="shared" si="112"/>
        <v>14.98847</v>
      </c>
      <c r="K40" s="3">
        <f t="shared" si="112"/>
        <v>5.4566799999999995</v>
      </c>
      <c r="L40" s="3">
        <f t="shared" si="112"/>
        <v>11.472059999999999</v>
      </c>
      <c r="M40" s="3">
        <f t="shared" si="112"/>
        <v>35</v>
      </c>
      <c r="N40" s="3">
        <f t="shared" si="112"/>
        <v>196</v>
      </c>
      <c r="O40" s="3">
        <f t="shared" si="112"/>
        <v>600</v>
      </c>
      <c r="P40" s="3">
        <f t="shared" si="112"/>
        <v>559.01152999999999</v>
      </c>
      <c r="Q40" s="3">
        <f t="shared" si="112"/>
        <v>1214.453</v>
      </c>
      <c r="R40" s="3">
        <f t="shared" si="112"/>
        <v>2636.3817399999998</v>
      </c>
      <c r="S40" s="3">
        <f t="shared" si="112"/>
        <v>1165.0946800000002</v>
      </c>
      <c r="T40" s="32"/>
      <c r="U40" s="3">
        <f t="shared" ref="U40:AL40" si="113">SUM(U41:U47)</f>
        <v>0</v>
      </c>
      <c r="V40" s="3">
        <f t="shared" si="113"/>
        <v>0</v>
      </c>
      <c r="W40" s="3">
        <f t="shared" si="113"/>
        <v>0</v>
      </c>
      <c r="X40" s="3">
        <f t="shared" si="113"/>
        <v>0</v>
      </c>
      <c r="Y40" s="3">
        <f t="shared" si="113"/>
        <v>0</v>
      </c>
      <c r="Z40" s="3">
        <f t="shared" si="113"/>
        <v>14.98847</v>
      </c>
      <c r="AA40" s="3">
        <f t="shared" si="113"/>
        <v>5.4566799999999995</v>
      </c>
      <c r="AB40" s="3">
        <f t="shared" si="113"/>
        <v>20.445149999999998</v>
      </c>
      <c r="AC40" s="3">
        <f t="shared" si="113"/>
        <v>11.472059999999999</v>
      </c>
      <c r="AD40" s="3">
        <f t="shared" si="113"/>
        <v>19.137090000000001</v>
      </c>
      <c r="AE40" s="3">
        <f t="shared" si="113"/>
        <v>708.48975000000007</v>
      </c>
      <c r="AF40" s="3">
        <f t="shared" si="113"/>
        <v>739.09890000000007</v>
      </c>
      <c r="AG40" s="33">
        <f t="shared" si="113"/>
        <v>246</v>
      </c>
      <c r="AH40" s="33">
        <f t="shared" si="113"/>
        <v>674.01152999999999</v>
      </c>
      <c r="AI40" s="33">
        <f t="shared" si="113"/>
        <v>876</v>
      </c>
      <c r="AJ40" s="3">
        <f t="shared" si="113"/>
        <v>1796.01153</v>
      </c>
      <c r="AK40" s="3">
        <f t="shared" si="113"/>
        <v>2555.5555800000002</v>
      </c>
      <c r="AL40" s="3">
        <f t="shared" si="113"/>
        <v>2555.5555800000002</v>
      </c>
      <c r="AM40" s="32"/>
      <c r="AN40" s="3">
        <f t="shared" ref="AN40:BE40" si="114">SUM(AN41:AN47)</f>
        <v>0</v>
      </c>
      <c r="AO40" s="3">
        <f t="shared" si="114"/>
        <v>0</v>
      </c>
      <c r="AP40" s="3">
        <f t="shared" si="114"/>
        <v>0</v>
      </c>
      <c r="AQ40" s="3">
        <f t="shared" si="114"/>
        <v>0</v>
      </c>
      <c r="AR40" s="3">
        <f t="shared" si="114"/>
        <v>0</v>
      </c>
      <c r="AS40" s="3">
        <f t="shared" si="114"/>
        <v>14.98847</v>
      </c>
      <c r="AT40" s="3">
        <f t="shared" si="114"/>
        <v>5.4566799999999995</v>
      </c>
      <c r="AU40" s="3">
        <f t="shared" si="114"/>
        <v>20.445149999999998</v>
      </c>
      <c r="AV40" s="3">
        <f t="shared" si="114"/>
        <v>11.472059999999999</v>
      </c>
      <c r="AW40" s="3">
        <f t="shared" si="114"/>
        <v>19.137090000000001</v>
      </c>
      <c r="AX40" s="3">
        <f t="shared" si="114"/>
        <v>708.48975000000007</v>
      </c>
      <c r="AY40" s="3">
        <f t="shared" si="114"/>
        <v>739.09890000000007</v>
      </c>
      <c r="AZ40" s="33">
        <f t="shared" si="114"/>
        <v>401.73187999999999</v>
      </c>
      <c r="BA40" s="33">
        <f t="shared" si="114"/>
        <v>104.48329000000001</v>
      </c>
      <c r="BB40" s="33">
        <f t="shared" si="114"/>
        <v>189.80088999999998</v>
      </c>
      <c r="BC40" s="3">
        <f t="shared" si="114"/>
        <v>696.01606000000004</v>
      </c>
      <c r="BD40" s="3">
        <f t="shared" si="114"/>
        <v>1455.5601100000001</v>
      </c>
      <c r="BE40" s="3">
        <f t="shared" si="114"/>
        <v>1455.5601100000001</v>
      </c>
      <c r="BF40" s="14">
        <f t="shared" si="10"/>
        <v>56.956699411718525</v>
      </c>
      <c r="BG40" s="14">
        <f t="shared" si="11"/>
        <v>56.956699411718525</v>
      </c>
    </row>
    <row r="41" spans="1:59" ht="15.75" hidden="1" customHeight="1" outlineLevel="1">
      <c r="A41" s="23" t="s">
        <v>44</v>
      </c>
      <c r="B41" s="34">
        <v>800</v>
      </c>
      <c r="C41" s="34">
        <v>0</v>
      </c>
      <c r="D41" s="34">
        <f t="shared" ref="D41:D47" si="115">+B41-C41</f>
        <v>800</v>
      </c>
      <c r="E41" s="34">
        <f t="shared" si="12"/>
        <v>796.19226000000003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  <c r="K41" s="34"/>
      <c r="L41" s="34"/>
      <c r="M41" s="34">
        <v>15</v>
      </c>
      <c r="N41" s="34">
        <v>80</v>
      </c>
      <c r="O41" s="34">
        <v>240</v>
      </c>
      <c r="P41" s="34">
        <v>160</v>
      </c>
      <c r="Q41" s="34">
        <v>255</v>
      </c>
      <c r="R41" s="36">
        <f t="shared" ref="R41:R47" si="116">SUM(F41:Q41)</f>
        <v>750</v>
      </c>
      <c r="S41" s="36">
        <f t="shared" ref="S41:S47" si="117">+B41-R41</f>
        <v>50</v>
      </c>
      <c r="T41" s="32"/>
      <c r="U41" s="34">
        <v>0</v>
      </c>
      <c r="V41" s="34">
        <v>0</v>
      </c>
      <c r="W41" s="34">
        <v>0</v>
      </c>
      <c r="X41" s="35">
        <f t="shared" ref="X41:X47" si="118">SUM(U41:W41)</f>
        <v>0</v>
      </c>
      <c r="Y41" s="34">
        <v>0</v>
      </c>
      <c r="Z41" s="34">
        <v>0</v>
      </c>
      <c r="AA41" s="34"/>
      <c r="AB41" s="35">
        <f t="shared" ref="AB41:AB47" si="119">SUM(Y41:AA41)</f>
        <v>0</v>
      </c>
      <c r="AC41" s="34"/>
      <c r="AD41" s="34">
        <v>0</v>
      </c>
      <c r="AE41" s="34">
        <v>355.19226000000003</v>
      </c>
      <c r="AF41" s="35">
        <f t="shared" ref="AF41:AF47" si="120">SUM(AC41:AE41)</f>
        <v>355.19226000000003</v>
      </c>
      <c r="AG41" s="37">
        <v>146</v>
      </c>
      <c r="AH41" s="37">
        <v>160</v>
      </c>
      <c r="AI41" s="37">
        <v>135</v>
      </c>
      <c r="AJ41" s="35">
        <f t="shared" ref="AJ41:AJ47" si="121">SUM(AG41:AI41)</f>
        <v>441</v>
      </c>
      <c r="AK41" s="35">
        <f t="shared" ref="AK41:AK47" si="122">+X41+AB41+AF41+AJ41</f>
        <v>796.19226000000003</v>
      </c>
      <c r="AL41" s="36">
        <f t="shared" ref="AL41:AL47" si="123">+AK41</f>
        <v>796.19226000000003</v>
      </c>
      <c r="AM41" s="32"/>
      <c r="AN41" s="34">
        <v>0</v>
      </c>
      <c r="AO41" s="34">
        <v>0</v>
      </c>
      <c r="AP41" s="34">
        <v>0</v>
      </c>
      <c r="AQ41" s="35">
        <f t="shared" ref="AQ41:AQ47" si="124">SUM(AN41:AP41)</f>
        <v>0</v>
      </c>
      <c r="AR41" s="34">
        <v>0</v>
      </c>
      <c r="AS41" s="34">
        <v>0</v>
      </c>
      <c r="AT41" s="34">
        <v>0</v>
      </c>
      <c r="AU41" s="35">
        <f t="shared" ref="AU41:AU47" si="125">SUM(AR41:AT41)</f>
        <v>0</v>
      </c>
      <c r="AV41" s="34">
        <v>0</v>
      </c>
      <c r="AW41" s="34">
        <v>0</v>
      </c>
      <c r="AX41" s="34">
        <v>355.19226000000003</v>
      </c>
      <c r="AY41" s="35">
        <f t="shared" ref="AY41:AY47" si="126">SUM(AV41:AX41)</f>
        <v>355.19226000000003</v>
      </c>
      <c r="AZ41" s="37">
        <v>58.617129999999989</v>
      </c>
      <c r="BA41" s="37">
        <v>41.509710000000013</v>
      </c>
      <c r="BB41" s="37">
        <v>6.5436699999999997</v>
      </c>
      <c r="BC41" s="35">
        <f t="shared" ref="BC41:BC47" si="127">SUM(AZ41:BB41)</f>
        <v>106.67051000000001</v>
      </c>
      <c r="BD41" s="35">
        <f t="shared" ref="BD41:BD47" si="128">+AQ41+AU41+AY41+BC41</f>
        <v>461.86277000000007</v>
      </c>
      <c r="BE41" s="36">
        <f t="shared" ref="BE41:BE47" si="129">+BD41</f>
        <v>461.86277000000007</v>
      </c>
      <c r="BF41" s="38">
        <f t="shared" si="10"/>
        <v>58.008949999086909</v>
      </c>
      <c r="BG41" s="38">
        <f t="shared" si="11"/>
        <v>58.008949999086909</v>
      </c>
    </row>
    <row r="42" spans="1:59" ht="15.75" hidden="1" customHeight="1" outlineLevel="1">
      <c r="A42" s="23" t="s">
        <v>45</v>
      </c>
      <c r="B42" s="34">
        <v>1051.8764200000001</v>
      </c>
      <c r="C42" s="34">
        <v>0</v>
      </c>
      <c r="D42" s="34">
        <f t="shared" si="115"/>
        <v>1051.8764200000001</v>
      </c>
      <c r="E42" s="34">
        <f t="shared" si="12"/>
        <v>582.51571999999999</v>
      </c>
      <c r="F42" s="34">
        <v>0</v>
      </c>
      <c r="G42" s="34">
        <v>0</v>
      </c>
      <c r="H42" s="34">
        <v>0</v>
      </c>
      <c r="I42" s="34">
        <v>0</v>
      </c>
      <c r="J42" s="34">
        <v>14.98847</v>
      </c>
      <c r="K42" s="34">
        <v>5.4566799999999995</v>
      </c>
      <c r="L42" s="34">
        <v>11.472059999999999</v>
      </c>
      <c r="M42" s="34">
        <v>20</v>
      </c>
      <c r="N42" s="34">
        <v>50</v>
      </c>
      <c r="O42" s="34">
        <v>150</v>
      </c>
      <c r="P42" s="34">
        <v>105.01152999999999</v>
      </c>
      <c r="Q42" s="34">
        <v>100</v>
      </c>
      <c r="R42" s="36">
        <f t="shared" si="116"/>
        <v>456.92874</v>
      </c>
      <c r="S42" s="36">
        <f t="shared" si="117"/>
        <v>594.94767999999999</v>
      </c>
      <c r="T42" s="32"/>
      <c r="U42" s="34">
        <v>0</v>
      </c>
      <c r="V42" s="34">
        <v>0</v>
      </c>
      <c r="W42" s="34">
        <v>0</v>
      </c>
      <c r="X42" s="35">
        <f t="shared" si="118"/>
        <v>0</v>
      </c>
      <c r="Y42" s="34">
        <v>0</v>
      </c>
      <c r="Z42" s="34">
        <v>14.98847</v>
      </c>
      <c r="AA42" s="34">
        <v>5.4566799999999995</v>
      </c>
      <c r="AB42" s="35">
        <f t="shared" si="119"/>
        <v>20.445149999999998</v>
      </c>
      <c r="AC42" s="34">
        <v>11.472059999999999</v>
      </c>
      <c r="AD42" s="34">
        <v>0.20038999999999998</v>
      </c>
      <c r="AE42" s="34">
        <v>175.38659000000001</v>
      </c>
      <c r="AF42" s="35">
        <f t="shared" si="120"/>
        <v>187.05904000000001</v>
      </c>
      <c r="AG42" s="37">
        <v>50</v>
      </c>
      <c r="AH42" s="37">
        <v>105.01152999999999</v>
      </c>
      <c r="AI42" s="37">
        <v>220</v>
      </c>
      <c r="AJ42" s="35">
        <f t="shared" si="121"/>
        <v>375.01152999999999</v>
      </c>
      <c r="AK42" s="35">
        <f t="shared" si="122"/>
        <v>582.51571999999999</v>
      </c>
      <c r="AL42" s="36">
        <f t="shared" si="123"/>
        <v>582.51571999999999</v>
      </c>
      <c r="AM42" s="32"/>
      <c r="AN42" s="34">
        <v>0</v>
      </c>
      <c r="AO42" s="34">
        <v>0</v>
      </c>
      <c r="AP42" s="34">
        <v>0</v>
      </c>
      <c r="AQ42" s="35">
        <f t="shared" si="124"/>
        <v>0</v>
      </c>
      <c r="AR42" s="34">
        <v>0</v>
      </c>
      <c r="AS42" s="34">
        <v>14.98847</v>
      </c>
      <c r="AT42" s="34">
        <v>5.4566799999999995</v>
      </c>
      <c r="AU42" s="35">
        <f t="shared" si="125"/>
        <v>20.445149999999998</v>
      </c>
      <c r="AV42" s="34">
        <v>11.472059999999999</v>
      </c>
      <c r="AW42" s="34">
        <v>0.20038999999999998</v>
      </c>
      <c r="AX42" s="34">
        <v>175.38659000000001</v>
      </c>
      <c r="AY42" s="35">
        <f t="shared" si="126"/>
        <v>187.05904000000001</v>
      </c>
      <c r="AZ42" s="37">
        <v>66.79795</v>
      </c>
      <c r="BA42" s="37">
        <v>62.973579999999998</v>
      </c>
      <c r="BB42" s="37">
        <v>178.11122</v>
      </c>
      <c r="BC42" s="35">
        <f t="shared" si="127"/>
        <v>307.88274999999999</v>
      </c>
      <c r="BD42" s="35">
        <f t="shared" si="128"/>
        <v>515.38693999999998</v>
      </c>
      <c r="BE42" s="36">
        <f t="shared" si="129"/>
        <v>515.38693999999998</v>
      </c>
      <c r="BF42" s="38">
        <f t="shared" si="10"/>
        <v>88.476056920832974</v>
      </c>
      <c r="BG42" s="38">
        <f t="shared" si="11"/>
        <v>88.476056920832974</v>
      </c>
    </row>
    <row r="43" spans="1:59" ht="15.75" hidden="1" customHeight="1" outlineLevel="1">
      <c r="A43" s="23" t="s">
        <v>46</v>
      </c>
      <c r="B43" s="34">
        <v>1000</v>
      </c>
      <c r="C43" s="34">
        <v>0</v>
      </c>
      <c r="D43" s="34">
        <f t="shared" si="115"/>
        <v>1000</v>
      </c>
      <c r="E43" s="34">
        <f t="shared" si="12"/>
        <v>480.6859</v>
      </c>
      <c r="F43" s="34">
        <v>0</v>
      </c>
      <c r="G43" s="34">
        <v>0</v>
      </c>
      <c r="H43" s="34">
        <v>0</v>
      </c>
      <c r="I43" s="34">
        <v>0</v>
      </c>
      <c r="J43" s="34">
        <v>0</v>
      </c>
      <c r="K43" s="34"/>
      <c r="L43" s="34"/>
      <c r="M43" s="34"/>
      <c r="N43" s="34"/>
      <c r="O43" s="34"/>
      <c r="P43" s="34">
        <v>0</v>
      </c>
      <c r="Q43" s="37">
        <v>719.45299999999997</v>
      </c>
      <c r="R43" s="36">
        <f t="shared" si="116"/>
        <v>719.45299999999997</v>
      </c>
      <c r="S43" s="36">
        <f t="shared" si="117"/>
        <v>280.54700000000003</v>
      </c>
      <c r="T43" s="32"/>
      <c r="U43" s="34">
        <v>0</v>
      </c>
      <c r="V43" s="34">
        <v>0</v>
      </c>
      <c r="W43" s="34">
        <v>0</v>
      </c>
      <c r="X43" s="35">
        <f t="shared" si="118"/>
        <v>0</v>
      </c>
      <c r="Y43" s="34">
        <v>0</v>
      </c>
      <c r="Z43" s="34">
        <v>0</v>
      </c>
      <c r="AA43" s="34"/>
      <c r="AB43" s="35">
        <f t="shared" si="119"/>
        <v>0</v>
      </c>
      <c r="AC43" s="34"/>
      <c r="AD43" s="34">
        <v>4.6567000000000007</v>
      </c>
      <c r="AE43" s="34">
        <v>95.029200000000003</v>
      </c>
      <c r="AF43" s="35">
        <f t="shared" si="120"/>
        <v>99.685900000000004</v>
      </c>
      <c r="AG43" s="37"/>
      <c r="AH43" s="37">
        <v>0</v>
      </c>
      <c r="AI43" s="37">
        <v>381</v>
      </c>
      <c r="AJ43" s="35">
        <f t="shared" si="121"/>
        <v>381</v>
      </c>
      <c r="AK43" s="35">
        <f t="shared" si="122"/>
        <v>480.6859</v>
      </c>
      <c r="AL43" s="36">
        <f t="shared" si="123"/>
        <v>480.6859</v>
      </c>
      <c r="AM43" s="32"/>
      <c r="AN43" s="34">
        <v>0</v>
      </c>
      <c r="AO43" s="34">
        <v>0</v>
      </c>
      <c r="AP43" s="34">
        <v>0</v>
      </c>
      <c r="AQ43" s="35">
        <f t="shared" si="124"/>
        <v>0</v>
      </c>
      <c r="AR43" s="34">
        <v>0</v>
      </c>
      <c r="AS43" s="34">
        <v>0</v>
      </c>
      <c r="AT43" s="34">
        <v>0</v>
      </c>
      <c r="AU43" s="35">
        <f t="shared" si="125"/>
        <v>0</v>
      </c>
      <c r="AV43" s="34">
        <v>0</v>
      </c>
      <c r="AW43" s="34">
        <v>4.6567000000000007</v>
      </c>
      <c r="AX43" s="34">
        <v>95.029200000000003</v>
      </c>
      <c r="AY43" s="35">
        <f t="shared" si="126"/>
        <v>99.685900000000004</v>
      </c>
      <c r="AZ43" s="37">
        <v>75.55680000000001</v>
      </c>
      <c r="BA43" s="37">
        <v>0</v>
      </c>
      <c r="BB43" s="37">
        <v>0</v>
      </c>
      <c r="BC43" s="35">
        <f t="shared" si="127"/>
        <v>75.55680000000001</v>
      </c>
      <c r="BD43" s="35">
        <f t="shared" si="128"/>
        <v>175.24270000000001</v>
      </c>
      <c r="BE43" s="36">
        <f t="shared" si="129"/>
        <v>175.24270000000001</v>
      </c>
      <c r="BF43" s="38">
        <f t="shared" si="10"/>
        <v>36.456800584331681</v>
      </c>
      <c r="BG43" s="38">
        <f t="shared" si="11"/>
        <v>36.456800584331681</v>
      </c>
    </row>
    <row r="44" spans="1:59" ht="15.75" hidden="1" customHeight="1" outlineLevel="1">
      <c r="A44" s="23" t="s">
        <v>47</v>
      </c>
      <c r="B44" s="34">
        <v>90.6</v>
      </c>
      <c r="C44" s="34">
        <v>0</v>
      </c>
      <c r="D44" s="34">
        <f t="shared" si="115"/>
        <v>90.6</v>
      </c>
      <c r="E44" s="34">
        <f t="shared" si="12"/>
        <v>46</v>
      </c>
      <c r="F44" s="34">
        <v>0</v>
      </c>
      <c r="G44" s="34">
        <v>0</v>
      </c>
      <c r="H44" s="34">
        <v>0</v>
      </c>
      <c r="I44" s="34">
        <v>0</v>
      </c>
      <c r="J44" s="34">
        <v>0</v>
      </c>
      <c r="K44" s="34"/>
      <c r="L44" s="34"/>
      <c r="M44" s="34">
        <v>0</v>
      </c>
      <c r="N44" s="34"/>
      <c r="O44" s="34">
        <v>30</v>
      </c>
      <c r="P44" s="34">
        <v>30</v>
      </c>
      <c r="Q44" s="34">
        <v>31</v>
      </c>
      <c r="R44" s="36">
        <f t="shared" si="116"/>
        <v>91</v>
      </c>
      <c r="S44" s="36">
        <f t="shared" si="117"/>
        <v>-0.40000000000000568</v>
      </c>
      <c r="T44" s="32"/>
      <c r="U44" s="34">
        <v>0</v>
      </c>
      <c r="V44" s="34">
        <v>0</v>
      </c>
      <c r="W44" s="34">
        <v>0</v>
      </c>
      <c r="X44" s="35">
        <f t="shared" si="118"/>
        <v>0</v>
      </c>
      <c r="Y44" s="34">
        <v>0</v>
      </c>
      <c r="Z44" s="34">
        <v>0</v>
      </c>
      <c r="AA44" s="34"/>
      <c r="AB44" s="35">
        <f t="shared" si="119"/>
        <v>0</v>
      </c>
      <c r="AC44" s="34"/>
      <c r="AD44" s="34">
        <v>0</v>
      </c>
      <c r="AE44" s="34">
        <v>0</v>
      </c>
      <c r="AF44" s="35">
        <f t="shared" si="120"/>
        <v>0</v>
      </c>
      <c r="AG44" s="37"/>
      <c r="AH44" s="37">
        <v>15</v>
      </c>
      <c r="AI44" s="37">
        <v>31</v>
      </c>
      <c r="AJ44" s="35">
        <f t="shared" si="121"/>
        <v>46</v>
      </c>
      <c r="AK44" s="35">
        <f t="shared" si="122"/>
        <v>46</v>
      </c>
      <c r="AL44" s="36">
        <f t="shared" si="123"/>
        <v>46</v>
      </c>
      <c r="AM44" s="32"/>
      <c r="AN44" s="34">
        <v>0</v>
      </c>
      <c r="AO44" s="34">
        <v>0</v>
      </c>
      <c r="AP44" s="34">
        <v>0</v>
      </c>
      <c r="AQ44" s="35">
        <f t="shared" si="124"/>
        <v>0</v>
      </c>
      <c r="AR44" s="34">
        <v>0</v>
      </c>
      <c r="AS44" s="34">
        <v>0</v>
      </c>
      <c r="AT44" s="34">
        <v>0</v>
      </c>
      <c r="AU44" s="35">
        <f t="shared" si="125"/>
        <v>0</v>
      </c>
      <c r="AV44" s="34">
        <v>0</v>
      </c>
      <c r="AW44" s="34">
        <v>0</v>
      </c>
      <c r="AX44" s="34">
        <v>0</v>
      </c>
      <c r="AY44" s="35">
        <f t="shared" si="126"/>
        <v>0</v>
      </c>
      <c r="AZ44" s="37">
        <v>0</v>
      </c>
      <c r="BA44" s="37">
        <v>0</v>
      </c>
      <c r="BB44" s="37">
        <v>0</v>
      </c>
      <c r="BC44" s="35">
        <f t="shared" si="127"/>
        <v>0</v>
      </c>
      <c r="BD44" s="35">
        <f t="shared" si="128"/>
        <v>0</v>
      </c>
      <c r="BE44" s="36">
        <f t="shared" si="129"/>
        <v>0</v>
      </c>
      <c r="BF44" s="38">
        <f t="shared" si="10"/>
        <v>0</v>
      </c>
      <c r="BG44" s="38">
        <f t="shared" si="11"/>
        <v>0</v>
      </c>
    </row>
    <row r="45" spans="1:59" ht="15.75" hidden="1" customHeight="1" outlineLevel="1">
      <c r="A45" s="23" t="s">
        <v>48</v>
      </c>
      <c r="B45" s="34">
        <v>109</v>
      </c>
      <c r="C45" s="34">
        <v>0</v>
      </c>
      <c r="D45" s="34">
        <f t="shared" si="115"/>
        <v>109</v>
      </c>
      <c r="E45" s="34">
        <f t="shared" si="12"/>
        <v>109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  <c r="K45" s="34"/>
      <c r="L45" s="34"/>
      <c r="M45" s="34">
        <v>0</v>
      </c>
      <c r="N45" s="34">
        <v>0</v>
      </c>
      <c r="O45" s="34">
        <v>0</v>
      </c>
      <c r="P45" s="34"/>
      <c r="Q45" s="34">
        <v>109</v>
      </c>
      <c r="R45" s="36">
        <f t="shared" si="116"/>
        <v>109</v>
      </c>
      <c r="S45" s="36">
        <f t="shared" si="117"/>
        <v>0</v>
      </c>
      <c r="T45" s="32"/>
      <c r="U45" s="34">
        <v>0</v>
      </c>
      <c r="V45" s="34">
        <v>0</v>
      </c>
      <c r="W45" s="34">
        <v>0</v>
      </c>
      <c r="X45" s="35">
        <f t="shared" si="118"/>
        <v>0</v>
      </c>
      <c r="Y45" s="34">
        <v>0</v>
      </c>
      <c r="Z45" s="34">
        <v>0</v>
      </c>
      <c r="AA45" s="34"/>
      <c r="AB45" s="35">
        <f t="shared" si="119"/>
        <v>0</v>
      </c>
      <c r="AC45" s="34"/>
      <c r="AD45" s="34">
        <v>0</v>
      </c>
      <c r="AE45" s="34">
        <v>0</v>
      </c>
      <c r="AF45" s="35">
        <f t="shared" si="120"/>
        <v>0</v>
      </c>
      <c r="AG45" s="37">
        <v>0</v>
      </c>
      <c r="AH45" s="37"/>
      <c r="AI45" s="37">
        <v>109</v>
      </c>
      <c r="AJ45" s="35">
        <f t="shared" si="121"/>
        <v>109</v>
      </c>
      <c r="AK45" s="35">
        <f t="shared" si="122"/>
        <v>109</v>
      </c>
      <c r="AL45" s="36">
        <f t="shared" si="123"/>
        <v>109</v>
      </c>
      <c r="AM45" s="32"/>
      <c r="AN45" s="34">
        <v>0</v>
      </c>
      <c r="AO45" s="34">
        <v>0</v>
      </c>
      <c r="AP45" s="34">
        <v>0</v>
      </c>
      <c r="AQ45" s="35">
        <f t="shared" si="124"/>
        <v>0</v>
      </c>
      <c r="AR45" s="34">
        <v>0</v>
      </c>
      <c r="AS45" s="34">
        <v>0</v>
      </c>
      <c r="AT45" s="34">
        <v>0</v>
      </c>
      <c r="AU45" s="35">
        <f t="shared" si="125"/>
        <v>0</v>
      </c>
      <c r="AV45" s="34">
        <v>0</v>
      </c>
      <c r="AW45" s="34">
        <v>0</v>
      </c>
      <c r="AX45" s="34">
        <v>0</v>
      </c>
      <c r="AY45" s="35">
        <f t="shared" si="126"/>
        <v>0</v>
      </c>
      <c r="AZ45" s="37">
        <v>0</v>
      </c>
      <c r="BA45" s="37">
        <v>0</v>
      </c>
      <c r="BB45" s="37">
        <v>0</v>
      </c>
      <c r="BC45" s="35">
        <f t="shared" si="127"/>
        <v>0</v>
      </c>
      <c r="BD45" s="35">
        <f t="shared" si="128"/>
        <v>0</v>
      </c>
      <c r="BE45" s="36">
        <f t="shared" si="129"/>
        <v>0</v>
      </c>
      <c r="BF45" s="38">
        <f t="shared" si="10"/>
        <v>0</v>
      </c>
      <c r="BG45" s="38">
        <f t="shared" si="11"/>
        <v>0</v>
      </c>
    </row>
    <row r="46" spans="1:59" ht="15.75" hidden="1" customHeight="1" outlineLevel="1">
      <c r="A46" s="23" t="s">
        <v>49</v>
      </c>
      <c r="B46" s="34">
        <v>400</v>
      </c>
      <c r="C46" s="34">
        <v>0</v>
      </c>
      <c r="D46" s="34">
        <f t="shared" si="115"/>
        <v>400</v>
      </c>
      <c r="E46" s="34">
        <f t="shared" si="12"/>
        <v>209.86085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  <c r="K46" s="34"/>
      <c r="L46" s="34"/>
      <c r="M46" s="34"/>
      <c r="N46" s="34"/>
      <c r="O46" s="34">
        <v>180</v>
      </c>
      <c r="P46" s="34"/>
      <c r="Q46" s="34">
        <v>0</v>
      </c>
      <c r="R46" s="36">
        <f t="shared" si="116"/>
        <v>180</v>
      </c>
      <c r="S46" s="36">
        <f t="shared" si="117"/>
        <v>220</v>
      </c>
      <c r="T46" s="32"/>
      <c r="U46" s="34">
        <v>0</v>
      </c>
      <c r="V46" s="34">
        <v>0</v>
      </c>
      <c r="W46" s="34">
        <v>0</v>
      </c>
      <c r="X46" s="35">
        <f t="shared" si="118"/>
        <v>0</v>
      </c>
      <c r="Y46" s="34">
        <v>0</v>
      </c>
      <c r="Z46" s="34">
        <v>0</v>
      </c>
      <c r="AA46" s="34"/>
      <c r="AB46" s="35">
        <f t="shared" si="119"/>
        <v>0</v>
      </c>
      <c r="AC46" s="34"/>
      <c r="AD46" s="34">
        <v>14.28</v>
      </c>
      <c r="AE46" s="34">
        <v>15.58085</v>
      </c>
      <c r="AF46" s="35">
        <f t="shared" si="120"/>
        <v>29.860849999999999</v>
      </c>
      <c r="AG46" s="37">
        <v>50</v>
      </c>
      <c r="AH46" s="37">
        <v>130</v>
      </c>
      <c r="AI46" s="37">
        <v>0</v>
      </c>
      <c r="AJ46" s="35">
        <f t="shared" si="121"/>
        <v>180</v>
      </c>
      <c r="AK46" s="35">
        <f t="shared" si="122"/>
        <v>209.86085</v>
      </c>
      <c r="AL46" s="36">
        <f t="shared" si="123"/>
        <v>209.86085</v>
      </c>
      <c r="AM46" s="32"/>
      <c r="AN46" s="34">
        <v>0</v>
      </c>
      <c r="AO46" s="34">
        <v>0</v>
      </c>
      <c r="AP46" s="34">
        <v>0</v>
      </c>
      <c r="AQ46" s="35">
        <f t="shared" si="124"/>
        <v>0</v>
      </c>
      <c r="AR46" s="34">
        <v>0</v>
      </c>
      <c r="AS46" s="34">
        <v>0</v>
      </c>
      <c r="AT46" s="34">
        <v>0</v>
      </c>
      <c r="AU46" s="35">
        <f t="shared" si="125"/>
        <v>0</v>
      </c>
      <c r="AV46" s="34">
        <v>0</v>
      </c>
      <c r="AW46" s="34">
        <v>14.28</v>
      </c>
      <c r="AX46" s="34">
        <v>15.58085</v>
      </c>
      <c r="AY46" s="35">
        <f t="shared" si="126"/>
        <v>29.860849999999999</v>
      </c>
      <c r="AZ46" s="37">
        <v>200.76</v>
      </c>
      <c r="BA46" s="37">
        <v>0</v>
      </c>
      <c r="BB46" s="37">
        <v>5.1459999999999999</v>
      </c>
      <c r="BC46" s="35">
        <f t="shared" si="127"/>
        <v>205.90599999999998</v>
      </c>
      <c r="BD46" s="35">
        <f t="shared" si="128"/>
        <v>235.76684999999998</v>
      </c>
      <c r="BE46" s="36">
        <f t="shared" si="129"/>
        <v>235.76684999999998</v>
      </c>
      <c r="BF46" s="38">
        <f t="shared" si="10"/>
        <v>112.34437009094358</v>
      </c>
      <c r="BG46" s="38">
        <f t="shared" si="11"/>
        <v>112.34437009094358</v>
      </c>
    </row>
    <row r="47" spans="1:59" ht="15.75" hidden="1" customHeight="1" outlineLevel="1">
      <c r="A47" s="23" t="s">
        <v>50</v>
      </c>
      <c r="B47" s="34">
        <v>350</v>
      </c>
      <c r="C47" s="34">
        <v>0</v>
      </c>
      <c r="D47" s="34">
        <f t="shared" si="115"/>
        <v>350</v>
      </c>
      <c r="E47" s="34">
        <f t="shared" si="12"/>
        <v>331.30085000000003</v>
      </c>
      <c r="F47" s="34">
        <v>0</v>
      </c>
      <c r="G47" s="34">
        <v>0</v>
      </c>
      <c r="H47" s="34">
        <v>0</v>
      </c>
      <c r="I47" s="34">
        <v>0</v>
      </c>
      <c r="J47" s="34">
        <v>0</v>
      </c>
      <c r="K47" s="34"/>
      <c r="L47" s="34"/>
      <c r="M47" s="34">
        <v>0</v>
      </c>
      <c r="N47" s="34">
        <v>66</v>
      </c>
      <c r="O47" s="34">
        <v>0</v>
      </c>
      <c r="P47" s="34">
        <f>330-N47</f>
        <v>264</v>
      </c>
      <c r="Q47" s="34">
        <v>0</v>
      </c>
      <c r="R47" s="36">
        <f t="shared" si="116"/>
        <v>330</v>
      </c>
      <c r="S47" s="36">
        <f t="shared" si="117"/>
        <v>20</v>
      </c>
      <c r="T47" s="32"/>
      <c r="U47" s="34">
        <v>0</v>
      </c>
      <c r="V47" s="34">
        <v>0</v>
      </c>
      <c r="W47" s="34">
        <v>0</v>
      </c>
      <c r="X47" s="35">
        <f t="shared" si="118"/>
        <v>0</v>
      </c>
      <c r="Y47" s="34">
        <v>0</v>
      </c>
      <c r="Z47" s="34">
        <v>0</v>
      </c>
      <c r="AA47" s="34"/>
      <c r="AB47" s="35">
        <f t="shared" si="119"/>
        <v>0</v>
      </c>
      <c r="AC47" s="34"/>
      <c r="AD47" s="34">
        <v>0</v>
      </c>
      <c r="AE47" s="34">
        <v>67.300850000000011</v>
      </c>
      <c r="AF47" s="35">
        <f t="shared" si="120"/>
        <v>67.300850000000011</v>
      </c>
      <c r="AG47" s="37">
        <v>0</v>
      </c>
      <c r="AH47" s="37">
        <v>264</v>
      </c>
      <c r="AI47" s="37">
        <v>0</v>
      </c>
      <c r="AJ47" s="35">
        <f t="shared" si="121"/>
        <v>264</v>
      </c>
      <c r="AK47" s="35">
        <f t="shared" si="122"/>
        <v>331.30085000000003</v>
      </c>
      <c r="AL47" s="36">
        <f t="shared" si="123"/>
        <v>331.30085000000003</v>
      </c>
      <c r="AM47" s="32"/>
      <c r="AN47" s="34">
        <v>0</v>
      </c>
      <c r="AO47" s="34">
        <v>0</v>
      </c>
      <c r="AP47" s="34">
        <v>0</v>
      </c>
      <c r="AQ47" s="35">
        <f t="shared" si="124"/>
        <v>0</v>
      </c>
      <c r="AR47" s="34">
        <v>0</v>
      </c>
      <c r="AS47" s="34">
        <v>0</v>
      </c>
      <c r="AT47" s="34">
        <v>0</v>
      </c>
      <c r="AU47" s="35">
        <f t="shared" si="125"/>
        <v>0</v>
      </c>
      <c r="AV47" s="34">
        <v>0</v>
      </c>
      <c r="AW47" s="34">
        <v>0</v>
      </c>
      <c r="AX47" s="34">
        <v>67.300850000000011</v>
      </c>
      <c r="AY47" s="35">
        <f t="shared" si="126"/>
        <v>67.300850000000011</v>
      </c>
      <c r="AZ47" s="37">
        <v>0</v>
      </c>
      <c r="BA47" s="37">
        <v>0</v>
      </c>
      <c r="BB47" s="37">
        <v>0</v>
      </c>
      <c r="BC47" s="35">
        <f t="shared" si="127"/>
        <v>0</v>
      </c>
      <c r="BD47" s="35">
        <f t="shared" si="128"/>
        <v>67.300850000000011</v>
      </c>
      <c r="BE47" s="36">
        <f t="shared" si="129"/>
        <v>67.300850000000011</v>
      </c>
      <c r="BF47" s="38">
        <f t="shared" si="10"/>
        <v>20.314119326889745</v>
      </c>
      <c r="BG47" s="38">
        <f t="shared" si="11"/>
        <v>20.314119326889745</v>
      </c>
    </row>
    <row r="48" spans="1:59" ht="15.75" customHeight="1" collapsed="1">
      <c r="A48" s="22" t="s">
        <v>118</v>
      </c>
      <c r="B48" s="3">
        <f t="shared" ref="B48:S48" si="130">SUM(B49:B50)</f>
        <v>885</v>
      </c>
      <c r="C48" s="3">
        <f t="shared" si="130"/>
        <v>0</v>
      </c>
      <c r="D48" s="3">
        <f t="shared" si="130"/>
        <v>885</v>
      </c>
      <c r="E48" s="3">
        <f t="shared" si="130"/>
        <v>687.80165459661703</v>
      </c>
      <c r="F48" s="3">
        <f t="shared" si="130"/>
        <v>0</v>
      </c>
      <c r="G48" s="3">
        <f t="shared" si="130"/>
        <v>0</v>
      </c>
      <c r="H48" s="3">
        <f t="shared" si="130"/>
        <v>0</v>
      </c>
      <c r="I48" s="3">
        <f t="shared" si="130"/>
        <v>0</v>
      </c>
      <c r="J48" s="3">
        <f t="shared" si="130"/>
        <v>0</v>
      </c>
      <c r="K48" s="3">
        <f t="shared" si="130"/>
        <v>0</v>
      </c>
      <c r="L48" s="3">
        <f t="shared" si="130"/>
        <v>0</v>
      </c>
      <c r="M48" s="3">
        <f t="shared" si="130"/>
        <v>0</v>
      </c>
      <c r="N48" s="3">
        <f t="shared" si="130"/>
        <v>99.239652000000007</v>
      </c>
      <c r="O48" s="3">
        <f t="shared" si="130"/>
        <v>160.486202666667</v>
      </c>
      <c r="P48" s="3">
        <f t="shared" si="130"/>
        <v>160.486202666667</v>
      </c>
      <c r="Q48" s="3">
        <f t="shared" si="130"/>
        <v>155.486202666667</v>
      </c>
      <c r="R48" s="3">
        <f t="shared" si="130"/>
        <v>575.69826000000103</v>
      </c>
      <c r="S48" s="3">
        <f t="shared" si="130"/>
        <v>0</v>
      </c>
      <c r="T48" s="32"/>
      <c r="U48" s="3">
        <f t="shared" ref="U48:AL48" si="131">SUM(U49:U50)</f>
        <v>0</v>
      </c>
      <c r="V48" s="3">
        <f t="shared" si="131"/>
        <v>0</v>
      </c>
      <c r="W48" s="3">
        <f t="shared" si="131"/>
        <v>0</v>
      </c>
      <c r="X48" s="3">
        <f t="shared" si="131"/>
        <v>0</v>
      </c>
      <c r="Y48" s="3">
        <f t="shared" si="131"/>
        <v>0</v>
      </c>
      <c r="Z48" s="3">
        <f t="shared" si="131"/>
        <v>0</v>
      </c>
      <c r="AA48" s="3">
        <f t="shared" si="131"/>
        <v>0</v>
      </c>
      <c r="AB48" s="3">
        <f t="shared" si="131"/>
        <v>0</v>
      </c>
      <c r="AC48" s="3">
        <f t="shared" si="131"/>
        <v>0</v>
      </c>
      <c r="AD48" s="3">
        <f t="shared" si="131"/>
        <v>62.996189999999999</v>
      </c>
      <c r="AE48" s="3">
        <f t="shared" si="131"/>
        <v>163.34685659661602</v>
      </c>
      <c r="AF48" s="3">
        <f t="shared" si="131"/>
        <v>226.34304659661601</v>
      </c>
      <c r="AG48" s="33">
        <f t="shared" si="131"/>
        <v>112.486202666667</v>
      </c>
      <c r="AH48" s="33">
        <f t="shared" si="131"/>
        <v>150.486202666667</v>
      </c>
      <c r="AI48" s="33">
        <f t="shared" si="131"/>
        <v>198.486202666667</v>
      </c>
      <c r="AJ48" s="3">
        <f t="shared" si="131"/>
        <v>461.45860800000099</v>
      </c>
      <c r="AK48" s="3">
        <f t="shared" si="131"/>
        <v>687.80165459661703</v>
      </c>
      <c r="AL48" s="3">
        <f t="shared" si="131"/>
        <v>687.80165459661703</v>
      </c>
      <c r="AM48" s="32"/>
      <c r="AN48" s="3">
        <f t="shared" ref="AN48:BE48" si="132">SUM(AN49:AN50)</f>
        <v>0</v>
      </c>
      <c r="AO48" s="3">
        <f t="shared" si="132"/>
        <v>0</v>
      </c>
      <c r="AP48" s="3">
        <f t="shared" si="132"/>
        <v>0</v>
      </c>
      <c r="AQ48" s="3">
        <f t="shared" si="132"/>
        <v>0</v>
      </c>
      <c r="AR48" s="3">
        <f t="shared" si="132"/>
        <v>0</v>
      </c>
      <c r="AS48" s="3">
        <f t="shared" si="132"/>
        <v>0</v>
      </c>
      <c r="AT48" s="3">
        <f t="shared" si="132"/>
        <v>0</v>
      </c>
      <c r="AU48" s="3">
        <f t="shared" si="132"/>
        <v>0</v>
      </c>
      <c r="AV48" s="3">
        <f t="shared" si="132"/>
        <v>0</v>
      </c>
      <c r="AW48" s="3">
        <f t="shared" si="132"/>
        <v>62.996189999999999</v>
      </c>
      <c r="AX48" s="3">
        <f t="shared" si="132"/>
        <v>163.34685659661602</v>
      </c>
      <c r="AY48" s="3">
        <f t="shared" si="132"/>
        <v>226.34304659661601</v>
      </c>
      <c r="AZ48" s="33">
        <f t="shared" si="132"/>
        <v>151.86034000000001</v>
      </c>
      <c r="BA48" s="33">
        <f t="shared" si="132"/>
        <v>237.66759999999999</v>
      </c>
      <c r="BB48" s="33">
        <f t="shared" si="132"/>
        <v>30.36327</v>
      </c>
      <c r="BC48" s="3">
        <f t="shared" si="132"/>
        <v>419.89121</v>
      </c>
      <c r="BD48" s="3">
        <f t="shared" si="132"/>
        <v>646.23425659661609</v>
      </c>
      <c r="BE48" s="3">
        <f t="shared" si="132"/>
        <v>646.23425659661609</v>
      </c>
      <c r="BF48" s="14">
        <f t="shared" si="10"/>
        <v>93.956484733323393</v>
      </c>
      <c r="BG48" s="14">
        <f t="shared" si="11"/>
        <v>93.956484733323393</v>
      </c>
    </row>
    <row r="49" spans="1:59" ht="15.75" hidden="1" customHeight="1" outlineLevel="1">
      <c r="A49" s="23" t="s">
        <v>51</v>
      </c>
      <c r="B49" s="34">
        <v>800</v>
      </c>
      <c r="C49" s="34">
        <v>0</v>
      </c>
      <c r="D49" s="34">
        <f>+B49-C49</f>
        <v>800</v>
      </c>
      <c r="E49" s="34">
        <f t="shared" si="12"/>
        <v>644.40546459661698</v>
      </c>
      <c r="F49" s="34">
        <v>0</v>
      </c>
      <c r="G49" s="34">
        <v>0</v>
      </c>
      <c r="H49" s="34">
        <v>0</v>
      </c>
      <c r="I49" s="34">
        <v>0</v>
      </c>
      <c r="J49" s="34">
        <v>0</v>
      </c>
      <c r="K49" s="34"/>
      <c r="L49" s="34"/>
      <c r="M49" s="34">
        <v>0</v>
      </c>
      <c r="N49" s="34">
        <f>0.2*468.69826+5.5</f>
        <v>99.239652000000007</v>
      </c>
      <c r="O49" s="34">
        <f>124.986202666667+5.5</f>
        <v>130.486202666667</v>
      </c>
      <c r="P49" s="34">
        <f>124.986202666667+5.5</f>
        <v>130.486202666667</v>
      </c>
      <c r="Q49" s="34">
        <f>124.986202666667+5.5</f>
        <v>130.486202666667</v>
      </c>
      <c r="R49" s="36">
        <f>SUM(F49:Q49)</f>
        <v>490.69826000000097</v>
      </c>
      <c r="S49" s="36"/>
      <c r="T49" s="32"/>
      <c r="U49" s="34">
        <v>0</v>
      </c>
      <c r="V49" s="34">
        <v>0</v>
      </c>
      <c r="W49" s="34">
        <v>0</v>
      </c>
      <c r="X49" s="35">
        <f t="shared" ref="X49:X50" si="133">SUM(U49:W49)</f>
        <v>0</v>
      </c>
      <c r="Y49" s="34">
        <v>0</v>
      </c>
      <c r="Z49" s="34">
        <v>0</v>
      </c>
      <c r="AA49" s="34"/>
      <c r="AB49" s="35">
        <f t="shared" ref="AB49:AB50" si="134">SUM(Y49:AA49)</f>
        <v>0</v>
      </c>
      <c r="AC49" s="34"/>
      <c r="AD49" s="34">
        <v>39.6</v>
      </c>
      <c r="AE49" s="34">
        <v>163.34685659661602</v>
      </c>
      <c r="AF49" s="35">
        <f t="shared" ref="AF49:AF50" si="135">SUM(AC49:AE49)</f>
        <v>202.94685659661602</v>
      </c>
      <c r="AG49" s="37">
        <f>124.986202666667+5.5-18</f>
        <v>112.486202666667</v>
      </c>
      <c r="AH49" s="37">
        <f>124.986202666667+5.5</f>
        <v>130.486202666667</v>
      </c>
      <c r="AI49" s="37">
        <f>124.986202666667+5.5+18+50</f>
        <v>198.486202666667</v>
      </c>
      <c r="AJ49" s="35">
        <f t="shared" ref="AJ49:AJ50" si="136">SUM(AG49:AI49)</f>
        <v>441.45860800000099</v>
      </c>
      <c r="AK49" s="35">
        <f t="shared" ref="AK49:AK50" si="137">+X49+AB49+AF49+AJ49</f>
        <v>644.40546459661698</v>
      </c>
      <c r="AL49" s="36">
        <f t="shared" ref="AL49:AL50" si="138">+AK49</f>
        <v>644.40546459661698</v>
      </c>
      <c r="AM49" s="32"/>
      <c r="AN49" s="34">
        <v>0</v>
      </c>
      <c r="AO49" s="34">
        <v>0</v>
      </c>
      <c r="AP49" s="34">
        <v>0</v>
      </c>
      <c r="AQ49" s="35">
        <f t="shared" ref="AQ49:AQ50" si="139">SUM(AN49:AP49)</f>
        <v>0</v>
      </c>
      <c r="AR49" s="34">
        <v>0</v>
      </c>
      <c r="AS49" s="34">
        <v>0</v>
      </c>
      <c r="AT49" s="34">
        <v>0</v>
      </c>
      <c r="AU49" s="35">
        <f t="shared" ref="AU49:AU50" si="140">SUM(AR49:AT49)</f>
        <v>0</v>
      </c>
      <c r="AV49" s="34">
        <v>0</v>
      </c>
      <c r="AW49" s="34">
        <v>39.6</v>
      </c>
      <c r="AX49" s="34">
        <v>163.34685659661602</v>
      </c>
      <c r="AY49" s="35">
        <f t="shared" ref="AY49:AY50" si="141">SUM(AV49:AX49)</f>
        <v>202.94685659661602</v>
      </c>
      <c r="AZ49" s="37">
        <v>151.86034000000001</v>
      </c>
      <c r="BA49" s="37">
        <v>237.66759999999999</v>
      </c>
      <c r="BB49" s="37">
        <v>1.4920899999999999</v>
      </c>
      <c r="BC49" s="35">
        <f t="shared" ref="BC49:BC50" si="142">SUM(AZ49:BB49)</f>
        <v>391.02003000000002</v>
      </c>
      <c r="BD49" s="35">
        <f t="shared" ref="BD49:BD50" si="143">+AQ49+AU49+AY49+BC49</f>
        <v>593.96688659661606</v>
      </c>
      <c r="BE49" s="36">
        <f t="shared" ref="BE49:BE50" si="144">+BD49</f>
        <v>593.96688659661606</v>
      </c>
      <c r="BF49" s="38">
        <f t="shared" si="10"/>
        <v>92.17285067072261</v>
      </c>
      <c r="BG49" s="38">
        <f t="shared" si="11"/>
        <v>92.17285067072261</v>
      </c>
    </row>
    <row r="50" spans="1:59" ht="15.75" hidden="1" customHeight="1" outlineLevel="1">
      <c r="A50" s="23" t="s">
        <v>52</v>
      </c>
      <c r="B50" s="34">
        <v>85</v>
      </c>
      <c r="C50" s="34"/>
      <c r="D50" s="34">
        <f>+B50-C50</f>
        <v>85</v>
      </c>
      <c r="E50" s="34">
        <f t="shared" si="12"/>
        <v>43.396189999999997</v>
      </c>
      <c r="F50" s="34">
        <v>0</v>
      </c>
      <c r="G50" s="34">
        <v>0</v>
      </c>
      <c r="H50" s="34">
        <v>0</v>
      </c>
      <c r="I50" s="34">
        <v>0</v>
      </c>
      <c r="J50" s="34">
        <v>0</v>
      </c>
      <c r="K50" s="34"/>
      <c r="L50" s="34"/>
      <c r="M50" s="34">
        <v>0</v>
      </c>
      <c r="N50" s="34">
        <v>0</v>
      </c>
      <c r="O50" s="37">
        <v>30</v>
      </c>
      <c r="P50" s="37">
        <v>30</v>
      </c>
      <c r="Q50" s="37">
        <v>25</v>
      </c>
      <c r="R50" s="36">
        <f>SUM(F50:Q50)</f>
        <v>85</v>
      </c>
      <c r="S50" s="36">
        <f>+B50-R50</f>
        <v>0</v>
      </c>
      <c r="T50" s="32"/>
      <c r="U50" s="34">
        <v>0</v>
      </c>
      <c r="V50" s="34">
        <v>0</v>
      </c>
      <c r="W50" s="34">
        <v>0</v>
      </c>
      <c r="X50" s="35">
        <f t="shared" si="133"/>
        <v>0</v>
      </c>
      <c r="Y50" s="34">
        <v>0</v>
      </c>
      <c r="Z50" s="34">
        <v>0</v>
      </c>
      <c r="AA50" s="34"/>
      <c r="AB50" s="35">
        <f t="shared" si="134"/>
        <v>0</v>
      </c>
      <c r="AC50" s="34"/>
      <c r="AD50" s="34">
        <v>23.396189999999997</v>
      </c>
      <c r="AE50" s="34">
        <v>0</v>
      </c>
      <c r="AF50" s="35">
        <f t="shared" si="135"/>
        <v>23.396189999999997</v>
      </c>
      <c r="AG50" s="37"/>
      <c r="AH50" s="37">
        <v>20</v>
      </c>
      <c r="AI50" s="37"/>
      <c r="AJ50" s="35">
        <f t="shared" si="136"/>
        <v>20</v>
      </c>
      <c r="AK50" s="35">
        <f t="shared" si="137"/>
        <v>43.396189999999997</v>
      </c>
      <c r="AL50" s="36">
        <f t="shared" si="138"/>
        <v>43.396189999999997</v>
      </c>
      <c r="AM50" s="32"/>
      <c r="AN50" s="34">
        <v>0</v>
      </c>
      <c r="AO50" s="34">
        <v>0</v>
      </c>
      <c r="AP50" s="34">
        <v>0</v>
      </c>
      <c r="AQ50" s="35">
        <f t="shared" si="139"/>
        <v>0</v>
      </c>
      <c r="AR50" s="34">
        <v>0</v>
      </c>
      <c r="AS50" s="34">
        <v>0</v>
      </c>
      <c r="AT50" s="34">
        <v>0</v>
      </c>
      <c r="AU50" s="35">
        <f t="shared" si="140"/>
        <v>0</v>
      </c>
      <c r="AV50" s="34">
        <v>0</v>
      </c>
      <c r="AW50" s="34">
        <v>23.396189999999997</v>
      </c>
      <c r="AX50" s="34">
        <v>0</v>
      </c>
      <c r="AY50" s="35">
        <f t="shared" si="141"/>
        <v>23.396189999999997</v>
      </c>
      <c r="AZ50" s="37">
        <v>0</v>
      </c>
      <c r="BA50" s="37">
        <v>0</v>
      </c>
      <c r="BB50" s="37">
        <v>28.871179999999999</v>
      </c>
      <c r="BC50" s="35">
        <f t="shared" si="142"/>
        <v>28.871179999999999</v>
      </c>
      <c r="BD50" s="35">
        <f t="shared" si="143"/>
        <v>52.26737</v>
      </c>
      <c r="BE50" s="36">
        <f t="shared" si="144"/>
        <v>52.26737</v>
      </c>
      <c r="BF50" s="38">
        <f t="shared" si="10"/>
        <v>120.44230150158344</v>
      </c>
      <c r="BG50" s="38">
        <f t="shared" si="11"/>
        <v>120.44230150158344</v>
      </c>
    </row>
    <row r="51" spans="1:59" ht="15.75" customHeight="1" collapsed="1">
      <c r="A51" s="22" t="s">
        <v>119</v>
      </c>
      <c r="B51" s="3">
        <f t="shared" ref="B51:S51" si="145">SUM(B52:B53)</f>
        <v>579</v>
      </c>
      <c r="C51" s="3">
        <f t="shared" si="145"/>
        <v>0</v>
      </c>
      <c r="D51" s="3">
        <f t="shared" si="145"/>
        <v>579</v>
      </c>
      <c r="E51" s="3">
        <f>SUM(E52:E54)</f>
        <v>252.69856999999999</v>
      </c>
      <c r="F51" s="3">
        <f t="shared" si="145"/>
        <v>0</v>
      </c>
      <c r="G51" s="3">
        <f t="shared" si="145"/>
        <v>0</v>
      </c>
      <c r="H51" s="3">
        <f t="shared" si="145"/>
        <v>0</v>
      </c>
      <c r="I51" s="3">
        <f t="shared" si="145"/>
        <v>0</v>
      </c>
      <c r="J51" s="3">
        <f t="shared" si="145"/>
        <v>0</v>
      </c>
      <c r="K51" s="3">
        <f t="shared" si="145"/>
        <v>0</v>
      </c>
      <c r="L51" s="3">
        <f t="shared" si="145"/>
        <v>0</v>
      </c>
      <c r="M51" s="3">
        <f t="shared" si="145"/>
        <v>50</v>
      </c>
      <c r="N51" s="3">
        <f t="shared" si="145"/>
        <v>20</v>
      </c>
      <c r="O51" s="3">
        <f t="shared" si="145"/>
        <v>105</v>
      </c>
      <c r="P51" s="3">
        <f t="shared" si="145"/>
        <v>94</v>
      </c>
      <c r="Q51" s="3">
        <f t="shared" si="145"/>
        <v>0</v>
      </c>
      <c r="R51" s="3">
        <f t="shared" si="145"/>
        <v>269</v>
      </c>
      <c r="S51" s="3">
        <f t="shared" si="145"/>
        <v>310</v>
      </c>
      <c r="T51" s="32"/>
      <c r="U51" s="3">
        <f t="shared" ref="U51:AL51" si="146">SUM(U52:U53)</f>
        <v>0</v>
      </c>
      <c r="V51" s="3">
        <f t="shared" si="146"/>
        <v>0</v>
      </c>
      <c r="W51" s="3">
        <f t="shared" si="146"/>
        <v>0</v>
      </c>
      <c r="X51" s="3">
        <f t="shared" si="146"/>
        <v>0</v>
      </c>
      <c r="Y51" s="3">
        <f t="shared" si="146"/>
        <v>0</v>
      </c>
      <c r="Z51" s="3">
        <f t="shared" si="146"/>
        <v>0</v>
      </c>
      <c r="AA51" s="3">
        <f t="shared" si="146"/>
        <v>0</v>
      </c>
      <c r="AB51" s="3">
        <f t="shared" si="146"/>
        <v>0</v>
      </c>
      <c r="AC51" s="3">
        <f t="shared" si="146"/>
        <v>0</v>
      </c>
      <c r="AD51" s="3">
        <f t="shared" si="146"/>
        <v>17.23339</v>
      </c>
      <c r="AE51" s="3">
        <f t="shared" si="146"/>
        <v>36.465179999999989</v>
      </c>
      <c r="AF51" s="3">
        <f t="shared" si="146"/>
        <v>53.698569999999989</v>
      </c>
      <c r="AG51" s="33">
        <f t="shared" si="146"/>
        <v>70</v>
      </c>
      <c r="AH51" s="33">
        <f t="shared" si="146"/>
        <v>94</v>
      </c>
      <c r="AI51" s="33">
        <f t="shared" si="146"/>
        <v>34</v>
      </c>
      <c r="AJ51" s="3">
        <f t="shared" si="146"/>
        <v>198</v>
      </c>
      <c r="AK51" s="3">
        <f t="shared" si="146"/>
        <v>251.69856999999999</v>
      </c>
      <c r="AL51" s="3">
        <f t="shared" si="146"/>
        <v>251.69856999999999</v>
      </c>
      <c r="AM51" s="32"/>
      <c r="AN51" s="3">
        <f t="shared" ref="AN51:BE51" si="147">SUM(AN52:AN53)</f>
        <v>0</v>
      </c>
      <c r="AO51" s="3">
        <f t="shared" si="147"/>
        <v>0</v>
      </c>
      <c r="AP51" s="3">
        <f t="shared" si="147"/>
        <v>0</v>
      </c>
      <c r="AQ51" s="3">
        <f t="shared" si="147"/>
        <v>0</v>
      </c>
      <c r="AR51" s="3">
        <f t="shared" si="147"/>
        <v>0</v>
      </c>
      <c r="AS51" s="3">
        <f t="shared" si="147"/>
        <v>0</v>
      </c>
      <c r="AT51" s="3">
        <f t="shared" si="147"/>
        <v>0</v>
      </c>
      <c r="AU51" s="3">
        <f t="shared" si="147"/>
        <v>0</v>
      </c>
      <c r="AV51" s="3">
        <f t="shared" si="147"/>
        <v>0</v>
      </c>
      <c r="AW51" s="3">
        <f t="shared" si="147"/>
        <v>17.23339</v>
      </c>
      <c r="AX51" s="3">
        <f t="shared" si="147"/>
        <v>36.465179999999989</v>
      </c>
      <c r="AY51" s="3">
        <f t="shared" si="147"/>
        <v>53.698569999999989</v>
      </c>
      <c r="AZ51" s="33">
        <f t="shared" si="147"/>
        <v>21.61384</v>
      </c>
      <c r="BA51" s="33">
        <f t="shared" si="147"/>
        <v>79.595280000000002</v>
      </c>
      <c r="BB51" s="33">
        <f t="shared" si="147"/>
        <v>69.092420000000004</v>
      </c>
      <c r="BC51" s="3">
        <f t="shared" si="147"/>
        <v>170.30153999999999</v>
      </c>
      <c r="BD51" s="3">
        <f t="shared" si="147"/>
        <v>224.00011000000001</v>
      </c>
      <c r="BE51" s="3">
        <f t="shared" si="147"/>
        <v>224.00011000000001</v>
      </c>
      <c r="BF51" s="14">
        <f t="shared" si="10"/>
        <v>88.643204431271613</v>
      </c>
      <c r="BG51" s="14">
        <f t="shared" si="11"/>
        <v>88.643204431271613</v>
      </c>
    </row>
    <row r="52" spans="1:59" ht="15.75" hidden="1" customHeight="1" outlineLevel="1">
      <c r="A52" s="23" t="s">
        <v>53</v>
      </c>
      <c r="B52" s="34">
        <v>500</v>
      </c>
      <c r="C52" s="34">
        <v>0</v>
      </c>
      <c r="D52" s="34">
        <f>+B52-C52</f>
        <v>500</v>
      </c>
      <c r="E52" s="34">
        <f t="shared" si="12"/>
        <v>173.69856999999999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  <c r="K52" s="34"/>
      <c r="L52" s="34"/>
      <c r="M52" s="34">
        <v>50</v>
      </c>
      <c r="N52" s="34">
        <v>20</v>
      </c>
      <c r="O52" s="34">
        <v>70</v>
      </c>
      <c r="P52" s="34">
        <v>50</v>
      </c>
      <c r="Q52" s="34"/>
      <c r="R52" s="36">
        <f>SUM(F52:Q52)</f>
        <v>190</v>
      </c>
      <c r="S52" s="36">
        <f>+B52-R52</f>
        <v>310</v>
      </c>
      <c r="T52" s="32"/>
      <c r="U52" s="34">
        <v>0</v>
      </c>
      <c r="V52" s="34">
        <v>0</v>
      </c>
      <c r="W52" s="34">
        <v>0</v>
      </c>
      <c r="X52" s="35">
        <f t="shared" ref="X52:X54" si="148">SUM(U52:W52)</f>
        <v>0</v>
      </c>
      <c r="Y52" s="34">
        <v>0</v>
      </c>
      <c r="Z52" s="34">
        <v>0</v>
      </c>
      <c r="AA52" s="34"/>
      <c r="AB52" s="35">
        <f t="shared" ref="AB52:AB54" si="149">SUM(Y52:AA52)</f>
        <v>0</v>
      </c>
      <c r="AC52" s="34"/>
      <c r="AD52" s="34">
        <v>17.23339</v>
      </c>
      <c r="AE52" s="34">
        <v>36.465179999999989</v>
      </c>
      <c r="AF52" s="35">
        <f t="shared" ref="AF52:AF54" si="150">SUM(AC52:AE52)</f>
        <v>53.698569999999989</v>
      </c>
      <c r="AG52" s="37">
        <v>70</v>
      </c>
      <c r="AH52" s="37">
        <v>50</v>
      </c>
      <c r="AI52" s="37"/>
      <c r="AJ52" s="35">
        <f t="shared" ref="AJ52:AJ54" si="151">SUM(AG52:AI52)</f>
        <v>120</v>
      </c>
      <c r="AK52" s="35">
        <f t="shared" ref="AK52:AK54" si="152">+X52+AB52+AF52+AJ52</f>
        <v>173.69856999999999</v>
      </c>
      <c r="AL52" s="36">
        <f t="shared" ref="AL52:AL54" si="153">+AK52</f>
        <v>173.69856999999999</v>
      </c>
      <c r="AM52" s="32"/>
      <c r="AN52" s="34">
        <v>0</v>
      </c>
      <c r="AO52" s="34">
        <v>0</v>
      </c>
      <c r="AP52" s="34">
        <v>0</v>
      </c>
      <c r="AQ52" s="35">
        <f t="shared" ref="AQ52:AQ54" si="154">SUM(AN52:AP52)</f>
        <v>0</v>
      </c>
      <c r="AR52" s="34">
        <v>0</v>
      </c>
      <c r="AS52" s="34">
        <v>0</v>
      </c>
      <c r="AT52" s="34">
        <v>0</v>
      </c>
      <c r="AU52" s="35">
        <f t="shared" ref="AU52:AU54" si="155">SUM(AR52:AT52)</f>
        <v>0</v>
      </c>
      <c r="AV52" s="34">
        <v>0</v>
      </c>
      <c r="AW52" s="34">
        <v>17.23339</v>
      </c>
      <c r="AX52" s="34">
        <v>36.465179999999989</v>
      </c>
      <c r="AY52" s="35">
        <f t="shared" ref="AY52:AY54" si="156">SUM(AV52:AX52)</f>
        <v>53.698569999999989</v>
      </c>
      <c r="AZ52" s="37">
        <v>21.61384</v>
      </c>
      <c r="BA52" s="37">
        <v>79.595280000000002</v>
      </c>
      <c r="BB52" s="37">
        <v>0</v>
      </c>
      <c r="BC52" s="35">
        <f t="shared" ref="BC52:BC54" si="157">SUM(AZ52:BB52)</f>
        <v>101.20912</v>
      </c>
      <c r="BD52" s="35">
        <f t="shared" ref="BD52:BD54" si="158">+AQ52+AU52+AY52+BC52</f>
        <v>154.90769</v>
      </c>
      <c r="BE52" s="36">
        <f t="shared" ref="BE52:BE54" si="159">+BD52</f>
        <v>154.90769</v>
      </c>
      <c r="BF52" s="38">
        <f t="shared" si="10"/>
        <v>89.181902879223486</v>
      </c>
      <c r="BG52" s="38">
        <f t="shared" si="11"/>
        <v>89.181902879223486</v>
      </c>
    </row>
    <row r="53" spans="1:59" ht="15.75" hidden="1" customHeight="1" outlineLevel="1">
      <c r="A53" s="23" t="s">
        <v>54</v>
      </c>
      <c r="B53" s="34">
        <v>79</v>
      </c>
      <c r="C53" s="34">
        <v>0</v>
      </c>
      <c r="D53" s="34">
        <f>+B53-C53</f>
        <v>79</v>
      </c>
      <c r="E53" s="34">
        <f t="shared" si="12"/>
        <v>78</v>
      </c>
      <c r="F53" s="34">
        <v>0</v>
      </c>
      <c r="G53" s="34">
        <v>0</v>
      </c>
      <c r="H53" s="34">
        <v>0</v>
      </c>
      <c r="I53" s="34"/>
      <c r="J53" s="34">
        <v>0</v>
      </c>
      <c r="K53" s="34"/>
      <c r="L53" s="34"/>
      <c r="M53" s="34">
        <v>0</v>
      </c>
      <c r="N53" s="34"/>
      <c r="O53" s="34">
        <v>35</v>
      </c>
      <c r="P53" s="34">
        <v>44</v>
      </c>
      <c r="Q53" s="34">
        <v>0</v>
      </c>
      <c r="R53" s="36">
        <f>SUM(F53:Q53)</f>
        <v>79</v>
      </c>
      <c r="S53" s="36">
        <f>+B53-R53</f>
        <v>0</v>
      </c>
      <c r="T53" s="32"/>
      <c r="U53" s="34">
        <v>0</v>
      </c>
      <c r="V53" s="34">
        <v>0</v>
      </c>
      <c r="W53" s="34">
        <v>0</v>
      </c>
      <c r="X53" s="35">
        <f t="shared" si="148"/>
        <v>0</v>
      </c>
      <c r="Y53" s="34"/>
      <c r="Z53" s="34">
        <v>0</v>
      </c>
      <c r="AA53" s="34"/>
      <c r="AB53" s="35">
        <f t="shared" si="149"/>
        <v>0</v>
      </c>
      <c r="AC53" s="34"/>
      <c r="AD53" s="34">
        <v>0</v>
      </c>
      <c r="AE53" s="34">
        <v>0</v>
      </c>
      <c r="AF53" s="35">
        <f t="shared" si="150"/>
        <v>0</v>
      </c>
      <c r="AG53" s="37"/>
      <c r="AH53" s="37">
        <v>44</v>
      </c>
      <c r="AI53" s="37">
        <f>35-1</f>
        <v>34</v>
      </c>
      <c r="AJ53" s="35">
        <f t="shared" si="151"/>
        <v>78</v>
      </c>
      <c r="AK53" s="35">
        <f t="shared" si="152"/>
        <v>78</v>
      </c>
      <c r="AL53" s="36">
        <f t="shared" si="153"/>
        <v>78</v>
      </c>
      <c r="AM53" s="32"/>
      <c r="AN53" s="34">
        <v>0</v>
      </c>
      <c r="AO53" s="34">
        <v>0</v>
      </c>
      <c r="AP53" s="34">
        <v>0</v>
      </c>
      <c r="AQ53" s="35">
        <f t="shared" si="154"/>
        <v>0</v>
      </c>
      <c r="AR53" s="34">
        <v>0</v>
      </c>
      <c r="AS53" s="34">
        <v>0</v>
      </c>
      <c r="AT53" s="34">
        <v>0</v>
      </c>
      <c r="AU53" s="35">
        <f t="shared" si="155"/>
        <v>0</v>
      </c>
      <c r="AV53" s="34">
        <v>0</v>
      </c>
      <c r="AW53" s="34">
        <v>0</v>
      </c>
      <c r="AX53" s="34">
        <v>0</v>
      </c>
      <c r="AY53" s="35">
        <f t="shared" si="156"/>
        <v>0</v>
      </c>
      <c r="AZ53" s="37">
        <v>0</v>
      </c>
      <c r="BA53" s="37">
        <v>0</v>
      </c>
      <c r="BB53" s="37">
        <v>69.092420000000004</v>
      </c>
      <c r="BC53" s="35">
        <f t="shared" si="157"/>
        <v>69.092420000000004</v>
      </c>
      <c r="BD53" s="35">
        <f t="shared" si="158"/>
        <v>69.092420000000004</v>
      </c>
      <c r="BE53" s="36">
        <f t="shared" si="159"/>
        <v>69.092420000000004</v>
      </c>
      <c r="BF53" s="38">
        <f t="shared" si="10"/>
        <v>88.580025641025657</v>
      </c>
      <c r="BG53" s="38">
        <f t="shared" si="11"/>
        <v>88.580025641025657</v>
      </c>
    </row>
    <row r="54" spans="1:59" ht="15.75" hidden="1" customHeight="1" outlineLevel="1">
      <c r="A54" s="23" t="s">
        <v>95</v>
      </c>
      <c r="B54" s="34">
        <v>800</v>
      </c>
      <c r="C54" s="34">
        <v>0</v>
      </c>
      <c r="D54" s="34">
        <f>+B54-C54</f>
        <v>800</v>
      </c>
      <c r="E54" s="34">
        <f t="shared" si="12"/>
        <v>1</v>
      </c>
      <c r="F54" s="34">
        <v>0</v>
      </c>
      <c r="G54" s="34">
        <v>0</v>
      </c>
      <c r="H54" s="34">
        <v>0</v>
      </c>
      <c r="I54" s="34"/>
      <c r="J54" s="34">
        <v>0</v>
      </c>
      <c r="K54" s="34"/>
      <c r="L54" s="34"/>
      <c r="M54" s="34">
        <v>0</v>
      </c>
      <c r="N54" s="34"/>
      <c r="O54" s="34">
        <v>35</v>
      </c>
      <c r="P54" s="34">
        <v>44</v>
      </c>
      <c r="Q54" s="34">
        <v>0</v>
      </c>
      <c r="R54" s="36">
        <f>SUM(F54:Q54)</f>
        <v>79</v>
      </c>
      <c r="S54" s="36">
        <f>+B54-R54</f>
        <v>721</v>
      </c>
      <c r="T54" s="32"/>
      <c r="U54" s="34">
        <v>0</v>
      </c>
      <c r="V54" s="34">
        <v>0</v>
      </c>
      <c r="W54" s="34">
        <v>0</v>
      </c>
      <c r="X54" s="35">
        <f t="shared" si="148"/>
        <v>0</v>
      </c>
      <c r="Y54" s="34"/>
      <c r="Z54" s="34">
        <v>0</v>
      </c>
      <c r="AA54" s="34"/>
      <c r="AB54" s="35">
        <f t="shared" si="149"/>
        <v>0</v>
      </c>
      <c r="AC54" s="34"/>
      <c r="AD54" s="34">
        <v>0</v>
      </c>
      <c r="AE54" s="34">
        <v>0</v>
      </c>
      <c r="AF54" s="35">
        <f t="shared" si="150"/>
        <v>0</v>
      </c>
      <c r="AG54" s="37"/>
      <c r="AH54" s="37"/>
      <c r="AI54" s="37">
        <v>1</v>
      </c>
      <c r="AJ54" s="35">
        <f t="shared" si="151"/>
        <v>1</v>
      </c>
      <c r="AK54" s="35">
        <f t="shared" si="152"/>
        <v>1</v>
      </c>
      <c r="AL54" s="36">
        <f t="shared" si="153"/>
        <v>1</v>
      </c>
      <c r="AM54" s="32"/>
      <c r="AN54" s="34">
        <v>0</v>
      </c>
      <c r="AO54" s="34">
        <v>0</v>
      </c>
      <c r="AP54" s="34">
        <v>0</v>
      </c>
      <c r="AQ54" s="35">
        <f t="shared" si="154"/>
        <v>0</v>
      </c>
      <c r="AR54" s="34">
        <v>0</v>
      </c>
      <c r="AS54" s="34">
        <v>0</v>
      </c>
      <c r="AT54" s="34">
        <v>0</v>
      </c>
      <c r="AU54" s="35">
        <f t="shared" si="155"/>
        <v>0</v>
      </c>
      <c r="AV54" s="34">
        <v>0</v>
      </c>
      <c r="AW54" s="34">
        <v>0</v>
      </c>
      <c r="AX54" s="34">
        <v>0</v>
      </c>
      <c r="AY54" s="35">
        <f t="shared" si="156"/>
        <v>0</v>
      </c>
      <c r="AZ54" s="37">
        <v>0</v>
      </c>
      <c r="BA54" s="37">
        <v>0</v>
      </c>
      <c r="BB54" s="37">
        <v>0</v>
      </c>
      <c r="BC54" s="35">
        <f t="shared" si="157"/>
        <v>0</v>
      </c>
      <c r="BD54" s="35">
        <f t="shared" si="158"/>
        <v>0</v>
      </c>
      <c r="BE54" s="36">
        <f t="shared" si="159"/>
        <v>0</v>
      </c>
      <c r="BF54" s="38">
        <f t="shared" si="10"/>
        <v>0</v>
      </c>
      <c r="BG54" s="38">
        <f t="shared" si="11"/>
        <v>0</v>
      </c>
    </row>
    <row r="55" spans="1:59" collapsed="1">
      <c r="A55" s="22" t="s">
        <v>120</v>
      </c>
      <c r="B55" s="3">
        <f>SUM(B56)</f>
        <v>0</v>
      </c>
      <c r="C55" s="3"/>
      <c r="D55" s="3">
        <f>SUM(D56)</f>
        <v>0</v>
      </c>
      <c r="E55" s="3">
        <f>SUM(E56)</f>
        <v>0</v>
      </c>
      <c r="F55" s="3">
        <f>SUM(F56)</f>
        <v>0</v>
      </c>
      <c r="G55" s="3">
        <f t="shared" ref="G55:Q55" si="160">SUM(G56)</f>
        <v>0</v>
      </c>
      <c r="H55" s="3">
        <f t="shared" si="160"/>
        <v>0</v>
      </c>
      <c r="I55" s="3">
        <f t="shared" si="160"/>
        <v>0</v>
      </c>
      <c r="J55" s="3">
        <f t="shared" si="160"/>
        <v>0</v>
      </c>
      <c r="K55" s="3">
        <f t="shared" si="160"/>
        <v>0</v>
      </c>
      <c r="L55" s="3">
        <f t="shared" si="160"/>
        <v>0</v>
      </c>
      <c r="M55" s="3">
        <f t="shared" si="160"/>
        <v>0</v>
      </c>
      <c r="N55" s="3">
        <f t="shared" si="160"/>
        <v>0</v>
      </c>
      <c r="O55" s="3">
        <f t="shared" si="160"/>
        <v>0</v>
      </c>
      <c r="P55" s="3">
        <f t="shared" si="160"/>
        <v>0</v>
      </c>
      <c r="Q55" s="3">
        <f t="shared" si="160"/>
        <v>0</v>
      </c>
      <c r="R55" s="3">
        <f>+R56</f>
        <v>0</v>
      </c>
      <c r="S55" s="3">
        <f>+S56</f>
        <v>0</v>
      </c>
      <c r="T55" s="32"/>
      <c r="U55" s="3">
        <f>SUM(U56)</f>
        <v>0</v>
      </c>
      <c r="V55" s="3">
        <f t="shared" ref="V55:AK55" si="161">SUM(V56)</f>
        <v>0</v>
      </c>
      <c r="W55" s="3">
        <f t="shared" si="161"/>
        <v>0</v>
      </c>
      <c r="X55" s="3">
        <f t="shared" si="161"/>
        <v>0</v>
      </c>
      <c r="Y55" s="3">
        <f t="shared" si="161"/>
        <v>0</v>
      </c>
      <c r="Z55" s="3">
        <f t="shared" si="161"/>
        <v>0</v>
      </c>
      <c r="AA55" s="3">
        <f t="shared" si="161"/>
        <v>0</v>
      </c>
      <c r="AB55" s="3">
        <f t="shared" si="161"/>
        <v>0</v>
      </c>
      <c r="AC55" s="3">
        <f t="shared" si="161"/>
        <v>0</v>
      </c>
      <c r="AD55" s="3">
        <f t="shared" si="161"/>
        <v>0</v>
      </c>
      <c r="AE55" s="3">
        <f t="shared" si="161"/>
        <v>0</v>
      </c>
      <c r="AF55" s="3">
        <f t="shared" si="161"/>
        <v>0</v>
      </c>
      <c r="AG55" s="33">
        <f t="shared" si="161"/>
        <v>0</v>
      </c>
      <c r="AH55" s="33">
        <f t="shared" si="161"/>
        <v>0</v>
      </c>
      <c r="AI55" s="33">
        <f t="shared" si="161"/>
        <v>0</v>
      </c>
      <c r="AJ55" s="3">
        <f t="shared" si="161"/>
        <v>0</v>
      </c>
      <c r="AK55" s="3">
        <f t="shared" si="161"/>
        <v>0</v>
      </c>
      <c r="AL55" s="3">
        <f>+AL56</f>
        <v>0</v>
      </c>
      <c r="AM55" s="32"/>
      <c r="AN55" s="3">
        <f>SUM(AN56)</f>
        <v>0</v>
      </c>
      <c r="AO55" s="3">
        <f t="shared" ref="AO55:BD55" si="162">SUM(AO56)</f>
        <v>0</v>
      </c>
      <c r="AP55" s="3">
        <f t="shared" si="162"/>
        <v>0</v>
      </c>
      <c r="AQ55" s="3">
        <f t="shared" si="162"/>
        <v>0</v>
      </c>
      <c r="AR55" s="3">
        <f t="shared" si="162"/>
        <v>0</v>
      </c>
      <c r="AS55" s="3">
        <f t="shared" si="162"/>
        <v>0</v>
      </c>
      <c r="AT55" s="3">
        <f t="shared" si="162"/>
        <v>0</v>
      </c>
      <c r="AU55" s="3">
        <f t="shared" si="162"/>
        <v>0</v>
      </c>
      <c r="AV55" s="3">
        <f t="shared" si="162"/>
        <v>0</v>
      </c>
      <c r="AW55" s="3">
        <f t="shared" si="162"/>
        <v>0</v>
      </c>
      <c r="AX55" s="3">
        <f t="shared" si="162"/>
        <v>0</v>
      </c>
      <c r="AY55" s="3">
        <f t="shared" si="162"/>
        <v>0</v>
      </c>
      <c r="AZ55" s="33">
        <f t="shared" si="162"/>
        <v>0</v>
      </c>
      <c r="BA55" s="33">
        <f t="shared" si="162"/>
        <v>0</v>
      </c>
      <c r="BB55" s="33">
        <f t="shared" si="162"/>
        <v>0</v>
      </c>
      <c r="BC55" s="3">
        <f t="shared" si="162"/>
        <v>0</v>
      </c>
      <c r="BD55" s="3">
        <f t="shared" si="162"/>
        <v>0</v>
      </c>
      <c r="BE55" s="3">
        <f>+BE56</f>
        <v>0</v>
      </c>
      <c r="BF55" s="14"/>
      <c r="BG55" s="14"/>
    </row>
    <row r="56" spans="1:59" hidden="1" outlineLevel="1">
      <c r="A56" s="23"/>
      <c r="B56" s="34"/>
      <c r="C56" s="34"/>
      <c r="D56" s="34">
        <f>+A56-B56</f>
        <v>0</v>
      </c>
      <c r="E56" s="34">
        <f>+R56</f>
        <v>0</v>
      </c>
      <c r="F56" s="34">
        <v>0</v>
      </c>
      <c r="G56" s="34">
        <v>0</v>
      </c>
      <c r="H56" s="34">
        <v>0</v>
      </c>
      <c r="I56" s="34">
        <v>0</v>
      </c>
      <c r="J56" s="34">
        <v>0</v>
      </c>
      <c r="K56" s="34">
        <v>0</v>
      </c>
      <c r="L56" s="34">
        <v>0</v>
      </c>
      <c r="M56" s="34">
        <v>0</v>
      </c>
      <c r="N56" s="34">
        <v>0</v>
      </c>
      <c r="O56" s="34">
        <v>0</v>
      </c>
      <c r="P56" s="34">
        <v>0</v>
      </c>
      <c r="Q56" s="34">
        <v>0</v>
      </c>
      <c r="R56" s="36">
        <f>SUM(F56:Q56)</f>
        <v>0</v>
      </c>
      <c r="S56" s="36">
        <f>SUM(G56:R56)</f>
        <v>0</v>
      </c>
      <c r="T56" s="32"/>
      <c r="U56" s="34">
        <v>0</v>
      </c>
      <c r="V56" s="34">
        <v>0</v>
      </c>
      <c r="W56" s="34">
        <v>0</v>
      </c>
      <c r="X56" s="35">
        <f>SUM(U56:W56)</f>
        <v>0</v>
      </c>
      <c r="Y56" s="34">
        <v>0</v>
      </c>
      <c r="Z56" s="34">
        <v>0</v>
      </c>
      <c r="AA56" s="34">
        <v>0</v>
      </c>
      <c r="AB56" s="35">
        <f>SUM(Y56:AA56)</f>
        <v>0</v>
      </c>
      <c r="AC56" s="34">
        <v>0</v>
      </c>
      <c r="AD56" s="34">
        <v>0</v>
      </c>
      <c r="AE56" s="34">
        <v>0</v>
      </c>
      <c r="AF56" s="35">
        <f>SUM(AC56:AE56)</f>
        <v>0</v>
      </c>
      <c r="AG56" s="37">
        <v>0</v>
      </c>
      <c r="AH56" s="37">
        <v>0</v>
      </c>
      <c r="AI56" s="37">
        <v>0</v>
      </c>
      <c r="AJ56" s="35">
        <f>SUM(AG56:AI56)</f>
        <v>0</v>
      </c>
      <c r="AK56" s="35">
        <f>+X56+AB56+AF56+AJ56</f>
        <v>0</v>
      </c>
      <c r="AL56" s="36">
        <f>+AK56</f>
        <v>0</v>
      </c>
      <c r="AM56" s="32"/>
      <c r="AN56" s="34">
        <v>0</v>
      </c>
      <c r="AO56" s="34">
        <v>0</v>
      </c>
      <c r="AP56" s="34">
        <v>0</v>
      </c>
      <c r="AQ56" s="35">
        <f>SUM(AN56:AP56)</f>
        <v>0</v>
      </c>
      <c r="AR56" s="34">
        <v>0</v>
      </c>
      <c r="AS56" s="34">
        <v>0</v>
      </c>
      <c r="AT56" s="34">
        <v>0</v>
      </c>
      <c r="AU56" s="35">
        <f>SUM(AR56:AT56)</f>
        <v>0</v>
      </c>
      <c r="AV56" s="34">
        <v>0</v>
      </c>
      <c r="AW56" s="34">
        <v>0</v>
      </c>
      <c r="AX56" s="34">
        <v>0</v>
      </c>
      <c r="AY56" s="35">
        <f>SUM(AV56:AX56)</f>
        <v>0</v>
      </c>
      <c r="AZ56" s="37">
        <v>0</v>
      </c>
      <c r="BA56" s="37">
        <v>0</v>
      </c>
      <c r="BB56" s="37">
        <v>0</v>
      </c>
      <c r="BC56" s="35">
        <f>SUM(AZ56:BB56)</f>
        <v>0</v>
      </c>
      <c r="BD56" s="35">
        <f>+AQ56+AU56+AY56+BC56</f>
        <v>0</v>
      </c>
      <c r="BE56" s="36">
        <f>+BD56</f>
        <v>0</v>
      </c>
      <c r="BF56" s="38"/>
      <c r="BG56" s="38"/>
    </row>
    <row r="57" spans="1:59" ht="16.5" customHeight="1" collapsed="1">
      <c r="A57" s="21" t="s">
        <v>121</v>
      </c>
      <c r="B57" s="29">
        <f>+B58+B62+B67+B71+B76+B80+B87+B90+B93+B98</f>
        <v>63349.53</v>
      </c>
      <c r="C57" s="29">
        <f t="shared" ref="C57:BE57" si="163">+C58+C62+C67+C71+C76+C80+C87+C90+C93+C98</f>
        <v>11466.199164646589</v>
      </c>
      <c r="D57" s="29">
        <f t="shared" si="163"/>
        <v>51883.330835353401</v>
      </c>
      <c r="E57" s="29">
        <f t="shared" si="163"/>
        <v>25005.053603403372</v>
      </c>
      <c r="F57" s="29">
        <f t="shared" si="163"/>
        <v>1168.2371899999998</v>
      </c>
      <c r="G57" s="29">
        <f t="shared" si="163"/>
        <v>1148.9778000000001</v>
      </c>
      <c r="H57" s="29">
        <f t="shared" si="163"/>
        <v>3425.7831599999995</v>
      </c>
      <c r="I57" s="29">
        <f t="shared" si="163"/>
        <v>1779.488492</v>
      </c>
      <c r="J57" s="29">
        <f t="shared" si="163"/>
        <v>1918.35293</v>
      </c>
      <c r="K57" s="29">
        <f t="shared" si="163"/>
        <v>1340.4824300000002</v>
      </c>
      <c r="L57" s="29">
        <f t="shared" si="163"/>
        <v>2447.7272480000001</v>
      </c>
      <c r="M57" s="29">
        <f t="shared" si="163"/>
        <v>3075.3650000000002</v>
      </c>
      <c r="N57" s="29">
        <f t="shared" si="163"/>
        <v>2630.9776700000002</v>
      </c>
      <c r="O57" s="29">
        <f t="shared" si="163"/>
        <v>2750</v>
      </c>
      <c r="P57" s="29">
        <f t="shared" si="163"/>
        <v>2798.5450300000002</v>
      </c>
      <c r="Q57" s="29">
        <f t="shared" si="163"/>
        <v>1636.12844</v>
      </c>
      <c r="R57" s="29">
        <f t="shared" si="163"/>
        <v>26120.065389999996</v>
      </c>
      <c r="S57" s="29">
        <f t="shared" si="163"/>
        <v>2335</v>
      </c>
      <c r="T57" s="29">
        <f t="shared" si="163"/>
        <v>0</v>
      </c>
      <c r="U57" s="29">
        <f t="shared" si="163"/>
        <v>1168.2371899999998</v>
      </c>
      <c r="V57" s="29">
        <f t="shared" si="163"/>
        <v>1148.9778000000001</v>
      </c>
      <c r="W57" s="29">
        <f t="shared" si="163"/>
        <v>3425.7831599999995</v>
      </c>
      <c r="X57" s="29">
        <f t="shared" si="163"/>
        <v>5742.9981499999985</v>
      </c>
      <c r="Y57" s="29">
        <f t="shared" si="163"/>
        <v>1779.488492</v>
      </c>
      <c r="Z57" s="29">
        <f t="shared" si="163"/>
        <v>1918.35293</v>
      </c>
      <c r="AA57" s="29">
        <f t="shared" si="163"/>
        <v>1340.4824300000002</v>
      </c>
      <c r="AB57" s="29">
        <f t="shared" si="163"/>
        <v>5038.3238520000004</v>
      </c>
      <c r="AC57" s="29">
        <f t="shared" si="163"/>
        <v>2447.7272480000001</v>
      </c>
      <c r="AD57" s="29">
        <f t="shared" si="163"/>
        <v>3124.3593700000001</v>
      </c>
      <c r="AE57" s="29">
        <f t="shared" si="163"/>
        <v>1787.5953294097462</v>
      </c>
      <c r="AF57" s="29">
        <f t="shared" si="163"/>
        <v>7359.6819474097456</v>
      </c>
      <c r="AG57" s="29">
        <f t="shared" si="163"/>
        <v>2756</v>
      </c>
      <c r="AH57" s="29">
        <f t="shared" si="163"/>
        <v>2347.0280000000002</v>
      </c>
      <c r="AI57" s="29">
        <f t="shared" si="163"/>
        <v>1761.0216539936278</v>
      </c>
      <c r="AJ57" s="29">
        <f t="shared" si="163"/>
        <v>6864.0496539936285</v>
      </c>
      <c r="AK57" s="29">
        <f t="shared" si="163"/>
        <v>25005.053603403372</v>
      </c>
      <c r="AL57" s="29">
        <f t="shared" si="163"/>
        <v>25005.053603403372</v>
      </c>
      <c r="AM57" s="29">
        <f t="shared" si="163"/>
        <v>0</v>
      </c>
      <c r="AN57" s="29">
        <f t="shared" si="163"/>
        <v>1168.2371899999998</v>
      </c>
      <c r="AO57" s="29">
        <f t="shared" si="163"/>
        <v>1148.9778000000001</v>
      </c>
      <c r="AP57" s="29">
        <f t="shared" si="163"/>
        <v>3425.7831599999995</v>
      </c>
      <c r="AQ57" s="29">
        <f t="shared" si="163"/>
        <v>5742.9981499999985</v>
      </c>
      <c r="AR57" s="29">
        <f t="shared" si="163"/>
        <v>1779.488492</v>
      </c>
      <c r="AS57" s="29">
        <f t="shared" si="163"/>
        <v>1918.35293</v>
      </c>
      <c r="AT57" s="29">
        <f t="shared" si="163"/>
        <v>1340.4824300000002</v>
      </c>
      <c r="AU57" s="29">
        <f t="shared" si="163"/>
        <v>5038.3238520000004</v>
      </c>
      <c r="AV57" s="29">
        <f t="shared" si="163"/>
        <v>2447.7272480000001</v>
      </c>
      <c r="AW57" s="29">
        <f t="shared" si="163"/>
        <v>3358.6695799999989</v>
      </c>
      <c r="AX57" s="29">
        <f t="shared" si="163"/>
        <v>1939.1513434033845</v>
      </c>
      <c r="AY57" s="29">
        <f t="shared" si="163"/>
        <v>7745.548171403384</v>
      </c>
      <c r="AZ57" s="29">
        <f t="shared" si="163"/>
        <v>2677.0658699999999</v>
      </c>
      <c r="BA57" s="29">
        <f t="shared" si="163"/>
        <v>1386.9995500000002</v>
      </c>
      <c r="BB57" s="29">
        <f t="shared" si="163"/>
        <v>1189.6917000000001</v>
      </c>
      <c r="BC57" s="29">
        <f t="shared" si="163"/>
        <v>5253.7571200000002</v>
      </c>
      <c r="BD57" s="29">
        <f t="shared" si="163"/>
        <v>23780.62729340338</v>
      </c>
      <c r="BE57" s="29">
        <f t="shared" si="163"/>
        <v>23780.62729340338</v>
      </c>
      <c r="BF57" s="30">
        <f>+BD57/E57*100</f>
        <v>95.103284602304001</v>
      </c>
      <c r="BG57" s="30">
        <f>+BE57/E57*100</f>
        <v>95.103284602304001</v>
      </c>
    </row>
    <row r="58" spans="1:59" ht="15.75" customHeight="1">
      <c r="A58" s="22" t="s">
        <v>110</v>
      </c>
      <c r="B58" s="3">
        <f t="shared" ref="B58:R58" si="164">SUM(B59:B61)</f>
        <v>8380</v>
      </c>
      <c r="C58" s="3">
        <f t="shared" si="164"/>
        <v>2574.1999100000003</v>
      </c>
      <c r="D58" s="3">
        <f t="shared" si="164"/>
        <v>5805.8000899999997</v>
      </c>
      <c r="E58" s="3">
        <f t="shared" si="164"/>
        <v>4339.6816120000012</v>
      </c>
      <c r="F58" s="3">
        <f t="shared" ref="F58:L58" si="165">SUM(F59:F61)</f>
        <v>399.89349999999996</v>
      </c>
      <c r="G58" s="3">
        <f t="shared" si="165"/>
        <v>411.08467000000002</v>
      </c>
      <c r="H58" s="3">
        <f t="shared" si="165"/>
        <v>514.46641</v>
      </c>
      <c r="I58" s="3">
        <f t="shared" si="165"/>
        <v>504.50203199999999</v>
      </c>
      <c r="J58" s="3">
        <f t="shared" si="165"/>
        <v>430.96147000000002</v>
      </c>
      <c r="K58" s="3">
        <f t="shared" si="165"/>
        <v>19.818280000000001</v>
      </c>
      <c r="L58" s="3">
        <f t="shared" si="165"/>
        <v>534.47469999999998</v>
      </c>
      <c r="M58" s="3">
        <f t="shared" si="164"/>
        <v>608</v>
      </c>
      <c r="N58" s="3">
        <f t="shared" si="164"/>
        <v>509.41503999999998</v>
      </c>
      <c r="O58" s="3">
        <f t="shared" si="164"/>
        <v>579</v>
      </c>
      <c r="P58" s="3">
        <f t="shared" si="164"/>
        <v>244</v>
      </c>
      <c r="Q58" s="3">
        <f t="shared" si="164"/>
        <v>0</v>
      </c>
      <c r="R58" s="3">
        <f t="shared" si="164"/>
        <v>4755.616102</v>
      </c>
      <c r="S58" s="3">
        <f t="shared" ref="S58" si="166">SUM(S59:S61)</f>
        <v>0</v>
      </c>
      <c r="T58" s="32"/>
      <c r="U58" s="3">
        <f t="shared" ref="U58:AL58" si="167">SUM(U59:U61)</f>
        <v>399.89349999999996</v>
      </c>
      <c r="V58" s="3">
        <f t="shared" si="167"/>
        <v>411.08467000000002</v>
      </c>
      <c r="W58" s="3">
        <f t="shared" si="167"/>
        <v>514.46641</v>
      </c>
      <c r="X58" s="3">
        <f t="shared" si="167"/>
        <v>1325.4445799999999</v>
      </c>
      <c r="Y58" s="3">
        <f t="shared" si="167"/>
        <v>504.50203199999999</v>
      </c>
      <c r="Z58" s="3">
        <f t="shared" si="167"/>
        <v>430.96147000000002</v>
      </c>
      <c r="AA58" s="3">
        <f t="shared" si="167"/>
        <v>19.818280000000001</v>
      </c>
      <c r="AB58" s="3">
        <f t="shared" si="167"/>
        <v>955.28178200000002</v>
      </c>
      <c r="AC58" s="3">
        <f t="shared" si="167"/>
        <v>534.47469999999998</v>
      </c>
      <c r="AD58" s="3">
        <f t="shared" si="167"/>
        <v>747.40142000000117</v>
      </c>
      <c r="AE58" s="3">
        <f t="shared" si="167"/>
        <v>280.07913000000002</v>
      </c>
      <c r="AF58" s="3">
        <f t="shared" si="167"/>
        <v>1561.9552500000011</v>
      </c>
      <c r="AG58" s="33">
        <f t="shared" si="167"/>
        <v>253</v>
      </c>
      <c r="AH58" s="33">
        <f t="shared" si="167"/>
        <v>244</v>
      </c>
      <c r="AI58" s="33">
        <f t="shared" si="167"/>
        <v>0</v>
      </c>
      <c r="AJ58" s="3">
        <f t="shared" si="167"/>
        <v>497</v>
      </c>
      <c r="AK58" s="3">
        <f t="shared" si="167"/>
        <v>4339.6816120000012</v>
      </c>
      <c r="AL58" s="3">
        <f t="shared" si="167"/>
        <v>4339.6816120000012</v>
      </c>
      <c r="AM58" s="32"/>
      <c r="AN58" s="3">
        <f t="shared" ref="AN58:BE58" si="168">SUM(AN59:AN61)</f>
        <v>399.89349999999996</v>
      </c>
      <c r="AO58" s="3">
        <f t="shared" si="168"/>
        <v>411.08467000000002</v>
      </c>
      <c r="AP58" s="3">
        <f t="shared" si="168"/>
        <v>514.46641</v>
      </c>
      <c r="AQ58" s="3">
        <f t="shared" si="168"/>
        <v>1325.4445799999999</v>
      </c>
      <c r="AR58" s="3">
        <f t="shared" si="168"/>
        <v>504.50203199999999</v>
      </c>
      <c r="AS58" s="3">
        <f t="shared" si="168"/>
        <v>430.96147000000002</v>
      </c>
      <c r="AT58" s="3">
        <f t="shared" si="168"/>
        <v>19.818280000000001</v>
      </c>
      <c r="AU58" s="3">
        <f t="shared" si="168"/>
        <v>955.28178200000002</v>
      </c>
      <c r="AV58" s="3">
        <f t="shared" si="168"/>
        <v>534.47469999999998</v>
      </c>
      <c r="AW58" s="3">
        <f t="shared" si="168"/>
        <v>887.33972000000006</v>
      </c>
      <c r="AX58" s="3">
        <f t="shared" si="168"/>
        <v>280.07913000000002</v>
      </c>
      <c r="AY58" s="3">
        <f t="shared" si="168"/>
        <v>1701.89355</v>
      </c>
      <c r="AZ58" s="33">
        <f t="shared" si="168"/>
        <v>395.17527999999999</v>
      </c>
      <c r="BA58" s="33">
        <f t="shared" si="168"/>
        <v>278.79940999999997</v>
      </c>
      <c r="BB58" s="33">
        <f t="shared" si="168"/>
        <v>275.75700000000001</v>
      </c>
      <c r="BC58" s="3">
        <f t="shared" si="168"/>
        <v>949.73168999999996</v>
      </c>
      <c r="BD58" s="3">
        <f t="shared" si="168"/>
        <v>4932.3516020000006</v>
      </c>
      <c r="BE58" s="3">
        <f t="shared" si="168"/>
        <v>4932.3516020000006</v>
      </c>
      <c r="BF58" s="14">
        <f t="shared" si="10"/>
        <v>113.65699244758325</v>
      </c>
      <c r="BG58" s="14">
        <f t="shared" si="11"/>
        <v>113.65699244758325</v>
      </c>
    </row>
    <row r="59" spans="1:59" ht="15.75" hidden="1" customHeight="1" outlineLevel="1">
      <c r="A59" s="23" t="s">
        <v>55</v>
      </c>
      <c r="B59" s="34">
        <v>1680</v>
      </c>
      <c r="C59" s="34">
        <v>550.12940000000003</v>
      </c>
      <c r="D59" s="34">
        <f>+B59-C59</f>
        <v>1129.8706</v>
      </c>
      <c r="E59" s="34">
        <f t="shared" ref="E59:E99" si="169">+AL59</f>
        <v>747.36979999999994</v>
      </c>
      <c r="F59" s="34">
        <v>201.14943999999997</v>
      </c>
      <c r="G59" s="34">
        <v>35.082000000000001</v>
      </c>
      <c r="H59" s="34">
        <v>115.87470999999999</v>
      </c>
      <c r="I59" s="34">
        <v>5.2560000000000002</v>
      </c>
      <c r="J59" s="34">
        <v>0.37651000000000001</v>
      </c>
      <c r="K59" s="34">
        <v>5.0501800000000001</v>
      </c>
      <c r="L59" s="34">
        <v>215.84663</v>
      </c>
      <c r="M59" s="34">
        <f>98</f>
        <v>98</v>
      </c>
      <c r="N59" s="34">
        <f>210+50</f>
        <v>260</v>
      </c>
      <c r="O59" s="34">
        <v>182</v>
      </c>
      <c r="P59" s="34">
        <v>0</v>
      </c>
      <c r="Q59" s="34">
        <v>0</v>
      </c>
      <c r="R59" s="36">
        <f>SUM(F59:Q59)</f>
        <v>1118.6354699999999</v>
      </c>
      <c r="S59" s="36">
        <v>0</v>
      </c>
      <c r="T59" s="32"/>
      <c r="U59" s="34">
        <v>201.14943999999997</v>
      </c>
      <c r="V59" s="34">
        <v>35.082000000000001</v>
      </c>
      <c r="W59" s="34">
        <v>115.87470999999999</v>
      </c>
      <c r="X59" s="35">
        <f t="shared" ref="X59:X99" si="170">SUM(U59:W59)</f>
        <v>352.10614999999996</v>
      </c>
      <c r="Y59" s="34">
        <v>5.2560000000000002</v>
      </c>
      <c r="Z59" s="34">
        <v>0.37651000000000001</v>
      </c>
      <c r="AA59" s="34">
        <v>5.0501800000000001</v>
      </c>
      <c r="AB59" s="35">
        <f t="shared" ref="AB59:AB99" si="171">SUM(Y59:AA59)</f>
        <v>10.682690000000001</v>
      </c>
      <c r="AC59" s="34">
        <v>215.84663</v>
      </c>
      <c r="AD59" s="34">
        <v>115.18672000000001</v>
      </c>
      <c r="AE59" s="34">
        <v>36.547609999999999</v>
      </c>
      <c r="AF59" s="35">
        <f t="shared" ref="AF59:AF99" si="172">SUM(AC59:AE59)</f>
        <v>367.58096000000006</v>
      </c>
      <c r="AG59" s="37">
        <v>17</v>
      </c>
      <c r="AH59" s="37">
        <v>0</v>
      </c>
      <c r="AI59" s="37">
        <v>0</v>
      </c>
      <c r="AJ59" s="35">
        <f t="shared" ref="AJ59:AJ99" si="173">SUM(AG59:AI59)</f>
        <v>17</v>
      </c>
      <c r="AK59" s="35">
        <f t="shared" ref="AK59:AK61" si="174">+X59+AB59+AF59+AJ59</f>
        <v>747.36979999999994</v>
      </c>
      <c r="AL59" s="36">
        <f t="shared" ref="AL59:AL61" si="175">+AK59</f>
        <v>747.36979999999994</v>
      </c>
      <c r="AM59" s="32"/>
      <c r="AN59" s="34">
        <v>201.14943999999997</v>
      </c>
      <c r="AO59" s="34">
        <v>35.082000000000001</v>
      </c>
      <c r="AP59" s="34">
        <v>115.87470999999999</v>
      </c>
      <c r="AQ59" s="35">
        <f t="shared" ref="AQ59:AQ99" si="176">SUM(AN59:AP59)</f>
        <v>352.10614999999996</v>
      </c>
      <c r="AR59" s="34">
        <v>5.2560000000000002</v>
      </c>
      <c r="AS59" s="34">
        <v>0.37651000000000001</v>
      </c>
      <c r="AT59" s="34">
        <v>5.0501800000000001</v>
      </c>
      <c r="AU59" s="35">
        <f t="shared" ref="AU59:AU99" si="177">SUM(AR59:AT59)</f>
        <v>10.682690000000001</v>
      </c>
      <c r="AV59" s="34">
        <v>215.84663</v>
      </c>
      <c r="AW59" s="34">
        <v>115.18672000000001</v>
      </c>
      <c r="AX59" s="34">
        <v>36.547609999999999</v>
      </c>
      <c r="AY59" s="35">
        <f t="shared" ref="AY59:AY99" si="178">SUM(AV59:AX59)</f>
        <v>367.58096000000006</v>
      </c>
      <c r="AZ59" s="37">
        <v>175.40098999999998</v>
      </c>
      <c r="BA59" s="37">
        <v>136.42653999999999</v>
      </c>
      <c r="BB59" s="37">
        <v>82.483620000000002</v>
      </c>
      <c r="BC59" s="35">
        <f t="shared" ref="BC59:BC99" si="179">SUM(AZ59:BB59)</f>
        <v>394.31115</v>
      </c>
      <c r="BD59" s="35">
        <f t="shared" ref="BD59:BD61" si="180">+AQ59+AU59+AY59+BC59</f>
        <v>1124.6809499999999</v>
      </c>
      <c r="BE59" s="36">
        <f t="shared" ref="BE59:BE61" si="181">+BD59</f>
        <v>1124.6809499999999</v>
      </c>
      <c r="BF59" s="38">
        <f t="shared" si="10"/>
        <v>150.48520156955766</v>
      </c>
      <c r="BG59" s="38">
        <f t="shared" si="11"/>
        <v>150.48520156955766</v>
      </c>
    </row>
    <row r="60" spans="1:59" ht="15.75" hidden="1" customHeight="1" outlineLevel="1">
      <c r="A60" s="23" t="s">
        <v>56</v>
      </c>
      <c r="B60" s="34">
        <v>3500</v>
      </c>
      <c r="C60" s="34">
        <v>122.93081999999998</v>
      </c>
      <c r="D60" s="34">
        <f>+B60-C60</f>
        <v>3377.06918</v>
      </c>
      <c r="E60" s="34">
        <f t="shared" si="169"/>
        <v>2526.9619520000015</v>
      </c>
      <c r="F60" s="34">
        <v>0</v>
      </c>
      <c r="G60" s="34">
        <v>158.47984</v>
      </c>
      <c r="H60" s="34">
        <v>11.368280000000002</v>
      </c>
      <c r="I60" s="34">
        <v>498.87603199999995</v>
      </c>
      <c r="J60" s="34">
        <v>430.58496000000002</v>
      </c>
      <c r="K60" s="34">
        <v>14.768100000000002</v>
      </c>
      <c r="L60" s="34">
        <v>97.138520000000028</v>
      </c>
      <c r="M60" s="37">
        <f>240+150</f>
        <v>390</v>
      </c>
      <c r="N60" s="37">
        <f>69.41504+180</f>
        <v>249.41504</v>
      </c>
      <c r="O60" s="34">
        <v>244</v>
      </c>
      <c r="P60" s="34">
        <v>244</v>
      </c>
      <c r="Q60" s="34">
        <v>0</v>
      </c>
      <c r="R60" s="36">
        <f>SUM(F60:Q60)</f>
        <v>2338.630772</v>
      </c>
      <c r="S60" s="36">
        <v>0</v>
      </c>
      <c r="T60" s="32"/>
      <c r="U60" s="34">
        <v>0</v>
      </c>
      <c r="V60" s="34">
        <v>158.47984</v>
      </c>
      <c r="W60" s="34">
        <v>11.368280000000002</v>
      </c>
      <c r="X60" s="35">
        <f t="shared" si="170"/>
        <v>169.84811999999999</v>
      </c>
      <c r="Y60" s="34">
        <v>498.87603199999995</v>
      </c>
      <c r="Z60" s="34">
        <v>430.58496000000002</v>
      </c>
      <c r="AA60" s="34">
        <v>14.768100000000002</v>
      </c>
      <c r="AB60" s="35">
        <f t="shared" si="171"/>
        <v>944.22909200000004</v>
      </c>
      <c r="AC60" s="34">
        <v>97.138520000000028</v>
      </c>
      <c r="AD60" s="37">
        <v>632.21470000000113</v>
      </c>
      <c r="AE60" s="37">
        <v>243.53152</v>
      </c>
      <c r="AF60" s="35">
        <f t="shared" si="172"/>
        <v>972.8847400000011</v>
      </c>
      <c r="AG60" s="37">
        <v>196</v>
      </c>
      <c r="AH60" s="37">
        <v>244</v>
      </c>
      <c r="AI60" s="37">
        <v>0</v>
      </c>
      <c r="AJ60" s="35">
        <f t="shared" si="173"/>
        <v>440</v>
      </c>
      <c r="AK60" s="35">
        <f t="shared" si="174"/>
        <v>2526.9619520000015</v>
      </c>
      <c r="AL60" s="36">
        <f t="shared" si="175"/>
        <v>2526.9619520000015</v>
      </c>
      <c r="AM60" s="32"/>
      <c r="AN60" s="34">
        <v>0</v>
      </c>
      <c r="AO60" s="34">
        <v>158.47984</v>
      </c>
      <c r="AP60" s="34">
        <v>11.368280000000002</v>
      </c>
      <c r="AQ60" s="35">
        <f t="shared" si="176"/>
        <v>169.84811999999999</v>
      </c>
      <c r="AR60" s="34">
        <v>498.87603199999995</v>
      </c>
      <c r="AS60" s="34">
        <v>430.58496000000002</v>
      </c>
      <c r="AT60" s="34">
        <v>14.768100000000002</v>
      </c>
      <c r="AU60" s="35">
        <f t="shared" si="177"/>
        <v>944.22909200000004</v>
      </c>
      <c r="AV60" s="34">
        <v>97.138520000000028</v>
      </c>
      <c r="AW60" s="37">
        <v>772.15300000000002</v>
      </c>
      <c r="AX60" s="37">
        <v>243.53152</v>
      </c>
      <c r="AY60" s="35">
        <f t="shared" si="178"/>
        <v>1112.82304</v>
      </c>
      <c r="AZ60" s="37">
        <v>219.77429000000001</v>
      </c>
      <c r="BA60" s="37">
        <v>142.37286999999998</v>
      </c>
      <c r="BB60" s="37">
        <v>193.27338</v>
      </c>
      <c r="BC60" s="35">
        <f t="shared" si="179"/>
        <v>555.42053999999996</v>
      </c>
      <c r="BD60" s="35">
        <f t="shared" si="180"/>
        <v>2782.3207920000004</v>
      </c>
      <c r="BE60" s="36">
        <f t="shared" si="181"/>
        <v>2782.3207920000004</v>
      </c>
      <c r="BF60" s="38">
        <f t="shared" si="10"/>
        <v>110.10536940605265</v>
      </c>
      <c r="BG60" s="38">
        <f t="shared" si="11"/>
        <v>110.10536940605265</v>
      </c>
    </row>
    <row r="61" spans="1:59" ht="15.75" hidden="1" customHeight="1" outlineLevel="1">
      <c r="A61" s="23" t="s">
        <v>57</v>
      </c>
      <c r="B61" s="34">
        <v>3200</v>
      </c>
      <c r="C61" s="34">
        <v>1901.13969</v>
      </c>
      <c r="D61" s="34">
        <f>+B61-C61</f>
        <v>1298.86031</v>
      </c>
      <c r="E61" s="34">
        <f t="shared" si="169"/>
        <v>1065.3498599999998</v>
      </c>
      <c r="F61" s="34">
        <v>198.74405999999999</v>
      </c>
      <c r="G61" s="34">
        <v>217.52283000000003</v>
      </c>
      <c r="H61" s="34">
        <v>387.22341999999998</v>
      </c>
      <c r="I61" s="34">
        <v>0.37</v>
      </c>
      <c r="J61" s="34">
        <v>0</v>
      </c>
      <c r="K61" s="34">
        <v>0</v>
      </c>
      <c r="L61" s="34">
        <v>221.48954999999998</v>
      </c>
      <c r="M61" s="37">
        <f>50+70</f>
        <v>120</v>
      </c>
      <c r="N61" s="37">
        <v>0</v>
      </c>
      <c r="O61" s="34">
        <f>203-50</f>
        <v>153</v>
      </c>
      <c r="P61" s="34">
        <v>0</v>
      </c>
      <c r="Q61" s="34">
        <v>0</v>
      </c>
      <c r="R61" s="36">
        <f>SUM(F61:Q61)</f>
        <v>1298.3498599999998</v>
      </c>
      <c r="S61" s="36">
        <v>0</v>
      </c>
      <c r="T61" s="32"/>
      <c r="U61" s="34">
        <v>198.74405999999999</v>
      </c>
      <c r="V61" s="34">
        <v>217.52283000000003</v>
      </c>
      <c r="W61" s="34">
        <v>387.22341999999998</v>
      </c>
      <c r="X61" s="35">
        <f t="shared" si="170"/>
        <v>803.49030999999991</v>
      </c>
      <c r="Y61" s="34">
        <v>0.37</v>
      </c>
      <c r="Z61" s="34">
        <v>0</v>
      </c>
      <c r="AA61" s="34">
        <v>0</v>
      </c>
      <c r="AB61" s="35">
        <f t="shared" si="171"/>
        <v>0.37</v>
      </c>
      <c r="AC61" s="34">
        <v>221.48954999999998</v>
      </c>
      <c r="AD61" s="37">
        <v>0</v>
      </c>
      <c r="AE61" s="37">
        <v>0</v>
      </c>
      <c r="AF61" s="35">
        <f t="shared" si="172"/>
        <v>221.48954999999998</v>
      </c>
      <c r="AG61" s="37">
        <v>40</v>
      </c>
      <c r="AH61" s="37">
        <v>0</v>
      </c>
      <c r="AI61" s="37">
        <v>0</v>
      </c>
      <c r="AJ61" s="35">
        <f t="shared" si="173"/>
        <v>40</v>
      </c>
      <c r="AK61" s="35">
        <f t="shared" si="174"/>
        <v>1065.3498599999998</v>
      </c>
      <c r="AL61" s="36">
        <f t="shared" si="175"/>
        <v>1065.3498599999998</v>
      </c>
      <c r="AM61" s="32"/>
      <c r="AN61" s="34">
        <v>198.74405999999999</v>
      </c>
      <c r="AO61" s="34">
        <v>217.52283000000003</v>
      </c>
      <c r="AP61" s="34">
        <v>387.22341999999998</v>
      </c>
      <c r="AQ61" s="35">
        <f t="shared" si="176"/>
        <v>803.49030999999991</v>
      </c>
      <c r="AR61" s="34">
        <v>0.37</v>
      </c>
      <c r="AS61" s="34">
        <v>0</v>
      </c>
      <c r="AT61" s="34">
        <v>0</v>
      </c>
      <c r="AU61" s="35">
        <f t="shared" si="177"/>
        <v>0.37</v>
      </c>
      <c r="AV61" s="34">
        <v>221.48954999999998</v>
      </c>
      <c r="AW61" s="37">
        <v>0</v>
      </c>
      <c r="AX61" s="37">
        <v>0</v>
      </c>
      <c r="AY61" s="35">
        <f t="shared" si="178"/>
        <v>221.48954999999998</v>
      </c>
      <c r="AZ61" s="37">
        <v>0</v>
      </c>
      <c r="BA61" s="37">
        <v>0</v>
      </c>
      <c r="BB61" s="37">
        <v>0</v>
      </c>
      <c r="BC61" s="35">
        <f t="shared" si="179"/>
        <v>0</v>
      </c>
      <c r="BD61" s="35">
        <f t="shared" si="180"/>
        <v>1025.3498599999998</v>
      </c>
      <c r="BE61" s="36">
        <f t="shared" si="181"/>
        <v>1025.3498599999998</v>
      </c>
      <c r="BF61" s="38">
        <f t="shared" si="10"/>
        <v>96.24536487947725</v>
      </c>
      <c r="BG61" s="38">
        <f t="shared" si="11"/>
        <v>96.24536487947725</v>
      </c>
    </row>
    <row r="62" spans="1:59" ht="15.75" customHeight="1" collapsed="1">
      <c r="A62" s="22" t="s">
        <v>111</v>
      </c>
      <c r="B62" s="3">
        <f t="shared" ref="B62:S62" si="182">SUM(B63:B66)</f>
        <v>17300</v>
      </c>
      <c r="C62" s="3">
        <f t="shared" si="182"/>
        <v>7325.6733600000007</v>
      </c>
      <c r="D62" s="3">
        <f t="shared" si="182"/>
        <v>9974.3266399999993</v>
      </c>
      <c r="E62" s="3">
        <f t="shared" si="182"/>
        <v>8982.5792099999999</v>
      </c>
      <c r="F62" s="3">
        <f t="shared" si="182"/>
        <v>401.9010599999998</v>
      </c>
      <c r="G62" s="3">
        <f t="shared" si="182"/>
        <v>588.15645000000006</v>
      </c>
      <c r="H62" s="3">
        <f t="shared" si="182"/>
        <v>2171.2292599999992</v>
      </c>
      <c r="I62" s="3">
        <f t="shared" si="182"/>
        <v>550.77476999999999</v>
      </c>
      <c r="J62" s="3">
        <f t="shared" si="182"/>
        <v>1123.91282</v>
      </c>
      <c r="K62" s="3">
        <f t="shared" si="182"/>
        <v>1191.1186500000001</v>
      </c>
      <c r="L62" s="3">
        <f t="shared" si="182"/>
        <v>1374.9497099999999</v>
      </c>
      <c r="M62" s="3">
        <f t="shared" si="182"/>
        <v>591</v>
      </c>
      <c r="N62" s="3">
        <f t="shared" si="182"/>
        <v>149.66263000000001</v>
      </c>
      <c r="O62" s="3">
        <f t="shared" si="182"/>
        <v>100</v>
      </c>
      <c r="P62" s="3">
        <f t="shared" si="182"/>
        <v>87.517030000000005</v>
      </c>
      <c r="Q62" s="3">
        <f t="shared" si="182"/>
        <v>108.90244000000007</v>
      </c>
      <c r="R62" s="3">
        <f t="shared" si="182"/>
        <v>8439.1248199999991</v>
      </c>
      <c r="S62" s="3">
        <f t="shared" si="182"/>
        <v>0</v>
      </c>
      <c r="T62" s="32"/>
      <c r="U62" s="3">
        <f t="shared" ref="U62:AL62" si="183">SUM(U63:U66)</f>
        <v>401.9010599999998</v>
      </c>
      <c r="V62" s="3">
        <f t="shared" si="183"/>
        <v>588.15645000000006</v>
      </c>
      <c r="W62" s="3">
        <f t="shared" si="183"/>
        <v>2171.2292599999992</v>
      </c>
      <c r="X62" s="3">
        <f t="shared" si="183"/>
        <v>3161.2867699999988</v>
      </c>
      <c r="Y62" s="3">
        <f t="shared" si="183"/>
        <v>550.77476999999999</v>
      </c>
      <c r="Z62" s="3">
        <f t="shared" si="183"/>
        <v>1123.91282</v>
      </c>
      <c r="AA62" s="3">
        <f t="shared" si="183"/>
        <v>1191.1186500000001</v>
      </c>
      <c r="AB62" s="3">
        <f t="shared" si="183"/>
        <v>2865.8062400000003</v>
      </c>
      <c r="AC62" s="3">
        <f t="shared" si="183"/>
        <v>1374.9497099999999</v>
      </c>
      <c r="AD62" s="3">
        <f t="shared" si="183"/>
        <v>607.22312999999986</v>
      </c>
      <c r="AE62" s="3">
        <f t="shared" si="183"/>
        <v>625.3133600000001</v>
      </c>
      <c r="AF62" s="3">
        <f t="shared" si="183"/>
        <v>2607.4862000000003</v>
      </c>
      <c r="AG62" s="33">
        <f t="shared" si="183"/>
        <v>348</v>
      </c>
      <c r="AH62" s="33">
        <f t="shared" si="183"/>
        <v>0</v>
      </c>
      <c r="AI62" s="33">
        <f t="shared" si="183"/>
        <v>0</v>
      </c>
      <c r="AJ62" s="3">
        <f t="shared" si="183"/>
        <v>348</v>
      </c>
      <c r="AK62" s="3">
        <f t="shared" si="183"/>
        <v>8982.5792099999999</v>
      </c>
      <c r="AL62" s="3">
        <f t="shared" si="183"/>
        <v>8982.5792099999999</v>
      </c>
      <c r="AM62" s="32"/>
      <c r="AN62" s="3">
        <f t="shared" ref="AN62:BE62" si="184">SUM(AN63:AN66)</f>
        <v>401.9010599999998</v>
      </c>
      <c r="AO62" s="3">
        <f t="shared" si="184"/>
        <v>588.15645000000006</v>
      </c>
      <c r="AP62" s="3">
        <f t="shared" si="184"/>
        <v>2171.2292599999992</v>
      </c>
      <c r="AQ62" s="3">
        <f t="shared" si="184"/>
        <v>3161.2867699999988</v>
      </c>
      <c r="AR62" s="3">
        <f t="shared" si="184"/>
        <v>550.77476999999999</v>
      </c>
      <c r="AS62" s="3">
        <f t="shared" si="184"/>
        <v>1123.91282</v>
      </c>
      <c r="AT62" s="3">
        <f t="shared" si="184"/>
        <v>1191.1186500000001</v>
      </c>
      <c r="AU62" s="3">
        <f t="shared" si="184"/>
        <v>2865.8062400000003</v>
      </c>
      <c r="AV62" s="3">
        <f t="shared" si="184"/>
        <v>1374.9497099999999</v>
      </c>
      <c r="AW62" s="3">
        <f t="shared" si="184"/>
        <v>607.22312999999986</v>
      </c>
      <c r="AX62" s="3">
        <f t="shared" si="184"/>
        <v>625.3133600000001</v>
      </c>
      <c r="AY62" s="3">
        <f t="shared" si="184"/>
        <v>2607.4862000000003</v>
      </c>
      <c r="AZ62" s="33">
        <f t="shared" si="184"/>
        <v>466.42375000000004</v>
      </c>
      <c r="BA62" s="33">
        <f t="shared" si="184"/>
        <v>697.41755000000012</v>
      </c>
      <c r="BB62" s="33">
        <f t="shared" si="184"/>
        <v>180.70180999999999</v>
      </c>
      <c r="BC62" s="3">
        <f t="shared" si="184"/>
        <v>1344.5431100000001</v>
      </c>
      <c r="BD62" s="3">
        <f t="shared" si="184"/>
        <v>9979.1223199999986</v>
      </c>
      <c r="BE62" s="3">
        <f t="shared" si="184"/>
        <v>9979.1223199999986</v>
      </c>
      <c r="BF62" s="14">
        <f t="shared" si="10"/>
        <v>111.09417558924035</v>
      </c>
      <c r="BG62" s="14">
        <f t="shared" si="11"/>
        <v>111.09417558924035</v>
      </c>
    </row>
    <row r="63" spans="1:59" ht="15.75" hidden="1" customHeight="1" outlineLevel="1">
      <c r="A63" s="23" t="s">
        <v>58</v>
      </c>
      <c r="B63" s="34">
        <v>9800</v>
      </c>
      <c r="C63" s="34">
        <v>3526.33142</v>
      </c>
      <c r="D63" s="34">
        <f>+B63-C63</f>
        <v>6273.6685799999996</v>
      </c>
      <c r="E63" s="34">
        <f t="shared" si="169"/>
        <v>5999.7695599999997</v>
      </c>
      <c r="F63" s="37">
        <v>92.073809999999995</v>
      </c>
      <c r="G63" s="37">
        <v>317.69702000000001</v>
      </c>
      <c r="H63" s="37">
        <v>1556.2628999999995</v>
      </c>
      <c r="I63" s="37">
        <v>364.45168000000001</v>
      </c>
      <c r="J63" s="37">
        <v>975.86355000000003</v>
      </c>
      <c r="K63" s="37">
        <v>1123.5895700000001</v>
      </c>
      <c r="L63" s="37">
        <v>1069.25973</v>
      </c>
      <c r="M63" s="34">
        <v>491</v>
      </c>
      <c r="N63" s="34"/>
      <c r="O63" s="34">
        <v>0</v>
      </c>
      <c r="P63" s="34">
        <v>0</v>
      </c>
      <c r="Q63" s="34">
        <v>0</v>
      </c>
      <c r="R63" s="36">
        <f>SUM(F63:Q63)</f>
        <v>5990.1982599999992</v>
      </c>
      <c r="S63" s="36">
        <v>0</v>
      </c>
      <c r="T63" s="32"/>
      <c r="U63" s="37">
        <v>92.073809999999995</v>
      </c>
      <c r="V63" s="37">
        <v>317.69702000000001</v>
      </c>
      <c r="W63" s="37">
        <v>1556.2628999999995</v>
      </c>
      <c r="X63" s="35">
        <f t="shared" si="170"/>
        <v>1966.0337299999994</v>
      </c>
      <c r="Y63" s="37">
        <v>364.45168000000001</v>
      </c>
      <c r="Z63" s="37">
        <v>975.86355000000003</v>
      </c>
      <c r="AA63" s="37">
        <v>1123.5895700000001</v>
      </c>
      <c r="AB63" s="35">
        <f t="shared" si="171"/>
        <v>2463.9048000000003</v>
      </c>
      <c r="AC63" s="37">
        <v>1069.25973</v>
      </c>
      <c r="AD63" s="34">
        <v>318.80104</v>
      </c>
      <c r="AE63" s="34">
        <v>133.77026000000001</v>
      </c>
      <c r="AF63" s="35">
        <f t="shared" si="172"/>
        <v>1521.8310300000001</v>
      </c>
      <c r="AG63" s="37">
        <v>48</v>
      </c>
      <c r="AH63" s="37">
        <v>0</v>
      </c>
      <c r="AI63" s="37">
        <v>0</v>
      </c>
      <c r="AJ63" s="35">
        <f t="shared" si="173"/>
        <v>48</v>
      </c>
      <c r="AK63" s="35">
        <f t="shared" ref="AK63:AK66" si="185">+X63+AB63+AF63+AJ63</f>
        <v>5999.7695599999997</v>
      </c>
      <c r="AL63" s="36">
        <f t="shared" ref="AL63:AL66" si="186">+AK63</f>
        <v>5999.7695599999997</v>
      </c>
      <c r="AM63" s="32"/>
      <c r="AN63" s="37">
        <v>92.073809999999995</v>
      </c>
      <c r="AO63" s="37">
        <v>317.69702000000001</v>
      </c>
      <c r="AP63" s="37">
        <v>1556.2628999999995</v>
      </c>
      <c r="AQ63" s="35">
        <f t="shared" si="176"/>
        <v>1966.0337299999994</v>
      </c>
      <c r="AR63" s="37">
        <v>364.45168000000001</v>
      </c>
      <c r="AS63" s="37">
        <v>975.86355000000003</v>
      </c>
      <c r="AT63" s="37">
        <v>1123.5895700000001</v>
      </c>
      <c r="AU63" s="35">
        <f t="shared" si="177"/>
        <v>2463.9048000000003</v>
      </c>
      <c r="AV63" s="37">
        <v>1069.25973</v>
      </c>
      <c r="AW63" s="34">
        <v>318.80104</v>
      </c>
      <c r="AX63" s="34">
        <v>133.77026000000001</v>
      </c>
      <c r="AY63" s="35">
        <f t="shared" si="178"/>
        <v>1521.8310300000001</v>
      </c>
      <c r="AZ63" s="37">
        <v>68.616460000000004</v>
      </c>
      <c r="BA63" s="37">
        <v>42.884900000000002</v>
      </c>
      <c r="BB63" s="37">
        <v>97.284220000000005</v>
      </c>
      <c r="BC63" s="35">
        <f t="shared" si="179"/>
        <v>208.78558000000001</v>
      </c>
      <c r="BD63" s="35">
        <f t="shared" ref="BD63:BD66" si="187">+AQ63+AU63+AY63+BC63</f>
        <v>6160.5551399999995</v>
      </c>
      <c r="BE63" s="36">
        <f t="shared" ref="BE63:BE66" si="188">+BD63</f>
        <v>6160.5551399999995</v>
      </c>
      <c r="BF63" s="38">
        <f t="shared" si="10"/>
        <v>102.67986259125593</v>
      </c>
      <c r="BG63" s="38">
        <f t="shared" si="11"/>
        <v>102.67986259125593</v>
      </c>
    </row>
    <row r="64" spans="1:59" ht="15.75" hidden="1" customHeight="1" outlineLevel="1">
      <c r="A64" s="23" t="s">
        <v>59</v>
      </c>
      <c r="B64" s="34">
        <v>3500</v>
      </c>
      <c r="C64" s="34">
        <v>1972.02169</v>
      </c>
      <c r="D64" s="34">
        <f>+B64-C64</f>
        <v>1527.97831</v>
      </c>
      <c r="E64" s="34">
        <f t="shared" si="169"/>
        <v>1365.8767499999999</v>
      </c>
      <c r="F64" s="34">
        <v>292.45236999999986</v>
      </c>
      <c r="G64" s="34">
        <v>236.09952000000001</v>
      </c>
      <c r="H64" s="34">
        <f>474.10838+11.554</f>
        <v>485.66237999999998</v>
      </c>
      <c r="I64" s="34">
        <v>156.33454999999998</v>
      </c>
      <c r="J64" s="34">
        <v>127.33737000000001</v>
      </c>
      <c r="K64" s="34">
        <v>47.723759999999999</v>
      </c>
      <c r="L64" s="34">
        <f>11.50521+285.1</f>
        <v>296.60521</v>
      </c>
      <c r="M64" s="34">
        <v>0</v>
      </c>
      <c r="N64" s="34"/>
      <c r="O64" s="34"/>
      <c r="P64" s="34"/>
      <c r="Q64" s="34"/>
      <c r="R64" s="36">
        <f>SUM(F64:Q64)</f>
        <v>1642.2151599999997</v>
      </c>
      <c r="S64" s="36"/>
      <c r="T64" s="32"/>
      <c r="U64" s="34">
        <v>292.45236999999986</v>
      </c>
      <c r="V64" s="34">
        <v>236.09952000000001</v>
      </c>
      <c r="W64" s="34">
        <f>474.10838+11.554</f>
        <v>485.66237999999998</v>
      </c>
      <c r="X64" s="35">
        <f t="shared" si="170"/>
        <v>1014.2142699999998</v>
      </c>
      <c r="Y64" s="34">
        <v>156.33454999999998</v>
      </c>
      <c r="Z64" s="34">
        <v>127.33737000000001</v>
      </c>
      <c r="AA64" s="34">
        <v>47.723759999999999</v>
      </c>
      <c r="AB64" s="35">
        <f t="shared" si="171"/>
        <v>331.39567999999997</v>
      </c>
      <c r="AC64" s="34">
        <v>10</v>
      </c>
      <c r="AD64" s="34">
        <v>8.4399200000000008</v>
      </c>
      <c r="AE64" s="34">
        <v>1.8268800000000001</v>
      </c>
      <c r="AF64" s="35">
        <f t="shared" si="172"/>
        <v>20.2668</v>
      </c>
      <c r="AG64" s="37"/>
      <c r="AH64" s="37"/>
      <c r="AI64" s="37"/>
      <c r="AJ64" s="35">
        <f t="shared" si="173"/>
        <v>0</v>
      </c>
      <c r="AK64" s="35">
        <f t="shared" si="185"/>
        <v>1365.8767499999999</v>
      </c>
      <c r="AL64" s="36">
        <f t="shared" si="186"/>
        <v>1365.8767499999999</v>
      </c>
      <c r="AM64" s="32"/>
      <c r="AN64" s="34">
        <v>292.45236999999986</v>
      </c>
      <c r="AO64" s="34">
        <v>236.09952000000001</v>
      </c>
      <c r="AP64" s="34">
        <v>485.66237999999998</v>
      </c>
      <c r="AQ64" s="35">
        <f t="shared" si="176"/>
        <v>1014.2142699999998</v>
      </c>
      <c r="AR64" s="34">
        <v>156.33454999999998</v>
      </c>
      <c r="AS64" s="34">
        <v>127.33737000000001</v>
      </c>
      <c r="AT64" s="34">
        <v>47.723759999999999</v>
      </c>
      <c r="AU64" s="35">
        <f t="shared" si="177"/>
        <v>331.39567999999997</v>
      </c>
      <c r="AV64" s="34">
        <v>296.60521</v>
      </c>
      <c r="AW64" s="34">
        <v>8.4399200000000008</v>
      </c>
      <c r="AX64" s="34">
        <v>1.8268800000000001</v>
      </c>
      <c r="AY64" s="35">
        <f t="shared" si="178"/>
        <v>306.87200999999999</v>
      </c>
      <c r="AZ64" s="37">
        <v>0</v>
      </c>
      <c r="BA64" s="37">
        <v>0</v>
      </c>
      <c r="BB64" s="37">
        <v>0</v>
      </c>
      <c r="BC64" s="35">
        <f t="shared" si="179"/>
        <v>0</v>
      </c>
      <c r="BD64" s="35">
        <f t="shared" si="187"/>
        <v>1652.4819599999998</v>
      </c>
      <c r="BE64" s="36">
        <f t="shared" si="188"/>
        <v>1652.4819599999998</v>
      </c>
      <c r="BF64" s="38">
        <f t="shared" si="10"/>
        <v>120.98324098422498</v>
      </c>
      <c r="BG64" s="38">
        <f t="shared" si="11"/>
        <v>120.98324098422498</v>
      </c>
    </row>
    <row r="65" spans="1:59" ht="15.75" hidden="1" customHeight="1" outlineLevel="1">
      <c r="A65" s="23" t="s">
        <v>60</v>
      </c>
      <c r="B65" s="34">
        <v>1500</v>
      </c>
      <c r="C65" s="34">
        <v>131.23224999999999</v>
      </c>
      <c r="D65" s="34">
        <f>+B65-C65</f>
        <v>1368.76775</v>
      </c>
      <c r="E65" s="34">
        <f t="shared" si="169"/>
        <v>1357.2852599999999</v>
      </c>
      <c r="F65" s="34">
        <v>3.9</v>
      </c>
      <c r="G65" s="34">
        <v>10.130330000000001</v>
      </c>
      <c r="H65" s="34">
        <v>23.411819999999999</v>
      </c>
      <c r="I65" s="34">
        <v>3.3250000000000002</v>
      </c>
      <c r="J65" s="34">
        <v>0</v>
      </c>
      <c r="K65" s="34">
        <v>0</v>
      </c>
      <c r="L65" s="34">
        <v>0</v>
      </c>
      <c r="M65" s="34">
        <v>100</v>
      </c>
      <c r="N65" s="34">
        <f>34.66263+115</f>
        <v>149.66263000000001</v>
      </c>
      <c r="O65" s="34">
        <v>100</v>
      </c>
      <c r="P65" s="34">
        <v>87.517030000000005</v>
      </c>
      <c r="Q65" s="34">
        <v>108.90244000000007</v>
      </c>
      <c r="R65" s="36">
        <f>SUM(F65:Q65)</f>
        <v>586.8492500000001</v>
      </c>
      <c r="S65" s="36">
        <v>0</v>
      </c>
      <c r="T65" s="32"/>
      <c r="U65" s="34">
        <v>3.9</v>
      </c>
      <c r="V65" s="34">
        <v>10.130330000000001</v>
      </c>
      <c r="W65" s="34">
        <v>23.411819999999999</v>
      </c>
      <c r="X65" s="35">
        <f t="shared" si="170"/>
        <v>37.442149999999998</v>
      </c>
      <c r="Y65" s="34">
        <v>3.3250000000000002</v>
      </c>
      <c r="Z65" s="34">
        <v>0</v>
      </c>
      <c r="AA65" s="34">
        <v>0</v>
      </c>
      <c r="AB65" s="35">
        <f t="shared" si="171"/>
        <v>3.3250000000000002</v>
      </c>
      <c r="AC65" s="34">
        <f>11.50521+285.1-10</f>
        <v>286.60521</v>
      </c>
      <c r="AD65" s="34">
        <v>243.77780999999996</v>
      </c>
      <c r="AE65" s="34">
        <v>486.13509000000005</v>
      </c>
      <c r="AF65" s="35">
        <f t="shared" si="172"/>
        <v>1016.51811</v>
      </c>
      <c r="AG65" s="37">
        <v>300</v>
      </c>
      <c r="AH65" s="37"/>
      <c r="AI65" s="37"/>
      <c r="AJ65" s="35">
        <f t="shared" si="173"/>
        <v>300</v>
      </c>
      <c r="AK65" s="35">
        <f t="shared" si="185"/>
        <v>1357.2852599999999</v>
      </c>
      <c r="AL65" s="36">
        <f t="shared" si="186"/>
        <v>1357.2852599999999</v>
      </c>
      <c r="AM65" s="32"/>
      <c r="AN65" s="34">
        <v>3.9</v>
      </c>
      <c r="AO65" s="34">
        <v>10.130330000000001</v>
      </c>
      <c r="AP65" s="34">
        <v>23.411819999999999</v>
      </c>
      <c r="AQ65" s="35">
        <f t="shared" si="176"/>
        <v>37.442149999999998</v>
      </c>
      <c r="AR65" s="34">
        <v>3.3250000000000002</v>
      </c>
      <c r="AS65" s="34">
        <v>0</v>
      </c>
      <c r="AT65" s="34">
        <v>0</v>
      </c>
      <c r="AU65" s="35">
        <f t="shared" si="177"/>
        <v>3.3250000000000002</v>
      </c>
      <c r="AV65" s="34">
        <v>0</v>
      </c>
      <c r="AW65" s="34">
        <v>243.77780999999996</v>
      </c>
      <c r="AX65" s="34">
        <v>486.13509000000005</v>
      </c>
      <c r="AY65" s="35">
        <f t="shared" si="178"/>
        <v>729.91290000000004</v>
      </c>
      <c r="AZ65" s="37">
        <v>396.17129</v>
      </c>
      <c r="BA65" s="37">
        <v>102.89713</v>
      </c>
      <c r="BB65" s="37">
        <v>83.41758999999999</v>
      </c>
      <c r="BC65" s="35">
        <f t="shared" si="179"/>
        <v>582.48600999999996</v>
      </c>
      <c r="BD65" s="35">
        <f t="shared" si="187"/>
        <v>1353.16606</v>
      </c>
      <c r="BE65" s="36">
        <f t="shared" si="188"/>
        <v>1353.16606</v>
      </c>
      <c r="BF65" s="38">
        <f t="shared" si="10"/>
        <v>99.696511844532978</v>
      </c>
      <c r="BG65" s="38">
        <f t="shared" si="11"/>
        <v>99.696511844532978</v>
      </c>
    </row>
    <row r="66" spans="1:59" ht="15.75" hidden="1" customHeight="1" outlineLevel="1">
      <c r="A66" s="23" t="s">
        <v>61</v>
      </c>
      <c r="B66" s="34">
        <v>2500</v>
      </c>
      <c r="C66" s="34">
        <v>1696.0880000000002</v>
      </c>
      <c r="D66" s="34">
        <f>+B66-C66</f>
        <v>803.91199999999981</v>
      </c>
      <c r="E66" s="34">
        <f t="shared" si="169"/>
        <v>259.64763999999997</v>
      </c>
      <c r="F66" s="34">
        <v>13.474879999999999</v>
      </c>
      <c r="G66" s="34">
        <v>24.229580000000002</v>
      </c>
      <c r="H66" s="34">
        <v>105.89215999999999</v>
      </c>
      <c r="I66" s="34">
        <v>26.663540000000001</v>
      </c>
      <c r="J66" s="34">
        <v>20.7119</v>
      </c>
      <c r="K66" s="34">
        <v>19.805319999999998</v>
      </c>
      <c r="L66" s="34">
        <v>9.0847700000000007</v>
      </c>
      <c r="M66" s="34">
        <v>0</v>
      </c>
      <c r="N66" s="34">
        <v>0</v>
      </c>
      <c r="O66" s="34">
        <v>0</v>
      </c>
      <c r="P66" s="34">
        <v>0</v>
      </c>
      <c r="Q66" s="34">
        <v>0</v>
      </c>
      <c r="R66" s="36">
        <f>SUM(F66:Q66)</f>
        <v>219.86214999999999</v>
      </c>
      <c r="S66" s="36">
        <v>0</v>
      </c>
      <c r="T66" s="32"/>
      <c r="U66" s="34">
        <v>13.474879999999999</v>
      </c>
      <c r="V66" s="34">
        <v>24.229580000000002</v>
      </c>
      <c r="W66" s="34">
        <v>105.89215999999999</v>
      </c>
      <c r="X66" s="35">
        <f t="shared" si="170"/>
        <v>143.59661999999997</v>
      </c>
      <c r="Y66" s="34">
        <v>26.663540000000001</v>
      </c>
      <c r="Z66" s="34">
        <v>20.7119</v>
      </c>
      <c r="AA66" s="34">
        <v>19.805319999999998</v>
      </c>
      <c r="AB66" s="35">
        <f t="shared" si="171"/>
        <v>67.180759999999992</v>
      </c>
      <c r="AC66" s="34">
        <v>9.0847700000000007</v>
      </c>
      <c r="AD66" s="34">
        <v>36.204360000000001</v>
      </c>
      <c r="AE66" s="34">
        <v>3.5811299999999999</v>
      </c>
      <c r="AF66" s="35">
        <f t="shared" si="172"/>
        <v>48.870260000000002</v>
      </c>
      <c r="AG66" s="37">
        <v>0</v>
      </c>
      <c r="AH66" s="37">
        <v>0</v>
      </c>
      <c r="AI66" s="37">
        <v>0</v>
      </c>
      <c r="AJ66" s="35">
        <f t="shared" si="173"/>
        <v>0</v>
      </c>
      <c r="AK66" s="35">
        <f t="shared" si="185"/>
        <v>259.64763999999997</v>
      </c>
      <c r="AL66" s="36">
        <f t="shared" si="186"/>
        <v>259.64763999999997</v>
      </c>
      <c r="AM66" s="32"/>
      <c r="AN66" s="34">
        <v>13.474879999999999</v>
      </c>
      <c r="AO66" s="34">
        <v>24.229580000000002</v>
      </c>
      <c r="AP66" s="34">
        <v>105.89215999999999</v>
      </c>
      <c r="AQ66" s="35">
        <f t="shared" si="176"/>
        <v>143.59661999999997</v>
      </c>
      <c r="AR66" s="34">
        <v>26.663540000000001</v>
      </c>
      <c r="AS66" s="34">
        <v>20.7119</v>
      </c>
      <c r="AT66" s="34">
        <v>19.805319999999998</v>
      </c>
      <c r="AU66" s="35">
        <f t="shared" si="177"/>
        <v>67.180759999999992</v>
      </c>
      <c r="AV66" s="34">
        <v>9.0847700000000007</v>
      </c>
      <c r="AW66" s="34">
        <v>36.204360000000001</v>
      </c>
      <c r="AX66" s="34">
        <v>3.5811299999999999</v>
      </c>
      <c r="AY66" s="35">
        <f t="shared" si="178"/>
        <v>48.870260000000002</v>
      </c>
      <c r="AZ66" s="37">
        <v>1.6359999999999999</v>
      </c>
      <c r="BA66" s="37">
        <v>551.63552000000004</v>
      </c>
      <c r="BB66" s="37">
        <v>0</v>
      </c>
      <c r="BC66" s="35">
        <f t="shared" si="179"/>
        <v>553.27152000000001</v>
      </c>
      <c r="BD66" s="35">
        <f t="shared" si="187"/>
        <v>812.91915999999992</v>
      </c>
      <c r="BE66" s="36">
        <f t="shared" si="188"/>
        <v>812.91915999999992</v>
      </c>
      <c r="BF66" s="38">
        <f t="shared" si="10"/>
        <v>313.08551851270437</v>
      </c>
      <c r="BG66" s="38">
        <f t="shared" si="11"/>
        <v>313.08551851270437</v>
      </c>
    </row>
    <row r="67" spans="1:59" ht="15.75" customHeight="1" collapsed="1">
      <c r="A67" s="22" t="s">
        <v>112</v>
      </c>
      <c r="B67" s="3">
        <f t="shared" ref="B67:S67" si="189">SUM(B68:B70)</f>
        <v>4250</v>
      </c>
      <c r="C67" s="3">
        <f t="shared" si="189"/>
        <v>159.62267000000003</v>
      </c>
      <c r="D67" s="3">
        <f t="shared" si="189"/>
        <v>4090.3773300000003</v>
      </c>
      <c r="E67" s="3">
        <f t="shared" si="189"/>
        <v>1479.43541</v>
      </c>
      <c r="F67" s="3">
        <f t="shared" si="189"/>
        <v>19.954540000000001</v>
      </c>
      <c r="G67" s="3">
        <f t="shared" si="189"/>
        <v>5.69895</v>
      </c>
      <c r="H67" s="3">
        <f t="shared" si="189"/>
        <v>4.6423699999999997</v>
      </c>
      <c r="I67" s="3">
        <f t="shared" si="189"/>
        <v>6.4780100000000003</v>
      </c>
      <c r="J67" s="3">
        <f t="shared" si="189"/>
        <v>8</v>
      </c>
      <c r="K67" s="3">
        <f t="shared" si="189"/>
        <v>0</v>
      </c>
      <c r="L67" s="3">
        <f t="shared" si="189"/>
        <v>124.53400000000002</v>
      </c>
      <c r="M67" s="3">
        <f t="shared" si="189"/>
        <v>50</v>
      </c>
      <c r="N67" s="3">
        <f t="shared" si="189"/>
        <v>580</v>
      </c>
      <c r="O67" s="3">
        <f t="shared" si="189"/>
        <v>600</v>
      </c>
      <c r="P67" s="3">
        <f t="shared" si="189"/>
        <v>500</v>
      </c>
      <c r="Q67" s="3">
        <f t="shared" si="189"/>
        <v>130</v>
      </c>
      <c r="R67" s="3">
        <f t="shared" si="189"/>
        <v>2029.3078700000001</v>
      </c>
      <c r="S67" s="3">
        <f t="shared" si="189"/>
        <v>840</v>
      </c>
      <c r="T67" s="32"/>
      <c r="U67" s="3">
        <f t="shared" ref="U67:AL67" si="190">SUM(U68:U70)</f>
        <v>19.954540000000001</v>
      </c>
      <c r="V67" s="3">
        <f t="shared" si="190"/>
        <v>5.69895</v>
      </c>
      <c r="W67" s="3">
        <f t="shared" si="190"/>
        <v>4.6423699999999997</v>
      </c>
      <c r="X67" s="3">
        <f t="shared" si="190"/>
        <v>30.295860000000001</v>
      </c>
      <c r="Y67" s="3">
        <f t="shared" si="190"/>
        <v>6.4780100000000003</v>
      </c>
      <c r="Z67" s="3">
        <f t="shared" si="190"/>
        <v>8</v>
      </c>
      <c r="AA67" s="3">
        <f t="shared" si="190"/>
        <v>0</v>
      </c>
      <c r="AB67" s="3">
        <f t="shared" si="190"/>
        <v>14.478010000000001</v>
      </c>
      <c r="AC67" s="3">
        <f t="shared" si="190"/>
        <v>124.53400000000002</v>
      </c>
      <c r="AD67" s="3">
        <f t="shared" si="190"/>
        <v>23.60397</v>
      </c>
      <c r="AE67" s="3">
        <f t="shared" si="190"/>
        <v>206.52357000000001</v>
      </c>
      <c r="AF67" s="3">
        <f t="shared" si="190"/>
        <v>354.66154</v>
      </c>
      <c r="AG67" s="33">
        <f t="shared" si="190"/>
        <v>400</v>
      </c>
      <c r="AH67" s="33">
        <f t="shared" si="190"/>
        <v>350</v>
      </c>
      <c r="AI67" s="33">
        <f t="shared" si="190"/>
        <v>330</v>
      </c>
      <c r="AJ67" s="3">
        <f t="shared" si="190"/>
        <v>1080</v>
      </c>
      <c r="AK67" s="3">
        <f t="shared" si="190"/>
        <v>1479.43541</v>
      </c>
      <c r="AL67" s="3">
        <f t="shared" si="190"/>
        <v>1479.43541</v>
      </c>
      <c r="AM67" s="32"/>
      <c r="AN67" s="3">
        <f t="shared" ref="AN67:BE67" si="191">SUM(AN68:AN70)</f>
        <v>19.954540000000001</v>
      </c>
      <c r="AO67" s="3">
        <f t="shared" si="191"/>
        <v>5.69895</v>
      </c>
      <c r="AP67" s="3">
        <f t="shared" si="191"/>
        <v>4.6423699999999997</v>
      </c>
      <c r="AQ67" s="3">
        <f t="shared" si="191"/>
        <v>30.295860000000001</v>
      </c>
      <c r="AR67" s="3">
        <f t="shared" si="191"/>
        <v>6.4780100000000003</v>
      </c>
      <c r="AS67" s="3">
        <f t="shared" si="191"/>
        <v>8</v>
      </c>
      <c r="AT67" s="3">
        <f t="shared" si="191"/>
        <v>0</v>
      </c>
      <c r="AU67" s="3">
        <f t="shared" si="191"/>
        <v>14.478010000000001</v>
      </c>
      <c r="AV67" s="3">
        <f t="shared" si="191"/>
        <v>124.53400000000002</v>
      </c>
      <c r="AW67" s="3">
        <f t="shared" si="191"/>
        <v>23.60397</v>
      </c>
      <c r="AX67" s="3">
        <f t="shared" si="191"/>
        <v>206.52357000000001</v>
      </c>
      <c r="AY67" s="3">
        <f t="shared" si="191"/>
        <v>354.66154</v>
      </c>
      <c r="AZ67" s="33">
        <f t="shared" si="191"/>
        <v>202.11529999999999</v>
      </c>
      <c r="BA67" s="33">
        <f t="shared" si="191"/>
        <v>232.81576000000001</v>
      </c>
      <c r="BB67" s="33">
        <f t="shared" si="191"/>
        <v>241.84076000000002</v>
      </c>
      <c r="BC67" s="3">
        <f t="shared" si="191"/>
        <v>676.77181999999993</v>
      </c>
      <c r="BD67" s="3">
        <f t="shared" si="191"/>
        <v>1076.20723</v>
      </c>
      <c r="BE67" s="3">
        <f t="shared" si="191"/>
        <v>1076.20723</v>
      </c>
      <c r="BF67" s="14">
        <f t="shared" si="10"/>
        <v>72.744455264863504</v>
      </c>
      <c r="BG67" s="14">
        <f t="shared" si="11"/>
        <v>72.744455264863504</v>
      </c>
    </row>
    <row r="68" spans="1:59" ht="30" hidden="1" customHeight="1" outlineLevel="1">
      <c r="A68" s="23" t="s">
        <v>62</v>
      </c>
      <c r="B68" s="34">
        <v>850</v>
      </c>
      <c r="C68" s="34">
        <v>0</v>
      </c>
      <c r="D68" s="34">
        <f>+B68-C68</f>
        <v>850</v>
      </c>
      <c r="E68" s="34">
        <f t="shared" si="169"/>
        <v>10</v>
      </c>
      <c r="F68" s="34">
        <v>0</v>
      </c>
      <c r="G68" s="34">
        <v>0</v>
      </c>
      <c r="H68" s="34">
        <v>0</v>
      </c>
      <c r="I68" s="34">
        <v>0</v>
      </c>
      <c r="J68" s="34">
        <v>0</v>
      </c>
      <c r="K68" s="34"/>
      <c r="L68" s="34"/>
      <c r="M68" s="34"/>
      <c r="N68" s="34"/>
      <c r="O68" s="34"/>
      <c r="P68" s="34"/>
      <c r="Q68" s="34">
        <v>10</v>
      </c>
      <c r="R68" s="36">
        <f>SUM(F68:Q68)</f>
        <v>10</v>
      </c>
      <c r="S68" s="36">
        <f>+B68-R68</f>
        <v>840</v>
      </c>
      <c r="T68" s="32"/>
      <c r="U68" s="34">
        <v>0</v>
      </c>
      <c r="V68" s="34">
        <v>0</v>
      </c>
      <c r="W68" s="34">
        <v>0</v>
      </c>
      <c r="X68" s="35">
        <f t="shared" si="170"/>
        <v>0</v>
      </c>
      <c r="Y68" s="34">
        <v>0</v>
      </c>
      <c r="Z68" s="34">
        <v>0</v>
      </c>
      <c r="AA68" s="34"/>
      <c r="AB68" s="35">
        <f t="shared" si="171"/>
        <v>0</v>
      </c>
      <c r="AC68" s="34"/>
      <c r="AD68" s="34">
        <v>0</v>
      </c>
      <c r="AE68" s="34">
        <v>0</v>
      </c>
      <c r="AF68" s="35">
        <f t="shared" si="172"/>
        <v>0</v>
      </c>
      <c r="AG68" s="37"/>
      <c r="AH68" s="37"/>
      <c r="AI68" s="37">
        <v>10</v>
      </c>
      <c r="AJ68" s="35">
        <f t="shared" si="173"/>
        <v>10</v>
      </c>
      <c r="AK68" s="35">
        <f t="shared" ref="AK68:AK70" si="192">+X68+AB68+AF68+AJ68</f>
        <v>10</v>
      </c>
      <c r="AL68" s="36">
        <f t="shared" ref="AL68:AL70" si="193">+AK68</f>
        <v>10</v>
      </c>
      <c r="AM68" s="32"/>
      <c r="AN68" s="34">
        <v>0</v>
      </c>
      <c r="AO68" s="34">
        <v>0</v>
      </c>
      <c r="AP68" s="34">
        <v>0</v>
      </c>
      <c r="AQ68" s="35">
        <f t="shared" si="176"/>
        <v>0</v>
      </c>
      <c r="AR68" s="34">
        <v>0</v>
      </c>
      <c r="AS68" s="34">
        <v>0</v>
      </c>
      <c r="AT68" s="34">
        <v>0</v>
      </c>
      <c r="AU68" s="35">
        <f t="shared" si="177"/>
        <v>0</v>
      </c>
      <c r="AV68" s="34">
        <v>0</v>
      </c>
      <c r="AW68" s="34">
        <v>0</v>
      </c>
      <c r="AX68" s="34">
        <v>0</v>
      </c>
      <c r="AY68" s="35">
        <f t="shared" si="178"/>
        <v>0</v>
      </c>
      <c r="AZ68" s="37">
        <v>0</v>
      </c>
      <c r="BA68" s="37">
        <v>30</v>
      </c>
      <c r="BB68" s="37">
        <v>0</v>
      </c>
      <c r="BC68" s="35">
        <f t="shared" si="179"/>
        <v>30</v>
      </c>
      <c r="BD68" s="35">
        <f t="shared" ref="BD68:BD70" si="194">+AQ68+AU68+AY68+BC68</f>
        <v>30</v>
      </c>
      <c r="BE68" s="36">
        <f t="shared" ref="BE68:BE70" si="195">+BD68</f>
        <v>30</v>
      </c>
      <c r="BF68" s="38">
        <f t="shared" si="10"/>
        <v>300</v>
      </c>
      <c r="BG68" s="38">
        <f t="shared" si="11"/>
        <v>300</v>
      </c>
    </row>
    <row r="69" spans="1:59" ht="15.75" hidden="1" customHeight="1" outlineLevel="1">
      <c r="A69" s="23" t="s">
        <v>63</v>
      </c>
      <c r="B69" s="34">
        <v>1200</v>
      </c>
      <c r="C69" s="34">
        <v>0</v>
      </c>
      <c r="D69" s="34">
        <f>+B69-C69</f>
        <v>1200</v>
      </c>
      <c r="E69" s="34">
        <f t="shared" si="169"/>
        <v>772.96762999999999</v>
      </c>
      <c r="F69" s="34">
        <v>0</v>
      </c>
      <c r="G69" s="34">
        <v>0</v>
      </c>
      <c r="H69" s="34">
        <v>0</v>
      </c>
      <c r="I69" s="34">
        <v>0</v>
      </c>
      <c r="J69" s="34">
        <v>0</v>
      </c>
      <c r="K69" s="34">
        <v>0</v>
      </c>
      <c r="L69" s="34">
        <v>1.0340799999999999</v>
      </c>
      <c r="M69" s="34">
        <v>0</v>
      </c>
      <c r="N69" s="34">
        <v>200</v>
      </c>
      <c r="O69" s="34">
        <v>250</v>
      </c>
      <c r="P69" s="34">
        <v>200</v>
      </c>
      <c r="Q69" s="34">
        <v>120</v>
      </c>
      <c r="R69" s="36">
        <f>SUM(F69:Q69)</f>
        <v>771.03408000000002</v>
      </c>
      <c r="S69" s="36"/>
      <c r="T69" s="32"/>
      <c r="U69" s="34">
        <v>0</v>
      </c>
      <c r="V69" s="34">
        <v>0</v>
      </c>
      <c r="W69" s="34">
        <v>0</v>
      </c>
      <c r="X69" s="35">
        <f t="shared" si="170"/>
        <v>0</v>
      </c>
      <c r="Y69" s="34">
        <v>0</v>
      </c>
      <c r="Z69" s="34">
        <v>0</v>
      </c>
      <c r="AA69" s="34">
        <v>0</v>
      </c>
      <c r="AB69" s="35">
        <f t="shared" si="171"/>
        <v>0</v>
      </c>
      <c r="AC69" s="34">
        <v>1.0340799999999999</v>
      </c>
      <c r="AD69" s="34">
        <v>10.03097</v>
      </c>
      <c r="AE69" s="34">
        <v>191.90258</v>
      </c>
      <c r="AF69" s="35">
        <f t="shared" si="172"/>
        <v>202.96762999999999</v>
      </c>
      <c r="AG69" s="37">
        <v>150</v>
      </c>
      <c r="AH69" s="37">
        <v>200</v>
      </c>
      <c r="AI69" s="37">
        <v>220</v>
      </c>
      <c r="AJ69" s="35">
        <f t="shared" si="173"/>
        <v>570</v>
      </c>
      <c r="AK69" s="35">
        <f t="shared" si="192"/>
        <v>772.96762999999999</v>
      </c>
      <c r="AL69" s="36">
        <f t="shared" si="193"/>
        <v>772.96762999999999</v>
      </c>
      <c r="AM69" s="32"/>
      <c r="AN69" s="34">
        <v>0</v>
      </c>
      <c r="AO69" s="34">
        <v>0</v>
      </c>
      <c r="AP69" s="34">
        <v>0</v>
      </c>
      <c r="AQ69" s="35">
        <f t="shared" si="176"/>
        <v>0</v>
      </c>
      <c r="AR69" s="34">
        <v>0</v>
      </c>
      <c r="AS69" s="34">
        <v>0</v>
      </c>
      <c r="AT69" s="34">
        <v>0</v>
      </c>
      <c r="AU69" s="35">
        <f t="shared" si="177"/>
        <v>0</v>
      </c>
      <c r="AV69" s="34">
        <v>1.0340799999999999</v>
      </c>
      <c r="AW69" s="34">
        <v>10.03097</v>
      </c>
      <c r="AX69" s="34">
        <v>191.90258</v>
      </c>
      <c r="AY69" s="35">
        <f t="shared" si="178"/>
        <v>202.96762999999999</v>
      </c>
      <c r="AZ69" s="37">
        <v>138.62683999999999</v>
      </c>
      <c r="BA69" s="37">
        <v>79.680139999999994</v>
      </c>
      <c r="BB69" s="37">
        <v>113.04934</v>
      </c>
      <c r="BC69" s="35">
        <f t="shared" si="179"/>
        <v>331.35631999999998</v>
      </c>
      <c r="BD69" s="35">
        <f t="shared" si="194"/>
        <v>534.32394999999997</v>
      </c>
      <c r="BE69" s="36">
        <f t="shared" si="195"/>
        <v>534.32394999999997</v>
      </c>
      <c r="BF69" s="38">
        <f t="shared" si="10"/>
        <v>69.126303516746219</v>
      </c>
      <c r="BG69" s="38">
        <f t="shared" si="11"/>
        <v>69.126303516746219</v>
      </c>
    </row>
    <row r="70" spans="1:59" ht="35.25" hidden="1" customHeight="1" outlineLevel="1">
      <c r="A70" s="23" t="s">
        <v>64</v>
      </c>
      <c r="B70" s="34">
        <f>800+1400</f>
        <v>2200</v>
      </c>
      <c r="C70" s="34">
        <v>159.62267000000003</v>
      </c>
      <c r="D70" s="34">
        <f>+B70-C70</f>
        <v>2040.37733</v>
      </c>
      <c r="E70" s="34">
        <f t="shared" si="169"/>
        <v>696.46777999999995</v>
      </c>
      <c r="F70" s="34">
        <v>19.954540000000001</v>
      </c>
      <c r="G70" s="34">
        <v>5.69895</v>
      </c>
      <c r="H70" s="34">
        <v>4.6423699999999997</v>
      </c>
      <c r="I70" s="34">
        <v>6.4780100000000003</v>
      </c>
      <c r="J70" s="34">
        <v>8</v>
      </c>
      <c r="K70" s="34">
        <v>0</v>
      </c>
      <c r="L70" s="34">
        <v>123.49992000000002</v>
      </c>
      <c r="M70" s="34">
        <v>50</v>
      </c>
      <c r="N70" s="34">
        <v>380</v>
      </c>
      <c r="O70" s="34">
        <v>350</v>
      </c>
      <c r="P70" s="34">
        <v>300</v>
      </c>
      <c r="Q70" s="34"/>
      <c r="R70" s="36">
        <f>SUM(F70:Q70)</f>
        <v>1248.27379</v>
      </c>
      <c r="S70" s="36">
        <v>0</v>
      </c>
      <c r="T70" s="32"/>
      <c r="U70" s="34">
        <v>19.954540000000001</v>
      </c>
      <c r="V70" s="34">
        <v>5.69895</v>
      </c>
      <c r="W70" s="34">
        <v>4.6423699999999997</v>
      </c>
      <c r="X70" s="35">
        <f t="shared" si="170"/>
        <v>30.295860000000001</v>
      </c>
      <c r="Y70" s="34">
        <v>6.4780100000000003</v>
      </c>
      <c r="Z70" s="34">
        <v>8</v>
      </c>
      <c r="AA70" s="34">
        <v>0</v>
      </c>
      <c r="AB70" s="35">
        <f t="shared" si="171"/>
        <v>14.478010000000001</v>
      </c>
      <c r="AC70" s="34">
        <v>123.49992000000002</v>
      </c>
      <c r="AD70" s="34">
        <v>13.573</v>
      </c>
      <c r="AE70" s="34">
        <v>14.620989999999999</v>
      </c>
      <c r="AF70" s="35">
        <f t="shared" si="172"/>
        <v>151.69391000000002</v>
      </c>
      <c r="AG70" s="37">
        <v>250</v>
      </c>
      <c r="AH70" s="37">
        <v>150</v>
      </c>
      <c r="AI70" s="37">
        <v>100</v>
      </c>
      <c r="AJ70" s="35">
        <f t="shared" si="173"/>
        <v>500</v>
      </c>
      <c r="AK70" s="35">
        <f t="shared" si="192"/>
        <v>696.46777999999995</v>
      </c>
      <c r="AL70" s="36">
        <f t="shared" si="193"/>
        <v>696.46777999999995</v>
      </c>
      <c r="AM70" s="32"/>
      <c r="AN70" s="34">
        <v>19.954540000000001</v>
      </c>
      <c r="AO70" s="34">
        <v>5.69895</v>
      </c>
      <c r="AP70" s="34">
        <v>4.6423699999999997</v>
      </c>
      <c r="AQ70" s="35">
        <f t="shared" si="176"/>
        <v>30.295860000000001</v>
      </c>
      <c r="AR70" s="34">
        <v>6.4780100000000003</v>
      </c>
      <c r="AS70" s="34">
        <v>8</v>
      </c>
      <c r="AT70" s="34">
        <v>0</v>
      </c>
      <c r="AU70" s="35">
        <f t="shared" si="177"/>
        <v>14.478010000000001</v>
      </c>
      <c r="AV70" s="34">
        <v>123.49992000000002</v>
      </c>
      <c r="AW70" s="34">
        <v>13.573</v>
      </c>
      <c r="AX70" s="34">
        <v>14.620989999999999</v>
      </c>
      <c r="AY70" s="35">
        <f t="shared" si="178"/>
        <v>151.69391000000002</v>
      </c>
      <c r="AZ70" s="37">
        <v>63.488459999999996</v>
      </c>
      <c r="BA70" s="37">
        <v>123.13562</v>
      </c>
      <c r="BB70" s="37">
        <v>128.79142000000002</v>
      </c>
      <c r="BC70" s="35">
        <f t="shared" si="179"/>
        <v>315.41550000000001</v>
      </c>
      <c r="BD70" s="35">
        <f t="shared" si="194"/>
        <v>511.88328000000001</v>
      </c>
      <c r="BE70" s="36">
        <f t="shared" si="195"/>
        <v>511.88328000000001</v>
      </c>
      <c r="BF70" s="38">
        <f t="shared" si="10"/>
        <v>73.497051076792104</v>
      </c>
      <c r="BG70" s="38">
        <f t="shared" si="11"/>
        <v>73.497051076792104</v>
      </c>
    </row>
    <row r="71" spans="1:59" ht="16.5" customHeight="1" collapsed="1">
      <c r="A71" s="22" t="s">
        <v>113</v>
      </c>
      <c r="B71" s="3">
        <f t="shared" ref="B71:S71" si="196">SUM(B72:B75)</f>
        <v>5020</v>
      </c>
      <c r="C71" s="3">
        <f>SUM(C72:C75)</f>
        <v>11.9678</v>
      </c>
      <c r="D71" s="3">
        <f>SUM(D72:D75)</f>
        <v>5008.0321999999996</v>
      </c>
      <c r="E71" s="3">
        <f t="shared" si="196"/>
        <v>883.63618000000008</v>
      </c>
      <c r="F71" s="3">
        <f t="shared" si="196"/>
        <v>13.839</v>
      </c>
      <c r="G71" s="3">
        <f t="shared" si="196"/>
        <v>3.2810899999999998</v>
      </c>
      <c r="H71" s="3">
        <f t="shared" si="196"/>
        <v>8.7216400000000007</v>
      </c>
      <c r="I71" s="3">
        <f t="shared" si="196"/>
        <v>330.27739000000003</v>
      </c>
      <c r="J71" s="3">
        <f t="shared" si="196"/>
        <v>97.414810000000003</v>
      </c>
      <c r="K71" s="3">
        <f t="shared" si="196"/>
        <v>0</v>
      </c>
      <c r="L71" s="3">
        <f t="shared" si="196"/>
        <v>129.10059000000001</v>
      </c>
      <c r="M71" s="3">
        <f t="shared" si="196"/>
        <v>0</v>
      </c>
      <c r="N71" s="3">
        <f t="shared" si="196"/>
        <v>50</v>
      </c>
      <c r="O71" s="3">
        <f t="shared" si="196"/>
        <v>0</v>
      </c>
      <c r="P71" s="3">
        <f t="shared" si="196"/>
        <v>291.60000000000002</v>
      </c>
      <c r="Q71" s="3">
        <f t="shared" si="196"/>
        <v>0</v>
      </c>
      <c r="R71" s="3">
        <f t="shared" si="196"/>
        <v>924.23451999999997</v>
      </c>
      <c r="S71" s="3">
        <f t="shared" si="196"/>
        <v>0</v>
      </c>
      <c r="T71" s="32"/>
      <c r="U71" s="3">
        <f t="shared" ref="U71:AL71" si="197">SUM(U72:U75)</f>
        <v>13.839</v>
      </c>
      <c r="V71" s="3">
        <f t="shared" si="197"/>
        <v>3.2810899999999998</v>
      </c>
      <c r="W71" s="3">
        <f t="shared" si="197"/>
        <v>8.7216400000000007</v>
      </c>
      <c r="X71" s="3">
        <f t="shared" si="197"/>
        <v>25.841730000000002</v>
      </c>
      <c r="Y71" s="3">
        <f t="shared" si="197"/>
        <v>330.27739000000003</v>
      </c>
      <c r="Z71" s="3">
        <f t="shared" si="197"/>
        <v>97.414810000000003</v>
      </c>
      <c r="AA71" s="3">
        <f t="shared" si="197"/>
        <v>0</v>
      </c>
      <c r="AB71" s="3">
        <f t="shared" si="197"/>
        <v>427.69220000000001</v>
      </c>
      <c r="AC71" s="3">
        <f t="shared" si="197"/>
        <v>129.10059000000001</v>
      </c>
      <c r="AD71" s="3">
        <f t="shared" si="197"/>
        <v>8.1008099999999992</v>
      </c>
      <c r="AE71" s="3">
        <f t="shared" si="197"/>
        <v>1.3008499999999998</v>
      </c>
      <c r="AF71" s="3">
        <f t="shared" si="197"/>
        <v>138.50225</v>
      </c>
      <c r="AG71" s="33">
        <f t="shared" si="197"/>
        <v>0</v>
      </c>
      <c r="AH71" s="33">
        <f t="shared" si="197"/>
        <v>291.60000000000002</v>
      </c>
      <c r="AI71" s="33">
        <f t="shared" si="197"/>
        <v>0</v>
      </c>
      <c r="AJ71" s="3">
        <f t="shared" si="197"/>
        <v>291.60000000000002</v>
      </c>
      <c r="AK71" s="3">
        <f t="shared" si="197"/>
        <v>883.63618000000008</v>
      </c>
      <c r="AL71" s="3">
        <f t="shared" si="197"/>
        <v>883.63618000000008</v>
      </c>
      <c r="AM71" s="32"/>
      <c r="AN71" s="3">
        <f t="shared" ref="AN71:BE71" si="198">SUM(AN72:AN75)</f>
        <v>13.839</v>
      </c>
      <c r="AO71" s="3">
        <f t="shared" si="198"/>
        <v>3.2810899999999998</v>
      </c>
      <c r="AP71" s="3">
        <f t="shared" si="198"/>
        <v>8.7216400000000007</v>
      </c>
      <c r="AQ71" s="3">
        <f t="shared" si="198"/>
        <v>25.841730000000002</v>
      </c>
      <c r="AR71" s="3">
        <f t="shared" si="198"/>
        <v>330.27739000000003</v>
      </c>
      <c r="AS71" s="3">
        <f t="shared" si="198"/>
        <v>97.414810000000003</v>
      </c>
      <c r="AT71" s="3">
        <f t="shared" si="198"/>
        <v>0</v>
      </c>
      <c r="AU71" s="3">
        <f t="shared" si="198"/>
        <v>427.69220000000001</v>
      </c>
      <c r="AV71" s="3">
        <f t="shared" si="198"/>
        <v>129.10059000000001</v>
      </c>
      <c r="AW71" s="3">
        <f t="shared" si="198"/>
        <v>8.1008099999999992</v>
      </c>
      <c r="AX71" s="3">
        <f t="shared" si="198"/>
        <v>1.3008499999999998</v>
      </c>
      <c r="AY71" s="3">
        <f t="shared" si="198"/>
        <v>138.50225</v>
      </c>
      <c r="AZ71" s="33">
        <f t="shared" si="198"/>
        <v>20</v>
      </c>
      <c r="BA71" s="33">
        <f t="shared" si="198"/>
        <v>0</v>
      </c>
      <c r="BB71" s="33">
        <f t="shared" si="198"/>
        <v>317.10827</v>
      </c>
      <c r="BC71" s="3">
        <f t="shared" si="198"/>
        <v>337.10827</v>
      </c>
      <c r="BD71" s="3">
        <f t="shared" si="198"/>
        <v>929.14445000000001</v>
      </c>
      <c r="BE71" s="3">
        <f t="shared" si="198"/>
        <v>929.14445000000001</v>
      </c>
      <c r="BF71" s="14">
        <f t="shared" si="10"/>
        <v>105.15011393037345</v>
      </c>
      <c r="BG71" s="14">
        <f t="shared" si="11"/>
        <v>105.15011393037345</v>
      </c>
    </row>
    <row r="72" spans="1:59" ht="16.5" hidden="1" customHeight="1" outlineLevel="1">
      <c r="A72" s="23" t="s">
        <v>65</v>
      </c>
      <c r="B72" s="34">
        <v>1100</v>
      </c>
      <c r="C72" s="34">
        <v>2.1678000000000002</v>
      </c>
      <c r="D72" s="34">
        <f>+B72-C72</f>
        <v>1097.8322000000001</v>
      </c>
      <c r="E72" s="34">
        <f t="shared" si="169"/>
        <v>132.55265</v>
      </c>
      <c r="F72" s="34">
        <v>13.839</v>
      </c>
      <c r="G72" s="34">
        <v>2.956</v>
      </c>
      <c r="H72" s="34">
        <v>3.9776400000000001</v>
      </c>
      <c r="I72" s="34">
        <v>3.9780000000000002</v>
      </c>
      <c r="J72" s="34">
        <v>0</v>
      </c>
      <c r="K72" s="34">
        <v>0</v>
      </c>
      <c r="L72" s="34">
        <v>100.53</v>
      </c>
      <c r="M72" s="34"/>
      <c r="N72" s="34">
        <v>50</v>
      </c>
      <c r="O72" s="34"/>
      <c r="P72" s="34">
        <v>0</v>
      </c>
      <c r="Q72" s="34">
        <v>0</v>
      </c>
      <c r="R72" s="36">
        <f>SUM(F72:Q72)</f>
        <v>175.28064000000001</v>
      </c>
      <c r="S72" s="36"/>
      <c r="T72" s="32"/>
      <c r="U72" s="34">
        <v>13.839</v>
      </c>
      <c r="V72" s="34">
        <v>2.956</v>
      </c>
      <c r="W72" s="34">
        <v>3.9776400000000001</v>
      </c>
      <c r="X72" s="35">
        <f t="shared" si="170"/>
        <v>20.772640000000003</v>
      </c>
      <c r="Y72" s="34">
        <v>3.9780000000000002</v>
      </c>
      <c r="Z72" s="34">
        <v>0</v>
      </c>
      <c r="AA72" s="34">
        <v>0</v>
      </c>
      <c r="AB72" s="35">
        <f t="shared" si="171"/>
        <v>3.9780000000000002</v>
      </c>
      <c r="AC72" s="34">
        <v>100.53</v>
      </c>
      <c r="AD72" s="34">
        <v>7.2720099999999999</v>
      </c>
      <c r="AE72" s="34">
        <v>0</v>
      </c>
      <c r="AF72" s="35">
        <f t="shared" si="172"/>
        <v>107.80201</v>
      </c>
      <c r="AG72" s="37"/>
      <c r="AH72" s="37">
        <v>0</v>
      </c>
      <c r="AI72" s="37">
        <v>0</v>
      </c>
      <c r="AJ72" s="35">
        <f t="shared" si="173"/>
        <v>0</v>
      </c>
      <c r="AK72" s="35">
        <f t="shared" ref="AK72:AK75" si="199">+X72+AB72+AF72+AJ72</f>
        <v>132.55265</v>
      </c>
      <c r="AL72" s="36">
        <f t="shared" ref="AL72:AL75" si="200">+AK72</f>
        <v>132.55265</v>
      </c>
      <c r="AM72" s="32"/>
      <c r="AN72" s="34">
        <v>13.839</v>
      </c>
      <c r="AO72" s="34">
        <v>2.956</v>
      </c>
      <c r="AP72" s="34">
        <v>3.9776400000000001</v>
      </c>
      <c r="AQ72" s="35">
        <f t="shared" si="176"/>
        <v>20.772640000000003</v>
      </c>
      <c r="AR72" s="34">
        <v>3.9780000000000002</v>
      </c>
      <c r="AS72" s="34">
        <v>0</v>
      </c>
      <c r="AT72" s="34">
        <v>0</v>
      </c>
      <c r="AU72" s="35">
        <f t="shared" si="177"/>
        <v>3.9780000000000002</v>
      </c>
      <c r="AV72" s="34">
        <v>100.53</v>
      </c>
      <c r="AW72" s="34">
        <v>7.2720099999999999</v>
      </c>
      <c r="AX72" s="34">
        <v>0</v>
      </c>
      <c r="AY72" s="35">
        <f t="shared" si="178"/>
        <v>107.80201</v>
      </c>
      <c r="AZ72" s="37">
        <v>0</v>
      </c>
      <c r="BA72" s="37">
        <v>0</v>
      </c>
      <c r="BB72" s="37">
        <v>92.214330000000004</v>
      </c>
      <c r="BC72" s="35">
        <f t="shared" si="179"/>
        <v>92.214330000000004</v>
      </c>
      <c r="BD72" s="35">
        <f t="shared" ref="BD72:BD75" si="201">+AQ72+AU72+AY72+BC72</f>
        <v>224.76697999999999</v>
      </c>
      <c r="BE72" s="36">
        <f t="shared" ref="BE72:BE75" si="202">+BD72</f>
        <v>224.76697999999999</v>
      </c>
      <c r="BF72" s="38">
        <f t="shared" si="10"/>
        <v>169.56807728853403</v>
      </c>
      <c r="BG72" s="38">
        <f t="shared" si="11"/>
        <v>169.56807728853403</v>
      </c>
    </row>
    <row r="73" spans="1:59" ht="16.5" hidden="1" customHeight="1" outlineLevel="1">
      <c r="A73" s="23" t="s">
        <v>66</v>
      </c>
      <c r="B73" s="34">
        <v>1200</v>
      </c>
      <c r="C73" s="34">
        <v>0</v>
      </c>
      <c r="D73" s="34">
        <f>+B73-C73</f>
        <v>1200</v>
      </c>
      <c r="E73" s="34">
        <f t="shared" si="169"/>
        <v>7.8976699999999997</v>
      </c>
      <c r="F73" s="34">
        <v>0</v>
      </c>
      <c r="G73" s="34">
        <v>0</v>
      </c>
      <c r="H73" s="34">
        <v>4.7439999999999998</v>
      </c>
      <c r="I73" s="34">
        <v>0</v>
      </c>
      <c r="J73" s="34">
        <v>3.15367</v>
      </c>
      <c r="K73" s="34">
        <v>0</v>
      </c>
      <c r="L73" s="34">
        <v>0</v>
      </c>
      <c r="M73" s="34">
        <v>0</v>
      </c>
      <c r="N73" s="34">
        <v>0</v>
      </c>
      <c r="O73" s="34">
        <v>0</v>
      </c>
      <c r="P73" s="34"/>
      <c r="Q73" s="34">
        <v>0</v>
      </c>
      <c r="R73" s="36">
        <f>SUM(F73:Q73)</f>
        <v>7.8976699999999997</v>
      </c>
      <c r="S73" s="36"/>
      <c r="T73" s="32"/>
      <c r="U73" s="34">
        <v>0</v>
      </c>
      <c r="V73" s="34">
        <v>0</v>
      </c>
      <c r="W73" s="34">
        <v>4.7439999999999998</v>
      </c>
      <c r="X73" s="35">
        <f t="shared" si="170"/>
        <v>4.7439999999999998</v>
      </c>
      <c r="Y73" s="34">
        <v>0</v>
      </c>
      <c r="Z73" s="34">
        <v>3.15367</v>
      </c>
      <c r="AA73" s="34">
        <v>0</v>
      </c>
      <c r="AB73" s="35">
        <f t="shared" si="171"/>
        <v>3.15367</v>
      </c>
      <c r="AC73" s="34">
        <v>0</v>
      </c>
      <c r="AD73" s="34">
        <v>0</v>
      </c>
      <c r="AE73" s="34">
        <v>0</v>
      </c>
      <c r="AF73" s="35">
        <f t="shared" si="172"/>
        <v>0</v>
      </c>
      <c r="AG73" s="37">
        <v>0</v>
      </c>
      <c r="AH73" s="37"/>
      <c r="AI73" s="37">
        <v>0</v>
      </c>
      <c r="AJ73" s="35">
        <f t="shared" si="173"/>
        <v>0</v>
      </c>
      <c r="AK73" s="35">
        <f t="shared" si="199"/>
        <v>7.8976699999999997</v>
      </c>
      <c r="AL73" s="36">
        <f t="shared" si="200"/>
        <v>7.8976699999999997</v>
      </c>
      <c r="AM73" s="32"/>
      <c r="AN73" s="34">
        <v>0</v>
      </c>
      <c r="AO73" s="34">
        <v>0</v>
      </c>
      <c r="AP73" s="34">
        <v>4.7439999999999998</v>
      </c>
      <c r="AQ73" s="35">
        <f t="shared" si="176"/>
        <v>4.7439999999999998</v>
      </c>
      <c r="AR73" s="34">
        <v>0</v>
      </c>
      <c r="AS73" s="34">
        <v>3.15367</v>
      </c>
      <c r="AT73" s="34">
        <v>0</v>
      </c>
      <c r="AU73" s="35">
        <f t="shared" si="177"/>
        <v>3.15367</v>
      </c>
      <c r="AV73" s="34">
        <v>0</v>
      </c>
      <c r="AW73" s="34">
        <v>0</v>
      </c>
      <c r="AX73" s="34">
        <v>0</v>
      </c>
      <c r="AY73" s="35">
        <f t="shared" si="178"/>
        <v>0</v>
      </c>
      <c r="AZ73" s="37">
        <v>20</v>
      </c>
      <c r="BA73" s="37">
        <v>0</v>
      </c>
      <c r="BB73" s="37">
        <v>0</v>
      </c>
      <c r="BC73" s="35">
        <f t="shared" si="179"/>
        <v>20</v>
      </c>
      <c r="BD73" s="35">
        <f t="shared" si="201"/>
        <v>27.897669999999998</v>
      </c>
      <c r="BE73" s="36">
        <f t="shared" si="202"/>
        <v>27.897669999999998</v>
      </c>
      <c r="BF73" s="38">
        <f t="shared" si="10"/>
        <v>353.23924651194591</v>
      </c>
      <c r="BG73" s="38">
        <f t="shared" si="11"/>
        <v>353.23924651194591</v>
      </c>
    </row>
    <row r="74" spans="1:59" ht="16.5" hidden="1" customHeight="1" outlineLevel="1">
      <c r="A74" s="23" t="s">
        <v>67</v>
      </c>
      <c r="B74" s="34">
        <v>1500</v>
      </c>
      <c r="C74" s="34">
        <v>0</v>
      </c>
      <c r="D74" s="34">
        <f>+B74-C74</f>
        <v>1500</v>
      </c>
      <c r="E74" s="34">
        <f t="shared" si="169"/>
        <v>130</v>
      </c>
      <c r="F74" s="34">
        <v>0</v>
      </c>
      <c r="G74" s="34">
        <v>0</v>
      </c>
      <c r="H74" s="34">
        <v>0</v>
      </c>
      <c r="I74" s="34">
        <v>0</v>
      </c>
      <c r="J74" s="34">
        <v>0</v>
      </c>
      <c r="K74" s="34">
        <v>0</v>
      </c>
      <c r="L74" s="34">
        <v>0</v>
      </c>
      <c r="M74" s="34">
        <v>0</v>
      </c>
      <c r="N74" s="34">
        <v>0</v>
      </c>
      <c r="O74" s="34">
        <v>0</v>
      </c>
      <c r="P74" s="34">
        <f>0.1*1300</f>
        <v>130</v>
      </c>
      <c r="Q74" s="34"/>
      <c r="R74" s="36">
        <f>SUM(F74:Q74)</f>
        <v>130</v>
      </c>
      <c r="S74" s="36"/>
      <c r="T74" s="32"/>
      <c r="U74" s="34">
        <v>0</v>
      </c>
      <c r="V74" s="34">
        <v>0</v>
      </c>
      <c r="W74" s="34">
        <v>0</v>
      </c>
      <c r="X74" s="35">
        <f t="shared" si="170"/>
        <v>0</v>
      </c>
      <c r="Y74" s="34">
        <v>0</v>
      </c>
      <c r="Z74" s="34">
        <v>0</v>
      </c>
      <c r="AA74" s="34">
        <v>0</v>
      </c>
      <c r="AB74" s="35">
        <f t="shared" si="171"/>
        <v>0</v>
      </c>
      <c r="AC74" s="34">
        <v>0</v>
      </c>
      <c r="AD74" s="34">
        <v>0</v>
      </c>
      <c r="AE74" s="34">
        <v>0</v>
      </c>
      <c r="AF74" s="35">
        <f t="shared" si="172"/>
        <v>0</v>
      </c>
      <c r="AG74" s="37">
        <v>0</v>
      </c>
      <c r="AH74" s="37">
        <v>130</v>
      </c>
      <c r="AI74" s="37"/>
      <c r="AJ74" s="35">
        <f t="shared" si="173"/>
        <v>130</v>
      </c>
      <c r="AK74" s="35">
        <f t="shared" si="199"/>
        <v>130</v>
      </c>
      <c r="AL74" s="36">
        <f t="shared" si="200"/>
        <v>130</v>
      </c>
      <c r="AM74" s="32"/>
      <c r="AN74" s="34">
        <v>0</v>
      </c>
      <c r="AO74" s="34">
        <v>0</v>
      </c>
      <c r="AP74" s="34">
        <v>0</v>
      </c>
      <c r="AQ74" s="35">
        <f t="shared" si="176"/>
        <v>0</v>
      </c>
      <c r="AR74" s="34">
        <v>0</v>
      </c>
      <c r="AS74" s="34">
        <v>0</v>
      </c>
      <c r="AT74" s="34">
        <v>0</v>
      </c>
      <c r="AU74" s="35">
        <f t="shared" si="177"/>
        <v>0</v>
      </c>
      <c r="AV74" s="34">
        <v>0</v>
      </c>
      <c r="AW74" s="34">
        <v>0</v>
      </c>
      <c r="AX74" s="34">
        <v>0</v>
      </c>
      <c r="AY74" s="35">
        <f t="shared" si="178"/>
        <v>0</v>
      </c>
      <c r="AZ74" s="37">
        <v>0</v>
      </c>
      <c r="BA74" s="37">
        <v>0</v>
      </c>
      <c r="BB74" s="37">
        <v>0</v>
      </c>
      <c r="BC74" s="35">
        <f t="shared" si="179"/>
        <v>0</v>
      </c>
      <c r="BD74" s="35">
        <f t="shared" si="201"/>
        <v>0</v>
      </c>
      <c r="BE74" s="36">
        <f t="shared" si="202"/>
        <v>0</v>
      </c>
      <c r="BF74" s="38">
        <f t="shared" si="10"/>
        <v>0</v>
      </c>
      <c r="BG74" s="38">
        <f t="shared" si="11"/>
        <v>0</v>
      </c>
    </row>
    <row r="75" spans="1:59" ht="16.5" hidden="1" customHeight="1" outlineLevel="1">
      <c r="A75" s="23" t="s">
        <v>68</v>
      </c>
      <c r="B75" s="34">
        <f>500+570+150</f>
        <v>1220</v>
      </c>
      <c r="C75" s="34">
        <v>9.8000000000000007</v>
      </c>
      <c r="D75" s="34">
        <f>+B75-C75</f>
        <v>1210.2</v>
      </c>
      <c r="E75" s="34">
        <f t="shared" si="169"/>
        <v>613.18586000000005</v>
      </c>
      <c r="F75" s="34">
        <v>0</v>
      </c>
      <c r="G75" s="34">
        <v>0.32508999999999999</v>
      </c>
      <c r="H75" s="34">
        <v>0</v>
      </c>
      <c r="I75" s="34">
        <v>326.29939000000002</v>
      </c>
      <c r="J75" s="34">
        <v>94.261139999999997</v>
      </c>
      <c r="K75" s="34">
        <v>0</v>
      </c>
      <c r="L75" s="34">
        <v>28.570589999999999</v>
      </c>
      <c r="M75" s="34">
        <v>0</v>
      </c>
      <c r="N75" s="34"/>
      <c r="O75" s="34"/>
      <c r="P75" s="34">
        <f>50+111.6</f>
        <v>161.6</v>
      </c>
      <c r="Q75" s="34"/>
      <c r="R75" s="36">
        <f>SUM(F75:Q75)</f>
        <v>611.05620999999996</v>
      </c>
      <c r="S75" s="36">
        <v>0</v>
      </c>
      <c r="T75" s="32"/>
      <c r="U75" s="34">
        <v>0</v>
      </c>
      <c r="V75" s="34">
        <v>0.32508999999999999</v>
      </c>
      <c r="W75" s="34">
        <v>0</v>
      </c>
      <c r="X75" s="35">
        <f t="shared" si="170"/>
        <v>0.32508999999999999</v>
      </c>
      <c r="Y75" s="34">
        <v>326.29939000000002</v>
      </c>
      <c r="Z75" s="34">
        <v>94.261139999999997</v>
      </c>
      <c r="AA75" s="34">
        <v>0</v>
      </c>
      <c r="AB75" s="35">
        <f t="shared" si="171"/>
        <v>420.56053000000003</v>
      </c>
      <c r="AC75" s="34">
        <v>28.570589999999999</v>
      </c>
      <c r="AD75" s="34">
        <v>0.82879999999999998</v>
      </c>
      <c r="AE75" s="34">
        <v>1.3008499999999998</v>
      </c>
      <c r="AF75" s="35">
        <f t="shared" si="172"/>
        <v>30.700240000000001</v>
      </c>
      <c r="AG75" s="37"/>
      <c r="AH75" s="37">
        <v>161.6</v>
      </c>
      <c r="AI75" s="37"/>
      <c r="AJ75" s="35">
        <f t="shared" si="173"/>
        <v>161.6</v>
      </c>
      <c r="AK75" s="35">
        <f t="shared" si="199"/>
        <v>613.18586000000005</v>
      </c>
      <c r="AL75" s="36">
        <f t="shared" si="200"/>
        <v>613.18586000000005</v>
      </c>
      <c r="AM75" s="32"/>
      <c r="AN75" s="34">
        <v>0</v>
      </c>
      <c r="AO75" s="34">
        <v>0.32508999999999999</v>
      </c>
      <c r="AP75" s="34">
        <v>0</v>
      </c>
      <c r="AQ75" s="35">
        <f t="shared" si="176"/>
        <v>0.32508999999999999</v>
      </c>
      <c r="AR75" s="34">
        <v>326.29939000000002</v>
      </c>
      <c r="AS75" s="34">
        <v>94.261139999999997</v>
      </c>
      <c r="AT75" s="34">
        <v>0</v>
      </c>
      <c r="AU75" s="35">
        <f t="shared" si="177"/>
        <v>420.56053000000003</v>
      </c>
      <c r="AV75" s="34">
        <v>28.570589999999999</v>
      </c>
      <c r="AW75" s="34">
        <v>0.82879999999999998</v>
      </c>
      <c r="AX75" s="34">
        <v>1.3008499999999998</v>
      </c>
      <c r="AY75" s="35">
        <f t="shared" si="178"/>
        <v>30.700240000000001</v>
      </c>
      <c r="AZ75" s="37">
        <v>0</v>
      </c>
      <c r="BA75" s="37">
        <v>0</v>
      </c>
      <c r="BB75" s="37">
        <v>224.89394000000001</v>
      </c>
      <c r="BC75" s="35">
        <f t="shared" si="179"/>
        <v>224.89394000000001</v>
      </c>
      <c r="BD75" s="35">
        <f t="shared" si="201"/>
        <v>676.47980000000007</v>
      </c>
      <c r="BE75" s="36">
        <f t="shared" si="202"/>
        <v>676.47980000000007</v>
      </c>
      <c r="BF75" s="38">
        <f t="shared" ref="BF75:BF99" si="203">+BD75/E75*100</f>
        <v>110.32214604557255</v>
      </c>
      <c r="BG75" s="38">
        <f t="shared" ref="BG75:BG99" si="204">+BE75/E75*100</f>
        <v>110.32214604557255</v>
      </c>
    </row>
    <row r="76" spans="1:59" ht="16.5" customHeight="1" collapsed="1">
      <c r="A76" s="22" t="s">
        <v>115</v>
      </c>
      <c r="B76" s="3">
        <f>SUM(B77:B79)</f>
        <v>9100</v>
      </c>
      <c r="C76" s="3">
        <f>SUM(C77:C79)</f>
        <v>0</v>
      </c>
      <c r="D76" s="3">
        <f>SUM(D77:D79)</f>
        <v>9100</v>
      </c>
      <c r="E76" s="3">
        <f>SUM(E77:E79)</f>
        <v>3656.0616499999996</v>
      </c>
      <c r="F76" s="3">
        <f>SUM(F77:F79)</f>
        <v>0</v>
      </c>
      <c r="G76" s="3">
        <f t="shared" ref="G76:K76" si="205">SUM(G77:G79)</f>
        <v>0</v>
      </c>
      <c r="H76" s="3">
        <f t="shared" si="205"/>
        <v>0</v>
      </c>
      <c r="I76" s="3">
        <f t="shared" si="205"/>
        <v>0</v>
      </c>
      <c r="J76" s="3">
        <f t="shared" si="205"/>
        <v>9.8565000000000005</v>
      </c>
      <c r="K76" s="3">
        <f t="shared" si="205"/>
        <v>5.7010899999999998</v>
      </c>
      <c r="L76" s="3">
        <f>SUM(L77:L79)</f>
        <v>0</v>
      </c>
      <c r="M76" s="3">
        <f t="shared" ref="M76:Q76" si="206">SUM(M77:M79)</f>
        <v>1325.4760000000001</v>
      </c>
      <c r="N76" s="3">
        <f t="shared" si="206"/>
        <v>0</v>
      </c>
      <c r="O76" s="3">
        <f t="shared" si="206"/>
        <v>1168</v>
      </c>
      <c r="P76" s="3">
        <f t="shared" si="206"/>
        <v>88.881</v>
      </c>
      <c r="Q76" s="3">
        <f t="shared" si="206"/>
        <v>664.226</v>
      </c>
      <c r="R76" s="3">
        <f>SUM(R77:R79)</f>
        <v>3262.14059</v>
      </c>
      <c r="S76" s="3">
        <f>SUM(S77:S79)</f>
        <v>0</v>
      </c>
      <c r="T76" s="32"/>
      <c r="U76" s="3">
        <f>SUM(U77:U79)</f>
        <v>0</v>
      </c>
      <c r="V76" s="3">
        <f t="shared" ref="V76:AB76" si="207">SUM(V77:V79)</f>
        <v>0</v>
      </c>
      <c r="W76" s="3">
        <f t="shared" si="207"/>
        <v>0</v>
      </c>
      <c r="X76" s="3">
        <f t="shared" si="207"/>
        <v>0</v>
      </c>
      <c r="Y76" s="3">
        <f t="shared" si="207"/>
        <v>0</v>
      </c>
      <c r="Z76" s="3">
        <f t="shared" si="207"/>
        <v>9.8565000000000005</v>
      </c>
      <c r="AA76" s="3">
        <f t="shared" si="207"/>
        <v>5.7010899999999998</v>
      </c>
      <c r="AB76" s="3">
        <f t="shared" si="207"/>
        <v>15.557590000000001</v>
      </c>
      <c r="AC76" s="3">
        <f>SUM(AC77:AC79)</f>
        <v>0</v>
      </c>
      <c r="AD76" s="3">
        <f t="shared" ref="AD76:AK76" si="208">SUM(AD77:AD79)</f>
        <v>1350.4461499999998</v>
      </c>
      <c r="AE76" s="3">
        <f t="shared" si="208"/>
        <v>46.95091</v>
      </c>
      <c r="AF76" s="3">
        <f t="shared" si="208"/>
        <v>1397.3970599999998</v>
      </c>
      <c r="AG76" s="33">
        <f t="shared" si="208"/>
        <v>1168</v>
      </c>
      <c r="AH76" s="33">
        <f t="shared" si="208"/>
        <v>410.88099999999997</v>
      </c>
      <c r="AI76" s="33">
        <f t="shared" si="208"/>
        <v>664.226</v>
      </c>
      <c r="AJ76" s="3">
        <f t="shared" si="208"/>
        <v>2243.107</v>
      </c>
      <c r="AK76" s="3">
        <f t="shared" si="208"/>
        <v>3656.0616499999996</v>
      </c>
      <c r="AL76" s="3">
        <f>SUM(AL77:AL79)</f>
        <v>3656.0616499999996</v>
      </c>
      <c r="AM76" s="32"/>
      <c r="AN76" s="3">
        <f t="shared" ref="AN76:BD76" si="209">SUM(AN77:AN79)</f>
        <v>0</v>
      </c>
      <c r="AO76" s="3">
        <f t="shared" si="209"/>
        <v>0</v>
      </c>
      <c r="AP76" s="3">
        <f t="shared" si="209"/>
        <v>0</v>
      </c>
      <c r="AQ76" s="3">
        <f t="shared" si="209"/>
        <v>0</v>
      </c>
      <c r="AR76" s="3">
        <f t="shared" si="209"/>
        <v>0</v>
      </c>
      <c r="AS76" s="3">
        <f t="shared" si="209"/>
        <v>9.8565000000000005</v>
      </c>
      <c r="AT76" s="3">
        <f t="shared" si="209"/>
        <v>5.7010899999999998</v>
      </c>
      <c r="AU76" s="3">
        <f t="shared" si="209"/>
        <v>15.557590000000001</v>
      </c>
      <c r="AV76" s="3">
        <f t="shared" si="209"/>
        <v>0</v>
      </c>
      <c r="AW76" s="3">
        <f t="shared" si="209"/>
        <v>1350.4461499999998</v>
      </c>
      <c r="AX76" s="3">
        <f t="shared" si="209"/>
        <v>46.95091</v>
      </c>
      <c r="AY76" s="3">
        <f t="shared" si="209"/>
        <v>1397.3970599999998</v>
      </c>
      <c r="AZ76" s="33">
        <f t="shared" si="209"/>
        <v>702.2823699999999</v>
      </c>
      <c r="BA76" s="33">
        <f t="shared" si="209"/>
        <v>91.194220000000001</v>
      </c>
      <c r="BB76" s="33">
        <f t="shared" si="209"/>
        <v>2.6784899999999996</v>
      </c>
      <c r="BC76" s="3">
        <f t="shared" si="209"/>
        <v>796.15508</v>
      </c>
      <c r="BD76" s="3">
        <f t="shared" si="209"/>
        <v>2209.1097299999997</v>
      </c>
      <c r="BE76" s="3">
        <f>SUM(BE77:BE79)</f>
        <v>2209.1097299999997</v>
      </c>
      <c r="BF76" s="14">
        <f t="shared" si="203"/>
        <v>60.423207852635628</v>
      </c>
      <c r="BG76" s="14">
        <f t="shared" si="204"/>
        <v>60.423207852635628</v>
      </c>
    </row>
    <row r="77" spans="1:59" ht="16.5" hidden="1" customHeight="1" outlineLevel="1">
      <c r="A77" s="23" t="s">
        <v>69</v>
      </c>
      <c r="B77" s="34">
        <f>1500+100</f>
        <v>1600</v>
      </c>
      <c r="C77" s="34"/>
      <c r="D77" s="34">
        <f>+B77-C77</f>
        <v>1600</v>
      </c>
      <c r="E77" s="34">
        <f t="shared" si="169"/>
        <v>950.31655000000001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/>
      <c r="L77" s="34"/>
      <c r="M77" s="34">
        <v>157.476</v>
      </c>
      <c r="N77" s="34"/>
      <c r="O77" s="34"/>
      <c r="P77" s="34">
        <v>88.881</v>
      </c>
      <c r="Q77" s="34">
        <v>664.226</v>
      </c>
      <c r="R77" s="36">
        <f>SUM(F77:Q77)</f>
        <v>910.58299999999997</v>
      </c>
      <c r="S77" s="36">
        <v>0</v>
      </c>
      <c r="T77" s="32"/>
      <c r="U77" s="34">
        <v>0</v>
      </c>
      <c r="V77" s="34">
        <v>0</v>
      </c>
      <c r="W77" s="34">
        <v>0</v>
      </c>
      <c r="X77" s="35">
        <f t="shared" si="170"/>
        <v>0</v>
      </c>
      <c r="Y77" s="34">
        <v>0</v>
      </c>
      <c r="Z77" s="34">
        <v>0</v>
      </c>
      <c r="AA77" s="34"/>
      <c r="AB77" s="35">
        <f t="shared" si="171"/>
        <v>0</v>
      </c>
      <c r="AC77" s="34"/>
      <c r="AD77" s="34">
        <v>157.476</v>
      </c>
      <c r="AE77" s="34">
        <v>39.733550000000001</v>
      </c>
      <c r="AF77" s="35">
        <f t="shared" si="172"/>
        <v>197.20955000000001</v>
      </c>
      <c r="AG77" s="37"/>
      <c r="AH77" s="37">
        <v>88.881</v>
      </c>
      <c r="AI77" s="37">
        <v>664.226</v>
      </c>
      <c r="AJ77" s="35">
        <f t="shared" si="173"/>
        <v>753.10699999999997</v>
      </c>
      <c r="AK77" s="35">
        <f t="shared" ref="AK77:AK79" si="210">+X77+AB77+AF77+AJ77</f>
        <v>950.31655000000001</v>
      </c>
      <c r="AL77" s="36">
        <f t="shared" ref="AL77:AL79" si="211">+AK77</f>
        <v>950.31655000000001</v>
      </c>
      <c r="AM77" s="32"/>
      <c r="AN77" s="34">
        <v>0</v>
      </c>
      <c r="AO77" s="34">
        <v>0</v>
      </c>
      <c r="AP77" s="34">
        <v>0</v>
      </c>
      <c r="AQ77" s="35">
        <f t="shared" si="176"/>
        <v>0</v>
      </c>
      <c r="AR77" s="34">
        <v>0</v>
      </c>
      <c r="AS77" s="34">
        <v>0</v>
      </c>
      <c r="AT77" s="34">
        <v>0</v>
      </c>
      <c r="AU77" s="35">
        <f t="shared" si="177"/>
        <v>0</v>
      </c>
      <c r="AV77" s="34">
        <v>0</v>
      </c>
      <c r="AW77" s="34">
        <v>157.476</v>
      </c>
      <c r="AX77" s="34">
        <v>39.733550000000001</v>
      </c>
      <c r="AY77" s="35">
        <f t="shared" si="178"/>
        <v>197.20955000000001</v>
      </c>
      <c r="AZ77" s="37">
        <v>2.48237</v>
      </c>
      <c r="BA77" s="37">
        <v>91.194220000000001</v>
      </c>
      <c r="BB77" s="37">
        <v>2.6784899999999996</v>
      </c>
      <c r="BC77" s="35">
        <f t="shared" si="179"/>
        <v>96.355080000000001</v>
      </c>
      <c r="BD77" s="35">
        <f t="shared" ref="BD77:BD79" si="212">+AQ77+AU77+AY77+BC77</f>
        <v>293.56463000000002</v>
      </c>
      <c r="BE77" s="36">
        <f t="shared" ref="BE77:BE79" si="213">+BD77</f>
        <v>293.56463000000002</v>
      </c>
      <c r="BF77" s="38">
        <f t="shared" si="203"/>
        <v>30.891246711424735</v>
      </c>
      <c r="BG77" s="38">
        <f t="shared" si="204"/>
        <v>30.891246711424735</v>
      </c>
    </row>
    <row r="78" spans="1:59" ht="16.5" hidden="1" customHeight="1" outlineLevel="1">
      <c r="A78" s="23" t="s">
        <v>70</v>
      </c>
      <c r="B78" s="34">
        <v>3000</v>
      </c>
      <c r="C78" s="34"/>
      <c r="D78" s="34">
        <f>+B78-C78</f>
        <v>3000</v>
      </c>
      <c r="E78" s="34">
        <f t="shared" si="169"/>
        <v>1491.70778</v>
      </c>
      <c r="F78" s="34">
        <v>0</v>
      </c>
      <c r="G78" s="34">
        <v>0</v>
      </c>
      <c r="H78" s="34">
        <v>0</v>
      </c>
      <c r="I78" s="34">
        <v>0</v>
      </c>
      <c r="J78" s="34">
        <v>0</v>
      </c>
      <c r="K78" s="34"/>
      <c r="L78" s="34"/>
      <c r="M78" s="34"/>
      <c r="N78" s="34">
        <v>0</v>
      </c>
      <c r="O78" s="34">
        <v>1168</v>
      </c>
      <c r="P78" s="34"/>
      <c r="Q78" s="34"/>
      <c r="R78" s="36">
        <f>SUM(F78:Q78)</f>
        <v>1168</v>
      </c>
      <c r="S78" s="36">
        <v>0</v>
      </c>
      <c r="T78" s="32"/>
      <c r="U78" s="34">
        <v>0</v>
      </c>
      <c r="V78" s="34">
        <v>0</v>
      </c>
      <c r="W78" s="34">
        <v>0</v>
      </c>
      <c r="X78" s="35">
        <f t="shared" si="170"/>
        <v>0</v>
      </c>
      <c r="Y78" s="34">
        <v>0</v>
      </c>
      <c r="Z78" s="34">
        <v>0</v>
      </c>
      <c r="AA78" s="34"/>
      <c r="AB78" s="35">
        <f t="shared" si="171"/>
        <v>0</v>
      </c>
      <c r="AC78" s="34"/>
      <c r="AD78" s="34">
        <v>0</v>
      </c>
      <c r="AE78" s="34">
        <v>1.7077800000000001</v>
      </c>
      <c r="AF78" s="35">
        <f t="shared" si="172"/>
        <v>1.7077800000000001</v>
      </c>
      <c r="AG78" s="37">
        <v>1168</v>
      </c>
      <c r="AH78" s="37">
        <f>1490-AG78</f>
        <v>322</v>
      </c>
      <c r="AI78" s="37"/>
      <c r="AJ78" s="35">
        <f t="shared" si="173"/>
        <v>1490</v>
      </c>
      <c r="AK78" s="35">
        <f t="shared" si="210"/>
        <v>1491.70778</v>
      </c>
      <c r="AL78" s="36">
        <f t="shared" si="211"/>
        <v>1491.70778</v>
      </c>
      <c r="AM78" s="32"/>
      <c r="AN78" s="34">
        <v>0</v>
      </c>
      <c r="AO78" s="34">
        <v>0</v>
      </c>
      <c r="AP78" s="34">
        <v>0</v>
      </c>
      <c r="AQ78" s="35">
        <f t="shared" si="176"/>
        <v>0</v>
      </c>
      <c r="AR78" s="34">
        <v>0</v>
      </c>
      <c r="AS78" s="34">
        <v>0</v>
      </c>
      <c r="AT78" s="34">
        <v>0</v>
      </c>
      <c r="AU78" s="35">
        <f t="shared" si="177"/>
        <v>0</v>
      </c>
      <c r="AV78" s="34">
        <v>0</v>
      </c>
      <c r="AW78" s="34">
        <v>0</v>
      </c>
      <c r="AX78" s="34">
        <v>1.7077800000000001</v>
      </c>
      <c r="AY78" s="35">
        <f t="shared" si="178"/>
        <v>1.7077800000000001</v>
      </c>
      <c r="AZ78" s="37">
        <v>699.8</v>
      </c>
      <c r="BA78" s="37">
        <v>0</v>
      </c>
      <c r="BB78" s="37">
        <v>0</v>
      </c>
      <c r="BC78" s="35">
        <f t="shared" si="179"/>
        <v>699.8</v>
      </c>
      <c r="BD78" s="35">
        <f t="shared" si="212"/>
        <v>701.50777999999991</v>
      </c>
      <c r="BE78" s="36">
        <f t="shared" si="213"/>
        <v>701.50777999999991</v>
      </c>
      <c r="BF78" s="38">
        <f t="shared" si="203"/>
        <v>47.027158362075447</v>
      </c>
      <c r="BG78" s="38">
        <f t="shared" si="204"/>
        <v>47.027158362075447</v>
      </c>
    </row>
    <row r="79" spans="1:59" ht="16.5" hidden="1" customHeight="1" outlineLevel="1">
      <c r="A79" s="23" t="s">
        <v>71</v>
      </c>
      <c r="B79" s="34">
        <v>4500</v>
      </c>
      <c r="C79" s="34"/>
      <c r="D79" s="34">
        <f>+B79-C79</f>
        <v>4500</v>
      </c>
      <c r="E79" s="34">
        <f t="shared" si="169"/>
        <v>1214.0373199999997</v>
      </c>
      <c r="F79" s="37">
        <v>0</v>
      </c>
      <c r="G79" s="37">
        <v>0</v>
      </c>
      <c r="H79" s="37">
        <v>0</v>
      </c>
      <c r="I79" s="37">
        <v>0</v>
      </c>
      <c r="J79" s="37">
        <v>9.8565000000000005</v>
      </c>
      <c r="K79" s="37">
        <v>5.7010899999999998</v>
      </c>
      <c r="L79" s="37">
        <v>0</v>
      </c>
      <c r="M79" s="34">
        <v>1168</v>
      </c>
      <c r="N79" s="34"/>
      <c r="O79" s="34">
        <v>0</v>
      </c>
      <c r="P79" s="34">
        <v>0</v>
      </c>
      <c r="Q79" s="34">
        <v>0</v>
      </c>
      <c r="R79" s="36">
        <f>SUM(F79:Q79)</f>
        <v>1183.5575899999999</v>
      </c>
      <c r="S79" s="36">
        <v>0</v>
      </c>
      <c r="T79" s="32"/>
      <c r="U79" s="37">
        <v>0</v>
      </c>
      <c r="V79" s="37">
        <v>0</v>
      </c>
      <c r="W79" s="37">
        <v>0</v>
      </c>
      <c r="X79" s="35">
        <f t="shared" si="170"/>
        <v>0</v>
      </c>
      <c r="Y79" s="37">
        <v>0</v>
      </c>
      <c r="Z79" s="37">
        <v>9.8565000000000005</v>
      </c>
      <c r="AA79" s="37">
        <v>5.7010899999999998</v>
      </c>
      <c r="AB79" s="35">
        <f t="shared" si="171"/>
        <v>15.557590000000001</v>
      </c>
      <c r="AC79" s="37">
        <v>0</v>
      </c>
      <c r="AD79" s="34">
        <v>1192.9701499999999</v>
      </c>
      <c r="AE79" s="34">
        <v>5.5095799999999997</v>
      </c>
      <c r="AF79" s="35">
        <f t="shared" si="172"/>
        <v>1198.4797299999998</v>
      </c>
      <c r="AG79" s="37">
        <v>0</v>
      </c>
      <c r="AH79" s="37">
        <v>0</v>
      </c>
      <c r="AI79" s="37">
        <v>0</v>
      </c>
      <c r="AJ79" s="35">
        <f t="shared" si="173"/>
        <v>0</v>
      </c>
      <c r="AK79" s="35">
        <f t="shared" si="210"/>
        <v>1214.0373199999997</v>
      </c>
      <c r="AL79" s="36">
        <f t="shared" si="211"/>
        <v>1214.0373199999997</v>
      </c>
      <c r="AM79" s="32"/>
      <c r="AN79" s="37">
        <v>0</v>
      </c>
      <c r="AO79" s="37">
        <v>0</v>
      </c>
      <c r="AP79" s="37">
        <v>0</v>
      </c>
      <c r="AQ79" s="35">
        <f t="shared" si="176"/>
        <v>0</v>
      </c>
      <c r="AR79" s="37">
        <v>0</v>
      </c>
      <c r="AS79" s="37">
        <v>9.8565000000000005</v>
      </c>
      <c r="AT79" s="37">
        <v>5.7010899999999998</v>
      </c>
      <c r="AU79" s="35">
        <f t="shared" si="177"/>
        <v>15.557590000000001</v>
      </c>
      <c r="AV79" s="37">
        <v>0</v>
      </c>
      <c r="AW79" s="34">
        <v>1192.9701499999999</v>
      </c>
      <c r="AX79" s="34">
        <v>5.5095799999999997</v>
      </c>
      <c r="AY79" s="35">
        <f t="shared" si="178"/>
        <v>1198.4797299999998</v>
      </c>
      <c r="AZ79" s="37">
        <v>0</v>
      </c>
      <c r="BA79" s="37">
        <v>0</v>
      </c>
      <c r="BB79" s="37">
        <v>0</v>
      </c>
      <c r="BC79" s="35">
        <f t="shared" si="179"/>
        <v>0</v>
      </c>
      <c r="BD79" s="35">
        <f t="shared" si="212"/>
        <v>1214.0373199999997</v>
      </c>
      <c r="BE79" s="36">
        <f t="shared" si="213"/>
        <v>1214.0373199999997</v>
      </c>
      <c r="BF79" s="38">
        <f t="shared" si="203"/>
        <v>100</v>
      </c>
      <c r="BG79" s="38">
        <f t="shared" si="204"/>
        <v>100</v>
      </c>
    </row>
    <row r="80" spans="1:59" ht="15.75" customHeight="1" collapsed="1">
      <c r="A80" s="22" t="s">
        <v>116</v>
      </c>
      <c r="B80" s="3">
        <f t="shared" ref="B80:S80" si="214">SUM(B81:B86)</f>
        <v>7623</v>
      </c>
      <c r="C80" s="3">
        <f t="shared" si="214"/>
        <v>879.94746999999984</v>
      </c>
      <c r="D80" s="3">
        <f t="shared" si="214"/>
        <v>6743.0525299999999</v>
      </c>
      <c r="E80" s="3">
        <f t="shared" si="214"/>
        <v>679.67649000000006</v>
      </c>
      <c r="F80" s="3">
        <f t="shared" si="214"/>
        <v>106.057</v>
      </c>
      <c r="G80" s="3">
        <f t="shared" si="214"/>
        <v>18.16666</v>
      </c>
      <c r="H80" s="3">
        <f t="shared" si="214"/>
        <v>106.43336000000001</v>
      </c>
      <c r="I80" s="3">
        <f t="shared" si="214"/>
        <v>25.2</v>
      </c>
      <c r="J80" s="3">
        <f t="shared" si="214"/>
        <v>0</v>
      </c>
      <c r="K80" s="3">
        <f t="shared" si="214"/>
        <v>0</v>
      </c>
      <c r="L80" s="3">
        <f t="shared" si="214"/>
        <v>0</v>
      </c>
      <c r="M80" s="3">
        <f t="shared" si="214"/>
        <v>0</v>
      </c>
      <c r="N80" s="3">
        <f t="shared" si="214"/>
        <v>0</v>
      </c>
      <c r="O80" s="3">
        <f t="shared" si="214"/>
        <v>0</v>
      </c>
      <c r="P80" s="3">
        <f t="shared" si="214"/>
        <v>70</v>
      </c>
      <c r="Q80" s="3">
        <f t="shared" si="214"/>
        <v>395</v>
      </c>
      <c r="R80" s="3">
        <f t="shared" si="214"/>
        <v>720.85701999999992</v>
      </c>
      <c r="S80" s="3">
        <f t="shared" si="214"/>
        <v>1495</v>
      </c>
      <c r="T80" s="32"/>
      <c r="U80" s="3">
        <f t="shared" ref="U80:AL80" si="215">SUM(U81:U86)</f>
        <v>106.057</v>
      </c>
      <c r="V80" s="3">
        <f t="shared" si="215"/>
        <v>18.16666</v>
      </c>
      <c r="W80" s="3">
        <f t="shared" si="215"/>
        <v>106.43336000000001</v>
      </c>
      <c r="X80" s="3">
        <f t="shared" si="215"/>
        <v>230.65702000000002</v>
      </c>
      <c r="Y80" s="3">
        <f t="shared" si="215"/>
        <v>25.2</v>
      </c>
      <c r="Z80" s="3">
        <f t="shared" si="215"/>
        <v>0</v>
      </c>
      <c r="AA80" s="3">
        <f t="shared" si="215"/>
        <v>0</v>
      </c>
      <c r="AB80" s="3">
        <f t="shared" si="215"/>
        <v>25.2</v>
      </c>
      <c r="AC80" s="3">
        <f t="shared" si="215"/>
        <v>0</v>
      </c>
      <c r="AD80" s="3">
        <f t="shared" si="215"/>
        <v>0.82162999999999997</v>
      </c>
      <c r="AE80" s="3">
        <f t="shared" si="215"/>
        <v>7.9978400000000001</v>
      </c>
      <c r="AF80" s="3">
        <f t="shared" si="215"/>
        <v>8.8194700000000008</v>
      </c>
      <c r="AG80" s="33">
        <f t="shared" si="215"/>
        <v>0</v>
      </c>
      <c r="AH80" s="33">
        <f t="shared" si="215"/>
        <v>70</v>
      </c>
      <c r="AI80" s="33">
        <f t="shared" si="215"/>
        <v>345</v>
      </c>
      <c r="AJ80" s="3">
        <f t="shared" si="215"/>
        <v>415</v>
      </c>
      <c r="AK80" s="3">
        <f t="shared" si="215"/>
        <v>679.67649000000006</v>
      </c>
      <c r="AL80" s="3">
        <f t="shared" si="215"/>
        <v>679.67649000000006</v>
      </c>
      <c r="AM80" s="32"/>
      <c r="AN80" s="3">
        <f t="shared" ref="AN80:BE80" si="216">SUM(AN81:AN86)</f>
        <v>106.057</v>
      </c>
      <c r="AO80" s="3">
        <f t="shared" si="216"/>
        <v>18.16666</v>
      </c>
      <c r="AP80" s="3">
        <f t="shared" si="216"/>
        <v>106.43336000000001</v>
      </c>
      <c r="AQ80" s="3">
        <f t="shared" si="216"/>
        <v>230.65702000000002</v>
      </c>
      <c r="AR80" s="3">
        <f t="shared" si="216"/>
        <v>25.2</v>
      </c>
      <c r="AS80" s="3">
        <f t="shared" si="216"/>
        <v>0</v>
      </c>
      <c r="AT80" s="3">
        <f t="shared" si="216"/>
        <v>0</v>
      </c>
      <c r="AU80" s="3">
        <f t="shared" si="216"/>
        <v>25.2</v>
      </c>
      <c r="AV80" s="3">
        <f t="shared" si="216"/>
        <v>0</v>
      </c>
      <c r="AW80" s="3">
        <f t="shared" si="216"/>
        <v>0.82162999999999997</v>
      </c>
      <c r="AX80" s="3">
        <f t="shared" si="216"/>
        <v>7.9978400000000001</v>
      </c>
      <c r="AY80" s="3">
        <f t="shared" si="216"/>
        <v>8.8194700000000008</v>
      </c>
      <c r="AZ80" s="33">
        <f t="shared" si="216"/>
        <v>0</v>
      </c>
      <c r="BA80" s="33">
        <f t="shared" si="216"/>
        <v>0.70529999999999993</v>
      </c>
      <c r="BB80" s="33">
        <f t="shared" si="216"/>
        <v>2.8</v>
      </c>
      <c r="BC80" s="3">
        <f t="shared" si="216"/>
        <v>3.5052999999999996</v>
      </c>
      <c r="BD80" s="3">
        <f t="shared" si="216"/>
        <v>268.18179000000003</v>
      </c>
      <c r="BE80" s="3">
        <f t="shared" si="216"/>
        <v>268.18179000000003</v>
      </c>
      <c r="BF80" s="14">
        <f t="shared" si="203"/>
        <v>39.457270325769251</v>
      </c>
      <c r="BG80" s="14">
        <f t="shared" si="204"/>
        <v>39.457270325769251</v>
      </c>
    </row>
    <row r="81" spans="1:59" ht="15.75" hidden="1" customHeight="1" outlineLevel="1">
      <c r="A81" s="23" t="s">
        <v>72</v>
      </c>
      <c r="B81" s="34">
        <v>148</v>
      </c>
      <c r="C81" s="34">
        <v>0</v>
      </c>
      <c r="D81" s="34">
        <f t="shared" ref="D81:D86" si="217">+B81-C81</f>
        <v>148</v>
      </c>
      <c r="E81" s="34">
        <f t="shared" si="169"/>
        <v>30</v>
      </c>
      <c r="F81" s="34">
        <v>0</v>
      </c>
      <c r="G81" s="34">
        <v>0</v>
      </c>
      <c r="H81" s="34">
        <v>0</v>
      </c>
      <c r="I81" s="34">
        <v>0</v>
      </c>
      <c r="J81" s="34">
        <v>0</v>
      </c>
      <c r="K81" s="34"/>
      <c r="L81" s="34"/>
      <c r="M81" s="34">
        <v>0</v>
      </c>
      <c r="N81" s="34"/>
      <c r="O81" s="34"/>
      <c r="P81" s="34"/>
      <c r="Q81" s="34">
        <v>80</v>
      </c>
      <c r="R81" s="36">
        <f t="shared" ref="R81:R86" si="218">SUM(F81:Q81)</f>
        <v>80</v>
      </c>
      <c r="S81" s="36">
        <v>0</v>
      </c>
      <c r="T81" s="32"/>
      <c r="U81" s="34">
        <v>0</v>
      </c>
      <c r="V81" s="34">
        <v>0</v>
      </c>
      <c r="W81" s="34">
        <v>0</v>
      </c>
      <c r="X81" s="35">
        <f t="shared" si="170"/>
        <v>0</v>
      </c>
      <c r="Y81" s="34">
        <v>0</v>
      </c>
      <c r="Z81" s="34">
        <v>0</v>
      </c>
      <c r="AA81" s="34"/>
      <c r="AB81" s="35">
        <f t="shared" si="171"/>
        <v>0</v>
      </c>
      <c r="AC81" s="34"/>
      <c r="AD81" s="34">
        <v>0</v>
      </c>
      <c r="AE81" s="34">
        <v>0</v>
      </c>
      <c r="AF81" s="35">
        <f t="shared" si="172"/>
        <v>0</v>
      </c>
      <c r="AG81" s="37"/>
      <c r="AH81" s="37"/>
      <c r="AI81" s="37">
        <v>30</v>
      </c>
      <c r="AJ81" s="35">
        <f t="shared" si="173"/>
        <v>30</v>
      </c>
      <c r="AK81" s="35">
        <f t="shared" ref="AK81:AK86" si="219">+X81+AB81+AF81+AJ81</f>
        <v>30</v>
      </c>
      <c r="AL81" s="36">
        <f t="shared" ref="AL81:AL86" si="220">+AK81</f>
        <v>30</v>
      </c>
      <c r="AM81" s="32"/>
      <c r="AN81" s="34">
        <v>0</v>
      </c>
      <c r="AO81" s="34">
        <v>0</v>
      </c>
      <c r="AP81" s="34">
        <v>0</v>
      </c>
      <c r="AQ81" s="35">
        <f t="shared" si="176"/>
        <v>0</v>
      </c>
      <c r="AR81" s="34">
        <v>0</v>
      </c>
      <c r="AS81" s="34">
        <v>0</v>
      </c>
      <c r="AT81" s="34">
        <v>0</v>
      </c>
      <c r="AU81" s="35">
        <f t="shared" si="177"/>
        <v>0</v>
      </c>
      <c r="AV81" s="34">
        <v>0</v>
      </c>
      <c r="AW81" s="34">
        <v>0</v>
      </c>
      <c r="AX81" s="34">
        <v>0</v>
      </c>
      <c r="AY81" s="35">
        <f t="shared" si="178"/>
        <v>0</v>
      </c>
      <c r="AZ81" s="37">
        <v>0</v>
      </c>
      <c r="BA81" s="37">
        <v>0</v>
      </c>
      <c r="BB81" s="37">
        <v>0</v>
      </c>
      <c r="BC81" s="35">
        <f t="shared" si="179"/>
        <v>0</v>
      </c>
      <c r="BD81" s="35">
        <f t="shared" ref="BD81:BD86" si="221">+AQ81+AU81+AY81+BC81</f>
        <v>0</v>
      </c>
      <c r="BE81" s="36">
        <f t="shared" ref="BE81:BE86" si="222">+BD81</f>
        <v>0</v>
      </c>
      <c r="BF81" s="38">
        <f t="shared" si="203"/>
        <v>0</v>
      </c>
      <c r="BG81" s="38">
        <f t="shared" si="204"/>
        <v>0</v>
      </c>
    </row>
    <row r="82" spans="1:59" ht="15.75" hidden="1" customHeight="1" outlineLevel="1">
      <c r="A82" s="23" t="s">
        <v>73</v>
      </c>
      <c r="B82" s="34">
        <v>3500</v>
      </c>
      <c r="C82" s="34">
        <v>436.2798499999999</v>
      </c>
      <c r="D82" s="34">
        <f t="shared" si="217"/>
        <v>3063.7201500000001</v>
      </c>
      <c r="E82" s="34">
        <f t="shared" si="169"/>
        <v>258.90980999999999</v>
      </c>
      <c r="F82" s="34">
        <v>9.0340000000000004E-2</v>
      </c>
      <c r="G82" s="34">
        <v>0</v>
      </c>
      <c r="H82" s="34">
        <v>0</v>
      </c>
      <c r="I82" s="34">
        <v>0</v>
      </c>
      <c r="J82" s="34">
        <v>0</v>
      </c>
      <c r="K82" s="34"/>
      <c r="L82" s="34"/>
      <c r="M82" s="34"/>
      <c r="N82" s="34">
        <v>0</v>
      </c>
      <c r="O82" s="34">
        <v>0</v>
      </c>
      <c r="P82" s="34">
        <v>0</v>
      </c>
      <c r="Q82" s="34">
        <v>250</v>
      </c>
      <c r="R82" s="36">
        <f t="shared" si="218"/>
        <v>250.09034</v>
      </c>
      <c r="S82" s="36">
        <v>0</v>
      </c>
      <c r="T82" s="32"/>
      <c r="U82" s="34">
        <v>9.0340000000000004E-2</v>
      </c>
      <c r="V82" s="34">
        <v>0</v>
      </c>
      <c r="W82" s="34">
        <v>0</v>
      </c>
      <c r="X82" s="35">
        <f t="shared" si="170"/>
        <v>9.0340000000000004E-2</v>
      </c>
      <c r="Y82" s="34">
        <v>0</v>
      </c>
      <c r="Z82" s="34">
        <v>0</v>
      </c>
      <c r="AA82" s="34"/>
      <c r="AB82" s="35">
        <f t="shared" si="171"/>
        <v>0</v>
      </c>
      <c r="AC82" s="34"/>
      <c r="AD82" s="34">
        <v>0.82162999999999997</v>
      </c>
      <c r="AE82" s="34">
        <v>7.9978400000000001</v>
      </c>
      <c r="AF82" s="35">
        <f t="shared" si="172"/>
        <v>8.8194700000000008</v>
      </c>
      <c r="AG82" s="37">
        <v>0</v>
      </c>
      <c r="AH82" s="37">
        <v>0</v>
      </c>
      <c r="AI82" s="37">
        <v>250</v>
      </c>
      <c r="AJ82" s="35">
        <f t="shared" si="173"/>
        <v>250</v>
      </c>
      <c r="AK82" s="35">
        <f t="shared" si="219"/>
        <v>258.90980999999999</v>
      </c>
      <c r="AL82" s="36">
        <f t="shared" si="220"/>
        <v>258.90980999999999</v>
      </c>
      <c r="AM82" s="32"/>
      <c r="AN82" s="34">
        <v>9.0340000000000004E-2</v>
      </c>
      <c r="AO82" s="34">
        <v>0</v>
      </c>
      <c r="AP82" s="34">
        <v>0</v>
      </c>
      <c r="AQ82" s="35">
        <f t="shared" si="176"/>
        <v>9.0340000000000004E-2</v>
      </c>
      <c r="AR82" s="34">
        <v>0</v>
      </c>
      <c r="AS82" s="34">
        <v>0</v>
      </c>
      <c r="AT82" s="34">
        <v>0</v>
      </c>
      <c r="AU82" s="35">
        <f t="shared" si="177"/>
        <v>0</v>
      </c>
      <c r="AV82" s="34">
        <v>0</v>
      </c>
      <c r="AW82" s="34">
        <v>0.82162999999999997</v>
      </c>
      <c r="AX82" s="34">
        <v>7.9978400000000001</v>
      </c>
      <c r="AY82" s="35">
        <f t="shared" si="178"/>
        <v>8.8194700000000008</v>
      </c>
      <c r="AZ82" s="37">
        <v>0</v>
      </c>
      <c r="BA82" s="37">
        <v>0.70529999999999993</v>
      </c>
      <c r="BB82" s="37">
        <v>0</v>
      </c>
      <c r="BC82" s="35">
        <f t="shared" si="179"/>
        <v>0.70529999999999993</v>
      </c>
      <c r="BD82" s="35">
        <f t="shared" si="221"/>
        <v>9.6151099999999996</v>
      </c>
      <c r="BE82" s="36">
        <f t="shared" si="222"/>
        <v>9.6151099999999996</v>
      </c>
      <c r="BF82" s="38">
        <f t="shared" si="203"/>
        <v>3.7136908794610757</v>
      </c>
      <c r="BG82" s="38">
        <f t="shared" si="204"/>
        <v>3.7136908794610757</v>
      </c>
    </row>
    <row r="83" spans="1:59" ht="15.75" hidden="1" customHeight="1" outlineLevel="1">
      <c r="A83" s="23" t="s">
        <v>74</v>
      </c>
      <c r="B83" s="34">
        <v>1500</v>
      </c>
      <c r="C83" s="34">
        <v>125.09043999999999</v>
      </c>
      <c r="D83" s="34">
        <f t="shared" si="217"/>
        <v>1374.9095600000001</v>
      </c>
      <c r="E83" s="34">
        <f t="shared" si="169"/>
        <v>255.76668000000001</v>
      </c>
      <c r="F83" s="34">
        <v>105.96666</v>
      </c>
      <c r="G83" s="34">
        <v>18.16666</v>
      </c>
      <c r="H83" s="34">
        <v>106.43336000000001</v>
      </c>
      <c r="I83" s="34">
        <v>25.2</v>
      </c>
      <c r="J83" s="34">
        <v>0</v>
      </c>
      <c r="K83" s="34"/>
      <c r="L83" s="34"/>
      <c r="M83" s="34"/>
      <c r="N83" s="34"/>
      <c r="O83" s="34"/>
      <c r="P83" s="34">
        <v>0</v>
      </c>
      <c r="Q83" s="34">
        <v>0</v>
      </c>
      <c r="R83" s="36">
        <f t="shared" si="218"/>
        <v>255.76668000000001</v>
      </c>
      <c r="S83" s="36">
        <v>0</v>
      </c>
      <c r="T83" s="32"/>
      <c r="U83" s="34">
        <v>105.96666</v>
      </c>
      <c r="V83" s="34">
        <v>18.16666</v>
      </c>
      <c r="W83" s="34">
        <v>106.43336000000001</v>
      </c>
      <c r="X83" s="35">
        <f t="shared" si="170"/>
        <v>230.56668000000002</v>
      </c>
      <c r="Y83" s="34">
        <v>25.2</v>
      </c>
      <c r="Z83" s="34">
        <v>0</v>
      </c>
      <c r="AA83" s="34"/>
      <c r="AB83" s="35">
        <f t="shared" si="171"/>
        <v>25.2</v>
      </c>
      <c r="AC83" s="34"/>
      <c r="AD83" s="34">
        <v>0</v>
      </c>
      <c r="AE83" s="34">
        <v>0</v>
      </c>
      <c r="AF83" s="35">
        <f t="shared" si="172"/>
        <v>0</v>
      </c>
      <c r="AG83" s="37"/>
      <c r="AH83" s="37">
        <v>0</v>
      </c>
      <c r="AI83" s="37">
        <v>0</v>
      </c>
      <c r="AJ83" s="35">
        <f t="shared" si="173"/>
        <v>0</v>
      </c>
      <c r="AK83" s="35">
        <f t="shared" si="219"/>
        <v>255.76668000000001</v>
      </c>
      <c r="AL83" s="36">
        <f t="shared" si="220"/>
        <v>255.76668000000001</v>
      </c>
      <c r="AM83" s="32"/>
      <c r="AN83" s="34">
        <v>105.96666</v>
      </c>
      <c r="AO83" s="34">
        <v>18.16666</v>
      </c>
      <c r="AP83" s="34">
        <v>106.43336000000001</v>
      </c>
      <c r="AQ83" s="35">
        <f t="shared" si="176"/>
        <v>230.56668000000002</v>
      </c>
      <c r="AR83" s="34">
        <v>25.2</v>
      </c>
      <c r="AS83" s="34">
        <v>0</v>
      </c>
      <c r="AT83" s="34">
        <v>0</v>
      </c>
      <c r="AU83" s="35">
        <f t="shared" si="177"/>
        <v>25.2</v>
      </c>
      <c r="AV83" s="34">
        <v>0</v>
      </c>
      <c r="AW83" s="34">
        <v>0</v>
      </c>
      <c r="AX83" s="34">
        <v>0</v>
      </c>
      <c r="AY83" s="35">
        <f t="shared" si="178"/>
        <v>0</v>
      </c>
      <c r="AZ83" s="37">
        <v>0</v>
      </c>
      <c r="BA83" s="37">
        <v>0</v>
      </c>
      <c r="BB83" s="37">
        <v>2.8</v>
      </c>
      <c r="BC83" s="35">
        <f t="shared" si="179"/>
        <v>2.8</v>
      </c>
      <c r="BD83" s="35">
        <f t="shared" si="221"/>
        <v>258.56668000000002</v>
      </c>
      <c r="BE83" s="36">
        <f t="shared" si="222"/>
        <v>258.56668000000002</v>
      </c>
      <c r="BF83" s="38">
        <f t="shared" si="203"/>
        <v>101.09474775995059</v>
      </c>
      <c r="BG83" s="38">
        <f t="shared" si="204"/>
        <v>101.09474775995059</v>
      </c>
    </row>
    <row r="84" spans="1:59" ht="15.75" hidden="1" customHeight="1" outlineLevel="1">
      <c r="A84" s="23" t="s">
        <v>75</v>
      </c>
      <c r="B84" s="34">
        <v>600</v>
      </c>
      <c r="C84" s="34">
        <v>318.57718</v>
      </c>
      <c r="D84" s="34">
        <f t="shared" si="217"/>
        <v>281.42282</v>
      </c>
      <c r="E84" s="34">
        <f t="shared" si="169"/>
        <v>130</v>
      </c>
      <c r="F84" s="34">
        <v>0</v>
      </c>
      <c r="G84" s="34">
        <v>0</v>
      </c>
      <c r="H84" s="34">
        <v>0</v>
      </c>
      <c r="I84" s="34">
        <v>0</v>
      </c>
      <c r="J84" s="34">
        <v>0</v>
      </c>
      <c r="K84" s="34"/>
      <c r="L84" s="34"/>
      <c r="M84" s="34">
        <v>0</v>
      </c>
      <c r="N84" s="34">
        <v>0</v>
      </c>
      <c r="O84" s="34"/>
      <c r="P84" s="34">
        <v>70</v>
      </c>
      <c r="Q84" s="34">
        <v>60</v>
      </c>
      <c r="R84" s="36">
        <f t="shared" si="218"/>
        <v>130</v>
      </c>
      <c r="S84" s="36">
        <v>0</v>
      </c>
      <c r="T84" s="32"/>
      <c r="U84" s="34">
        <v>0</v>
      </c>
      <c r="V84" s="34">
        <v>0</v>
      </c>
      <c r="W84" s="34">
        <v>0</v>
      </c>
      <c r="X84" s="35">
        <f t="shared" si="170"/>
        <v>0</v>
      </c>
      <c r="Y84" s="34">
        <v>0</v>
      </c>
      <c r="Z84" s="34">
        <v>0</v>
      </c>
      <c r="AA84" s="34"/>
      <c r="AB84" s="35">
        <f t="shared" si="171"/>
        <v>0</v>
      </c>
      <c r="AC84" s="34"/>
      <c r="AD84" s="34">
        <v>0</v>
      </c>
      <c r="AE84" s="34">
        <v>0</v>
      </c>
      <c r="AF84" s="35">
        <f t="shared" si="172"/>
        <v>0</v>
      </c>
      <c r="AG84" s="37"/>
      <c r="AH84" s="37">
        <v>70</v>
      </c>
      <c r="AI84" s="37">
        <v>60</v>
      </c>
      <c r="AJ84" s="35">
        <f t="shared" si="173"/>
        <v>130</v>
      </c>
      <c r="AK84" s="35">
        <f t="shared" si="219"/>
        <v>130</v>
      </c>
      <c r="AL84" s="36">
        <f t="shared" si="220"/>
        <v>130</v>
      </c>
      <c r="AM84" s="32"/>
      <c r="AN84" s="34">
        <v>0</v>
      </c>
      <c r="AO84" s="34">
        <v>0</v>
      </c>
      <c r="AP84" s="34">
        <v>0</v>
      </c>
      <c r="AQ84" s="35">
        <f t="shared" si="176"/>
        <v>0</v>
      </c>
      <c r="AR84" s="34">
        <v>0</v>
      </c>
      <c r="AS84" s="34">
        <v>0</v>
      </c>
      <c r="AT84" s="34">
        <v>0</v>
      </c>
      <c r="AU84" s="35">
        <f t="shared" si="177"/>
        <v>0</v>
      </c>
      <c r="AV84" s="34">
        <v>0</v>
      </c>
      <c r="AW84" s="34">
        <v>0</v>
      </c>
      <c r="AX84" s="34">
        <v>0</v>
      </c>
      <c r="AY84" s="35">
        <f t="shared" si="178"/>
        <v>0</v>
      </c>
      <c r="AZ84" s="37">
        <v>0</v>
      </c>
      <c r="BA84" s="37">
        <v>0</v>
      </c>
      <c r="BB84" s="37">
        <v>0</v>
      </c>
      <c r="BC84" s="35">
        <f t="shared" si="179"/>
        <v>0</v>
      </c>
      <c r="BD84" s="35">
        <f t="shared" si="221"/>
        <v>0</v>
      </c>
      <c r="BE84" s="36">
        <f t="shared" si="222"/>
        <v>0</v>
      </c>
      <c r="BF84" s="38">
        <f t="shared" si="203"/>
        <v>0</v>
      </c>
      <c r="BG84" s="38">
        <f t="shared" si="204"/>
        <v>0</v>
      </c>
    </row>
    <row r="85" spans="1:59" ht="15.75" hidden="1" customHeight="1" outlineLevel="1">
      <c r="A85" s="23" t="s">
        <v>76</v>
      </c>
      <c r="B85" s="34">
        <v>375</v>
      </c>
      <c r="C85" s="34">
        <v>0</v>
      </c>
      <c r="D85" s="34">
        <f t="shared" si="217"/>
        <v>375</v>
      </c>
      <c r="E85" s="34">
        <f t="shared" si="169"/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/>
      <c r="L85" s="37"/>
      <c r="M85" s="34">
        <v>0</v>
      </c>
      <c r="N85" s="34">
        <v>0</v>
      </c>
      <c r="O85" s="34">
        <v>0</v>
      </c>
      <c r="P85" s="34">
        <v>0</v>
      </c>
      <c r="Q85" s="34">
        <v>0</v>
      </c>
      <c r="R85" s="36">
        <f t="shared" si="218"/>
        <v>0</v>
      </c>
      <c r="S85" s="36">
        <f>SUM(G85:R85)</f>
        <v>0</v>
      </c>
      <c r="T85" s="32"/>
      <c r="U85" s="37">
        <v>0</v>
      </c>
      <c r="V85" s="37">
        <v>0</v>
      </c>
      <c r="W85" s="37">
        <v>0</v>
      </c>
      <c r="X85" s="35">
        <f t="shared" si="170"/>
        <v>0</v>
      </c>
      <c r="Y85" s="37">
        <v>0</v>
      </c>
      <c r="Z85" s="37">
        <v>0</v>
      </c>
      <c r="AA85" s="37"/>
      <c r="AB85" s="35">
        <f t="shared" si="171"/>
        <v>0</v>
      </c>
      <c r="AC85" s="37"/>
      <c r="AD85" s="34">
        <v>0</v>
      </c>
      <c r="AE85" s="34">
        <v>0</v>
      </c>
      <c r="AF85" s="35">
        <f t="shared" si="172"/>
        <v>0</v>
      </c>
      <c r="AG85" s="37">
        <v>0</v>
      </c>
      <c r="AH85" s="37">
        <v>0</v>
      </c>
      <c r="AI85" s="37">
        <v>0</v>
      </c>
      <c r="AJ85" s="35">
        <f t="shared" si="173"/>
        <v>0</v>
      </c>
      <c r="AK85" s="35">
        <f t="shared" si="219"/>
        <v>0</v>
      </c>
      <c r="AL85" s="36">
        <f t="shared" si="220"/>
        <v>0</v>
      </c>
      <c r="AM85" s="32"/>
      <c r="AN85" s="37">
        <v>0</v>
      </c>
      <c r="AO85" s="37">
        <v>0</v>
      </c>
      <c r="AP85" s="37">
        <v>0</v>
      </c>
      <c r="AQ85" s="35">
        <f t="shared" si="176"/>
        <v>0</v>
      </c>
      <c r="AR85" s="37">
        <v>0</v>
      </c>
      <c r="AS85" s="37">
        <v>0</v>
      </c>
      <c r="AT85" s="37">
        <v>0</v>
      </c>
      <c r="AU85" s="35">
        <f t="shared" si="177"/>
        <v>0</v>
      </c>
      <c r="AV85" s="37">
        <v>0</v>
      </c>
      <c r="AW85" s="34">
        <v>0</v>
      </c>
      <c r="AX85" s="34">
        <v>0</v>
      </c>
      <c r="AY85" s="35">
        <f t="shared" si="178"/>
        <v>0</v>
      </c>
      <c r="AZ85" s="37">
        <v>0</v>
      </c>
      <c r="BA85" s="37">
        <v>0</v>
      </c>
      <c r="BB85" s="37">
        <v>0</v>
      </c>
      <c r="BC85" s="35">
        <f t="shared" si="179"/>
        <v>0</v>
      </c>
      <c r="BD85" s="35">
        <f t="shared" si="221"/>
        <v>0</v>
      </c>
      <c r="BE85" s="36">
        <f t="shared" si="222"/>
        <v>0</v>
      </c>
      <c r="BF85" s="38"/>
      <c r="BG85" s="38"/>
    </row>
    <row r="86" spans="1:59" ht="35.25" hidden="1" customHeight="1" outlineLevel="1">
      <c r="A86" s="23" t="s">
        <v>77</v>
      </c>
      <c r="B86" s="34">
        <v>1500</v>
      </c>
      <c r="C86" s="34">
        <v>0</v>
      </c>
      <c r="D86" s="34">
        <f t="shared" si="217"/>
        <v>1500</v>
      </c>
      <c r="E86" s="34">
        <f t="shared" si="169"/>
        <v>5</v>
      </c>
      <c r="F86" s="34">
        <v>0</v>
      </c>
      <c r="G86" s="34">
        <v>0</v>
      </c>
      <c r="H86" s="34">
        <v>0</v>
      </c>
      <c r="I86" s="34">
        <v>0</v>
      </c>
      <c r="J86" s="34">
        <v>0</v>
      </c>
      <c r="K86" s="34"/>
      <c r="L86" s="34"/>
      <c r="M86" s="34"/>
      <c r="N86" s="34"/>
      <c r="O86" s="34"/>
      <c r="P86" s="34"/>
      <c r="Q86" s="34">
        <v>5</v>
      </c>
      <c r="R86" s="36">
        <f t="shared" si="218"/>
        <v>5</v>
      </c>
      <c r="S86" s="36">
        <f>+D86-R86</f>
        <v>1495</v>
      </c>
      <c r="T86" s="32"/>
      <c r="U86" s="34">
        <v>0</v>
      </c>
      <c r="V86" s="34">
        <v>0</v>
      </c>
      <c r="W86" s="34">
        <v>0</v>
      </c>
      <c r="X86" s="35">
        <f t="shared" si="170"/>
        <v>0</v>
      </c>
      <c r="Y86" s="34">
        <v>0</v>
      </c>
      <c r="Z86" s="34">
        <v>0</v>
      </c>
      <c r="AA86" s="34"/>
      <c r="AB86" s="35">
        <f t="shared" si="171"/>
        <v>0</v>
      </c>
      <c r="AC86" s="34"/>
      <c r="AD86" s="34">
        <v>0</v>
      </c>
      <c r="AE86" s="34">
        <v>0</v>
      </c>
      <c r="AF86" s="35">
        <f t="shared" si="172"/>
        <v>0</v>
      </c>
      <c r="AG86" s="37"/>
      <c r="AH86" s="37"/>
      <c r="AI86" s="37">
        <v>5</v>
      </c>
      <c r="AJ86" s="35">
        <f t="shared" si="173"/>
        <v>5</v>
      </c>
      <c r="AK86" s="35">
        <f t="shared" si="219"/>
        <v>5</v>
      </c>
      <c r="AL86" s="36">
        <f t="shared" si="220"/>
        <v>5</v>
      </c>
      <c r="AM86" s="32"/>
      <c r="AN86" s="34">
        <v>0</v>
      </c>
      <c r="AO86" s="34">
        <v>0</v>
      </c>
      <c r="AP86" s="34">
        <v>0</v>
      </c>
      <c r="AQ86" s="35">
        <f t="shared" si="176"/>
        <v>0</v>
      </c>
      <c r="AR86" s="34">
        <v>0</v>
      </c>
      <c r="AS86" s="34">
        <v>0</v>
      </c>
      <c r="AT86" s="34">
        <v>0</v>
      </c>
      <c r="AU86" s="35">
        <f t="shared" si="177"/>
        <v>0</v>
      </c>
      <c r="AV86" s="34">
        <v>0</v>
      </c>
      <c r="AW86" s="34">
        <v>0</v>
      </c>
      <c r="AX86" s="34">
        <v>0</v>
      </c>
      <c r="AY86" s="35">
        <f t="shared" si="178"/>
        <v>0</v>
      </c>
      <c r="AZ86" s="37">
        <v>0</v>
      </c>
      <c r="BA86" s="37">
        <v>0</v>
      </c>
      <c r="BB86" s="37">
        <v>0</v>
      </c>
      <c r="BC86" s="35">
        <f t="shared" si="179"/>
        <v>0</v>
      </c>
      <c r="BD86" s="35">
        <f t="shared" si="221"/>
        <v>0</v>
      </c>
      <c r="BE86" s="36">
        <f t="shared" si="222"/>
        <v>0</v>
      </c>
      <c r="BF86" s="38">
        <f t="shared" si="203"/>
        <v>0</v>
      </c>
      <c r="BG86" s="38">
        <f t="shared" si="204"/>
        <v>0</v>
      </c>
    </row>
    <row r="87" spans="1:59" ht="15.75" customHeight="1" collapsed="1">
      <c r="A87" s="22" t="s">
        <v>117</v>
      </c>
      <c r="B87" s="3">
        <f t="shared" ref="B87:S87" si="223">SUM(B88:B89)</f>
        <v>3500</v>
      </c>
      <c r="C87" s="3">
        <f t="shared" si="223"/>
        <v>77.147484646590001</v>
      </c>
      <c r="D87" s="3">
        <f t="shared" si="223"/>
        <v>3422.8525153534101</v>
      </c>
      <c r="E87" s="3">
        <f t="shared" si="223"/>
        <v>2827.2754500000001</v>
      </c>
      <c r="F87" s="3">
        <f t="shared" si="223"/>
        <v>177.22684000000001</v>
      </c>
      <c r="G87" s="3">
        <f t="shared" si="223"/>
        <v>95.041399999999996</v>
      </c>
      <c r="H87" s="3">
        <f t="shared" si="223"/>
        <v>546.52152999999998</v>
      </c>
      <c r="I87" s="3">
        <f t="shared" si="223"/>
        <v>300.28748999999999</v>
      </c>
      <c r="J87" s="3">
        <f t="shared" si="223"/>
        <v>205.64084</v>
      </c>
      <c r="K87" s="3">
        <f t="shared" si="223"/>
        <v>110.95496999999997</v>
      </c>
      <c r="L87" s="3">
        <f t="shared" si="223"/>
        <v>200.61944</v>
      </c>
      <c r="M87" s="3">
        <f t="shared" si="223"/>
        <v>170</v>
      </c>
      <c r="N87" s="3">
        <f t="shared" si="223"/>
        <v>0</v>
      </c>
      <c r="O87" s="3">
        <f t="shared" si="223"/>
        <v>0</v>
      </c>
      <c r="P87" s="3">
        <f t="shared" si="223"/>
        <v>730.54700000000003</v>
      </c>
      <c r="Q87" s="3">
        <f t="shared" si="223"/>
        <v>0</v>
      </c>
      <c r="R87" s="3">
        <f t="shared" si="223"/>
        <v>2536.8395099999998</v>
      </c>
      <c r="S87" s="3">
        <f t="shared" si="223"/>
        <v>0</v>
      </c>
      <c r="T87" s="32"/>
      <c r="U87" s="3">
        <f t="shared" ref="U87:AL87" si="224">SUM(U88:U89)</f>
        <v>177.22684000000001</v>
      </c>
      <c r="V87" s="3">
        <f t="shared" si="224"/>
        <v>95.041399999999996</v>
      </c>
      <c r="W87" s="3">
        <f t="shared" si="224"/>
        <v>546.52152999999998</v>
      </c>
      <c r="X87" s="3">
        <f t="shared" si="224"/>
        <v>818.78976999999998</v>
      </c>
      <c r="Y87" s="3">
        <f t="shared" si="224"/>
        <v>300.28748999999999</v>
      </c>
      <c r="Z87" s="3">
        <f t="shared" si="224"/>
        <v>205.64084</v>
      </c>
      <c r="AA87" s="3">
        <f t="shared" si="224"/>
        <v>110.95496999999997</v>
      </c>
      <c r="AB87" s="3">
        <f t="shared" si="224"/>
        <v>616.88329999999996</v>
      </c>
      <c r="AC87" s="3">
        <f t="shared" si="224"/>
        <v>200.61944</v>
      </c>
      <c r="AD87" s="3">
        <f t="shared" si="224"/>
        <v>145.38730000000001</v>
      </c>
      <c r="AE87" s="3">
        <f t="shared" si="224"/>
        <v>210.04863999999995</v>
      </c>
      <c r="AF87" s="3">
        <f t="shared" si="224"/>
        <v>556.05538000000001</v>
      </c>
      <c r="AG87" s="33">
        <f t="shared" si="224"/>
        <v>105</v>
      </c>
      <c r="AH87" s="33">
        <f t="shared" si="224"/>
        <v>730.54700000000003</v>
      </c>
      <c r="AI87" s="33">
        <f t="shared" si="224"/>
        <v>0</v>
      </c>
      <c r="AJ87" s="3">
        <f t="shared" si="224"/>
        <v>835.54700000000003</v>
      </c>
      <c r="AK87" s="3">
        <f t="shared" si="224"/>
        <v>2827.2754500000001</v>
      </c>
      <c r="AL87" s="3">
        <f t="shared" si="224"/>
        <v>2827.2754500000001</v>
      </c>
      <c r="AM87" s="32"/>
      <c r="AN87" s="3">
        <f t="shared" ref="AN87:BE87" si="225">SUM(AN88:AN89)</f>
        <v>177.22684000000001</v>
      </c>
      <c r="AO87" s="3">
        <f t="shared" si="225"/>
        <v>95.041399999999996</v>
      </c>
      <c r="AP87" s="3">
        <f t="shared" si="225"/>
        <v>546.52152999999998</v>
      </c>
      <c r="AQ87" s="3">
        <f t="shared" si="225"/>
        <v>818.78976999999998</v>
      </c>
      <c r="AR87" s="3">
        <f t="shared" si="225"/>
        <v>300.28748999999999</v>
      </c>
      <c r="AS87" s="3">
        <f t="shared" si="225"/>
        <v>205.64084</v>
      </c>
      <c r="AT87" s="3">
        <f t="shared" si="225"/>
        <v>110.95496999999997</v>
      </c>
      <c r="AU87" s="3">
        <f t="shared" si="225"/>
        <v>616.88329999999996</v>
      </c>
      <c r="AV87" s="3">
        <f t="shared" si="225"/>
        <v>200.61944</v>
      </c>
      <c r="AW87" s="3">
        <f t="shared" si="225"/>
        <v>145.38730000000001</v>
      </c>
      <c r="AX87" s="3">
        <f t="shared" si="225"/>
        <v>210.04863999999995</v>
      </c>
      <c r="AY87" s="3">
        <f t="shared" si="225"/>
        <v>556.05538000000001</v>
      </c>
      <c r="AZ87" s="33">
        <f t="shared" si="225"/>
        <v>473.52027999999996</v>
      </c>
      <c r="BA87" s="33">
        <f t="shared" si="225"/>
        <v>0</v>
      </c>
      <c r="BB87" s="33">
        <f t="shared" si="225"/>
        <v>0</v>
      </c>
      <c r="BC87" s="3">
        <f t="shared" si="225"/>
        <v>473.52027999999996</v>
      </c>
      <c r="BD87" s="3">
        <f t="shared" si="225"/>
        <v>2465.2487299999998</v>
      </c>
      <c r="BE87" s="3">
        <f t="shared" si="225"/>
        <v>2465.2487299999998</v>
      </c>
      <c r="BF87" s="14">
        <f t="shared" si="203"/>
        <v>87.19520873001602</v>
      </c>
      <c r="BG87" s="14">
        <f t="shared" si="204"/>
        <v>87.19520873001602</v>
      </c>
    </row>
    <row r="88" spans="1:59" ht="15.75" hidden="1" customHeight="1" outlineLevel="1">
      <c r="A88" s="23" t="s">
        <v>78</v>
      </c>
      <c r="B88" s="34">
        <v>2000</v>
      </c>
      <c r="C88" s="34">
        <v>77.147484646590001</v>
      </c>
      <c r="D88" s="34">
        <f>+B88-C88</f>
        <v>1922.8525153534099</v>
      </c>
      <c r="E88" s="34">
        <f t="shared" si="169"/>
        <v>1907.5180599999999</v>
      </c>
      <c r="F88" s="34">
        <v>177.22684000000001</v>
      </c>
      <c r="G88" s="34">
        <v>95.041399999999996</v>
      </c>
      <c r="H88" s="34">
        <v>546.52152999999998</v>
      </c>
      <c r="I88" s="34">
        <v>300.28748999999999</v>
      </c>
      <c r="J88" s="34">
        <v>205.64084</v>
      </c>
      <c r="K88" s="34">
        <v>110.95496999999997</v>
      </c>
      <c r="L88" s="34">
        <v>200.61944</v>
      </c>
      <c r="M88" s="34">
        <v>170</v>
      </c>
      <c r="N88" s="34">
        <v>0</v>
      </c>
      <c r="O88" s="34">
        <v>0</v>
      </c>
      <c r="P88" s="34">
        <v>0</v>
      </c>
      <c r="Q88" s="34">
        <v>0</v>
      </c>
      <c r="R88" s="36">
        <f>SUM(F88:Q88)</f>
        <v>1806.29251</v>
      </c>
      <c r="S88" s="36">
        <v>0</v>
      </c>
      <c r="T88" s="32"/>
      <c r="U88" s="34">
        <v>177.22684000000001</v>
      </c>
      <c r="V88" s="34">
        <v>95.041399999999996</v>
      </c>
      <c r="W88" s="34">
        <v>546.52152999999998</v>
      </c>
      <c r="X88" s="35">
        <f t="shared" si="170"/>
        <v>818.78976999999998</v>
      </c>
      <c r="Y88" s="34">
        <v>300.28748999999999</v>
      </c>
      <c r="Z88" s="34">
        <v>205.64084</v>
      </c>
      <c r="AA88" s="34">
        <v>110.95496999999997</v>
      </c>
      <c r="AB88" s="35">
        <f t="shared" si="171"/>
        <v>616.88329999999996</v>
      </c>
      <c r="AC88" s="34">
        <v>200.61944</v>
      </c>
      <c r="AD88" s="34">
        <v>145.38730000000001</v>
      </c>
      <c r="AE88" s="34">
        <v>20.838249999999999</v>
      </c>
      <c r="AF88" s="35">
        <f t="shared" si="172"/>
        <v>366.84499000000005</v>
      </c>
      <c r="AG88" s="37">
        <v>105</v>
      </c>
      <c r="AH88" s="37">
        <v>0</v>
      </c>
      <c r="AI88" s="37">
        <v>0</v>
      </c>
      <c r="AJ88" s="35">
        <f t="shared" si="173"/>
        <v>105</v>
      </c>
      <c r="AK88" s="35">
        <f t="shared" ref="AK88:AK89" si="226">+X88+AB88+AF88+AJ88</f>
        <v>1907.5180599999999</v>
      </c>
      <c r="AL88" s="36">
        <f t="shared" ref="AL88:AL89" si="227">+AK88</f>
        <v>1907.5180599999999</v>
      </c>
      <c r="AM88" s="32"/>
      <c r="AN88" s="34">
        <v>177.22684000000001</v>
      </c>
      <c r="AO88" s="34">
        <v>95.041399999999996</v>
      </c>
      <c r="AP88" s="34">
        <v>546.52152999999998</v>
      </c>
      <c r="AQ88" s="35">
        <f t="shared" si="176"/>
        <v>818.78976999999998</v>
      </c>
      <c r="AR88" s="34">
        <v>300.28748999999999</v>
      </c>
      <c r="AS88" s="34">
        <v>205.64084</v>
      </c>
      <c r="AT88" s="34">
        <v>110.95496999999997</v>
      </c>
      <c r="AU88" s="35">
        <f t="shared" si="177"/>
        <v>616.88329999999996</v>
      </c>
      <c r="AV88" s="34">
        <v>200.61944</v>
      </c>
      <c r="AW88" s="34">
        <v>145.38730000000001</v>
      </c>
      <c r="AX88" s="34">
        <v>20.838249999999999</v>
      </c>
      <c r="AY88" s="35">
        <f t="shared" si="178"/>
        <v>366.84499000000005</v>
      </c>
      <c r="AZ88" s="37">
        <v>133.51468</v>
      </c>
      <c r="BA88" s="37">
        <v>0</v>
      </c>
      <c r="BB88" s="37">
        <v>0</v>
      </c>
      <c r="BC88" s="35">
        <f t="shared" si="179"/>
        <v>133.51468</v>
      </c>
      <c r="BD88" s="35">
        <f t="shared" ref="BD88:BD89" si="228">+AQ88+AU88+AY88+BC88</f>
        <v>1936.0327399999999</v>
      </c>
      <c r="BE88" s="36">
        <f t="shared" ref="BE88:BE89" si="229">+BD88</f>
        <v>1936.0327399999999</v>
      </c>
      <c r="BF88" s="38">
        <f t="shared" si="203"/>
        <v>101.49485766860839</v>
      </c>
      <c r="BG88" s="38">
        <f t="shared" si="204"/>
        <v>101.49485766860839</v>
      </c>
    </row>
    <row r="89" spans="1:59" ht="15.75" hidden="1" customHeight="1" outlineLevel="1">
      <c r="A89" s="23" t="s">
        <v>79</v>
      </c>
      <c r="B89" s="34">
        <v>1500</v>
      </c>
      <c r="C89" s="34">
        <v>0</v>
      </c>
      <c r="D89" s="34">
        <f>+B89-C89</f>
        <v>1500</v>
      </c>
      <c r="E89" s="34">
        <f t="shared" si="169"/>
        <v>919.75738999999999</v>
      </c>
      <c r="F89" s="34">
        <v>0</v>
      </c>
      <c r="G89" s="34">
        <v>0</v>
      </c>
      <c r="H89" s="34">
        <v>0</v>
      </c>
      <c r="I89" s="34">
        <v>0</v>
      </c>
      <c r="J89" s="34">
        <v>0</v>
      </c>
      <c r="K89" s="34"/>
      <c r="L89" s="34"/>
      <c r="M89" s="34"/>
      <c r="N89" s="34"/>
      <c r="O89" s="34"/>
      <c r="P89" s="34">
        <f>1250-519.453</f>
        <v>730.54700000000003</v>
      </c>
      <c r="Q89" s="34"/>
      <c r="R89" s="36">
        <f>SUM(F89:Q89)</f>
        <v>730.54700000000003</v>
      </c>
      <c r="S89" s="36">
        <v>0</v>
      </c>
      <c r="T89" s="32"/>
      <c r="U89" s="34">
        <v>0</v>
      </c>
      <c r="V89" s="34">
        <v>0</v>
      </c>
      <c r="W89" s="34">
        <v>0</v>
      </c>
      <c r="X89" s="35">
        <f t="shared" si="170"/>
        <v>0</v>
      </c>
      <c r="Y89" s="34">
        <v>0</v>
      </c>
      <c r="Z89" s="34">
        <v>0</v>
      </c>
      <c r="AA89" s="34"/>
      <c r="AB89" s="35">
        <f t="shared" si="171"/>
        <v>0</v>
      </c>
      <c r="AC89" s="34"/>
      <c r="AD89" s="34">
        <v>0</v>
      </c>
      <c r="AE89" s="34">
        <v>189.21038999999996</v>
      </c>
      <c r="AF89" s="35">
        <f t="shared" si="172"/>
        <v>189.21038999999996</v>
      </c>
      <c r="AG89" s="37"/>
      <c r="AH89" s="37">
        <v>730.54700000000003</v>
      </c>
      <c r="AI89" s="37"/>
      <c r="AJ89" s="35">
        <f t="shared" si="173"/>
        <v>730.54700000000003</v>
      </c>
      <c r="AK89" s="35">
        <f t="shared" si="226"/>
        <v>919.75738999999999</v>
      </c>
      <c r="AL89" s="36">
        <f t="shared" si="227"/>
        <v>919.75738999999999</v>
      </c>
      <c r="AM89" s="32"/>
      <c r="AN89" s="34">
        <v>0</v>
      </c>
      <c r="AO89" s="34">
        <v>0</v>
      </c>
      <c r="AP89" s="34">
        <v>0</v>
      </c>
      <c r="AQ89" s="35">
        <f t="shared" si="176"/>
        <v>0</v>
      </c>
      <c r="AR89" s="34">
        <v>0</v>
      </c>
      <c r="AS89" s="34">
        <v>0</v>
      </c>
      <c r="AT89" s="34">
        <v>0</v>
      </c>
      <c r="AU89" s="35">
        <f t="shared" si="177"/>
        <v>0</v>
      </c>
      <c r="AV89" s="34">
        <v>0</v>
      </c>
      <c r="AW89" s="34">
        <v>0</v>
      </c>
      <c r="AX89" s="34">
        <v>189.21038999999996</v>
      </c>
      <c r="AY89" s="35">
        <f t="shared" si="178"/>
        <v>189.21038999999996</v>
      </c>
      <c r="AZ89" s="37">
        <v>340.00559999999996</v>
      </c>
      <c r="BA89" s="37">
        <v>0</v>
      </c>
      <c r="BB89" s="37">
        <v>0</v>
      </c>
      <c r="BC89" s="35">
        <f t="shared" si="179"/>
        <v>340.00559999999996</v>
      </c>
      <c r="BD89" s="35">
        <f t="shared" si="228"/>
        <v>529.21598999999992</v>
      </c>
      <c r="BE89" s="36">
        <f t="shared" si="229"/>
        <v>529.21598999999992</v>
      </c>
      <c r="BF89" s="38">
        <f t="shared" si="203"/>
        <v>57.538650491299656</v>
      </c>
      <c r="BG89" s="38">
        <f t="shared" si="204"/>
        <v>57.538650491299656</v>
      </c>
    </row>
    <row r="90" spans="1:59" ht="15.75" customHeight="1" collapsed="1">
      <c r="A90" s="22" t="s">
        <v>118</v>
      </c>
      <c r="B90" s="3">
        <f>SUM(B91:B92)</f>
        <v>2741</v>
      </c>
      <c r="C90" s="3">
        <f>SUM(C91:C92)</f>
        <v>199.57275999999999</v>
      </c>
      <c r="D90" s="3">
        <f>SUM(D91:D92)</f>
        <v>2541.42724</v>
      </c>
      <c r="E90" s="3">
        <f>SUM(E91:E92)</f>
        <v>1686.6968934033735</v>
      </c>
      <c r="F90" s="3">
        <f>SUM(F91:F92)</f>
        <v>6.4089999999999998</v>
      </c>
      <c r="G90" s="3">
        <f t="shared" ref="G90:Q90" si="230">SUM(G91:G92)</f>
        <v>6.2347799999999998</v>
      </c>
      <c r="H90" s="3">
        <f t="shared" si="230"/>
        <v>73.768590000000003</v>
      </c>
      <c r="I90" s="3">
        <f t="shared" si="230"/>
        <v>55.421999999999997</v>
      </c>
      <c r="J90" s="3">
        <f t="shared" si="230"/>
        <v>35.566490000000002</v>
      </c>
      <c r="K90" s="3">
        <f t="shared" si="230"/>
        <v>0</v>
      </c>
      <c r="L90" s="3">
        <f t="shared" si="230"/>
        <v>9.8404100000000003</v>
      </c>
      <c r="M90" s="3">
        <f t="shared" si="230"/>
        <v>290.88900000000001</v>
      </c>
      <c r="N90" s="3">
        <f t="shared" si="230"/>
        <v>665.9</v>
      </c>
      <c r="O90" s="3">
        <f t="shared" si="230"/>
        <v>258</v>
      </c>
      <c r="P90" s="3">
        <f t="shared" si="230"/>
        <v>258</v>
      </c>
      <c r="Q90" s="3">
        <f t="shared" si="230"/>
        <v>258</v>
      </c>
      <c r="R90" s="3">
        <f>SUM(R91:R92)</f>
        <v>1918.03027</v>
      </c>
      <c r="S90" s="3">
        <f>SUM(S91:S92)</f>
        <v>0</v>
      </c>
      <c r="T90" s="32"/>
      <c r="U90" s="3">
        <f>SUM(U91:U92)</f>
        <v>6.4089999999999998</v>
      </c>
      <c r="V90" s="3">
        <f t="shared" ref="V90:AK90" si="231">SUM(V91:V92)</f>
        <v>6.2347799999999998</v>
      </c>
      <c r="W90" s="3">
        <f t="shared" si="231"/>
        <v>73.768590000000003</v>
      </c>
      <c r="X90" s="3">
        <f t="shared" si="231"/>
        <v>86.41237000000001</v>
      </c>
      <c r="Y90" s="3">
        <f t="shared" si="231"/>
        <v>55.421999999999997</v>
      </c>
      <c r="Z90" s="3">
        <f t="shared" si="231"/>
        <v>35.566490000000002</v>
      </c>
      <c r="AA90" s="3">
        <f t="shared" si="231"/>
        <v>0</v>
      </c>
      <c r="AB90" s="3">
        <f t="shared" si="231"/>
        <v>90.988489999999999</v>
      </c>
      <c r="AC90" s="3">
        <f t="shared" si="231"/>
        <v>9.8404100000000003</v>
      </c>
      <c r="AD90" s="3">
        <f t="shared" si="231"/>
        <v>181.37495999999999</v>
      </c>
      <c r="AE90" s="3">
        <f t="shared" si="231"/>
        <v>346.28500940974584</v>
      </c>
      <c r="AF90" s="3">
        <f t="shared" si="231"/>
        <v>537.50037940974573</v>
      </c>
      <c r="AG90" s="33">
        <f t="shared" si="231"/>
        <v>378</v>
      </c>
      <c r="AH90" s="33">
        <f t="shared" si="231"/>
        <v>250</v>
      </c>
      <c r="AI90" s="33">
        <f t="shared" si="231"/>
        <v>343.79565399362764</v>
      </c>
      <c r="AJ90" s="3">
        <f t="shared" si="231"/>
        <v>971.79565399362764</v>
      </c>
      <c r="AK90" s="3">
        <f t="shared" si="231"/>
        <v>1686.6968934033735</v>
      </c>
      <c r="AL90" s="3">
        <f>SUM(AL91:AL92)</f>
        <v>1686.6968934033735</v>
      </c>
      <c r="AM90" s="32"/>
      <c r="AN90" s="3">
        <f>SUM(AN91:AN92)</f>
        <v>6.4089999999999998</v>
      </c>
      <c r="AO90" s="3">
        <f t="shared" ref="AO90:BD90" si="232">SUM(AO91:AO92)</f>
        <v>6.2347799999999998</v>
      </c>
      <c r="AP90" s="3">
        <f t="shared" si="232"/>
        <v>73.768590000000003</v>
      </c>
      <c r="AQ90" s="3">
        <f t="shared" si="232"/>
        <v>86.41237000000001</v>
      </c>
      <c r="AR90" s="3">
        <f t="shared" si="232"/>
        <v>55.421999999999997</v>
      </c>
      <c r="AS90" s="3">
        <f t="shared" si="232"/>
        <v>35.566490000000002</v>
      </c>
      <c r="AT90" s="3">
        <f t="shared" si="232"/>
        <v>0</v>
      </c>
      <c r="AU90" s="3">
        <f t="shared" si="232"/>
        <v>90.988489999999999</v>
      </c>
      <c r="AV90" s="3">
        <f t="shared" si="232"/>
        <v>9.8404100000000003</v>
      </c>
      <c r="AW90" s="3">
        <f t="shared" si="232"/>
        <v>181.37495999999999</v>
      </c>
      <c r="AX90" s="3">
        <f t="shared" si="232"/>
        <v>443.59133340338406</v>
      </c>
      <c r="AY90" s="3">
        <f t="shared" si="232"/>
        <v>634.80670340338395</v>
      </c>
      <c r="AZ90" s="33">
        <f t="shared" si="232"/>
        <v>395.80857000000003</v>
      </c>
      <c r="BA90" s="33">
        <f t="shared" si="232"/>
        <v>17.63944</v>
      </c>
      <c r="BB90" s="33">
        <f t="shared" si="232"/>
        <v>120.97540000000001</v>
      </c>
      <c r="BC90" s="3">
        <f t="shared" si="232"/>
        <v>534.42340999999999</v>
      </c>
      <c r="BD90" s="3">
        <f t="shared" si="232"/>
        <v>1346.6309734033839</v>
      </c>
      <c r="BE90" s="3">
        <f>SUM(BE91:BE92)</f>
        <v>1346.6309734033839</v>
      </c>
      <c r="BF90" s="14">
        <f t="shared" si="203"/>
        <v>79.838350249533377</v>
      </c>
      <c r="BG90" s="14">
        <f t="shared" si="204"/>
        <v>79.838350249533377</v>
      </c>
    </row>
    <row r="91" spans="1:59" ht="15.75" hidden="1" customHeight="1" outlineLevel="1">
      <c r="A91" s="23" t="s">
        <v>80</v>
      </c>
      <c r="B91" s="34">
        <v>2500</v>
      </c>
      <c r="C91" s="34">
        <v>174.44275999999999</v>
      </c>
      <c r="D91" s="34">
        <f>+B91-C91</f>
        <v>2325.5572400000001</v>
      </c>
      <c r="E91" s="34">
        <f t="shared" si="169"/>
        <v>1475.2537534033734</v>
      </c>
      <c r="F91" s="34">
        <v>6.4089999999999998</v>
      </c>
      <c r="G91" s="34">
        <v>6.2347799999999998</v>
      </c>
      <c r="H91" s="34">
        <v>73.768590000000003</v>
      </c>
      <c r="I91" s="34">
        <v>55.421999999999997</v>
      </c>
      <c r="J91" s="34">
        <v>35.566490000000002</v>
      </c>
      <c r="K91" s="34">
        <v>0</v>
      </c>
      <c r="L91" s="34">
        <v>9.8404100000000003</v>
      </c>
      <c r="M91" s="34">
        <v>227.1</v>
      </c>
      <c r="N91" s="34">
        <f>400-M91+0.2*1090+100</f>
        <v>490.9</v>
      </c>
      <c r="O91" s="34">
        <v>258</v>
      </c>
      <c r="P91" s="34">
        <v>258</v>
      </c>
      <c r="Q91" s="34">
        <v>258</v>
      </c>
      <c r="R91" s="36">
        <f>SUM(F91:Q91)</f>
        <v>1679.24127</v>
      </c>
      <c r="S91" s="36">
        <v>0</v>
      </c>
      <c r="T91" s="32"/>
      <c r="U91" s="34">
        <v>6.4089999999999998</v>
      </c>
      <c r="V91" s="34">
        <v>6.2347799999999998</v>
      </c>
      <c r="W91" s="34">
        <v>73.768590000000003</v>
      </c>
      <c r="X91" s="35">
        <f t="shared" si="170"/>
        <v>86.41237000000001</v>
      </c>
      <c r="Y91" s="34">
        <v>55.421999999999997</v>
      </c>
      <c r="Z91" s="34">
        <v>35.566490000000002</v>
      </c>
      <c r="AA91" s="34">
        <v>0</v>
      </c>
      <c r="AB91" s="35">
        <f t="shared" si="171"/>
        <v>90.988489999999999</v>
      </c>
      <c r="AC91" s="34">
        <v>9.8404100000000003</v>
      </c>
      <c r="AD91" s="34">
        <v>181.37495999999999</v>
      </c>
      <c r="AE91" s="34">
        <v>304.84186940974581</v>
      </c>
      <c r="AF91" s="35">
        <f t="shared" si="172"/>
        <v>496.05723940974576</v>
      </c>
      <c r="AG91" s="37">
        <v>208</v>
      </c>
      <c r="AH91" s="37">
        <v>250</v>
      </c>
      <c r="AI91" s="37">
        <v>343.79565399362764</v>
      </c>
      <c r="AJ91" s="35">
        <f t="shared" si="173"/>
        <v>801.79565399362764</v>
      </c>
      <c r="AK91" s="35">
        <f t="shared" ref="AK91:AK92" si="233">+X91+AB91+AF91+AJ91</f>
        <v>1475.2537534033734</v>
      </c>
      <c r="AL91" s="36">
        <f t="shared" ref="AL91:AL92" si="234">+AK91</f>
        <v>1475.2537534033734</v>
      </c>
      <c r="AM91" s="32"/>
      <c r="AN91" s="34">
        <v>6.4089999999999998</v>
      </c>
      <c r="AO91" s="34">
        <v>6.2347799999999998</v>
      </c>
      <c r="AP91" s="34">
        <v>73.768590000000003</v>
      </c>
      <c r="AQ91" s="35">
        <f t="shared" si="176"/>
        <v>86.41237000000001</v>
      </c>
      <c r="AR91" s="34">
        <v>55.421999999999997</v>
      </c>
      <c r="AS91" s="34">
        <v>35.566490000000002</v>
      </c>
      <c r="AT91" s="34">
        <v>0</v>
      </c>
      <c r="AU91" s="35">
        <f t="shared" si="177"/>
        <v>90.988489999999999</v>
      </c>
      <c r="AV91" s="34">
        <v>9.8404100000000003</v>
      </c>
      <c r="AW91" s="34">
        <v>181.37495999999999</v>
      </c>
      <c r="AX91" s="34">
        <v>402.14819340338403</v>
      </c>
      <c r="AY91" s="35">
        <f t="shared" si="178"/>
        <v>593.36356340338398</v>
      </c>
      <c r="AZ91" s="37">
        <v>224.94299000000001</v>
      </c>
      <c r="BA91" s="37">
        <v>15.87561</v>
      </c>
      <c r="BB91" s="37">
        <v>118.48625000000001</v>
      </c>
      <c r="BC91" s="35">
        <f t="shared" si="179"/>
        <v>359.30484999999999</v>
      </c>
      <c r="BD91" s="35">
        <f t="shared" ref="BD91:BD92" si="235">+AQ91+AU91+AY91+BC91</f>
        <v>1130.0692734033839</v>
      </c>
      <c r="BE91" s="36">
        <f t="shared" ref="BE91:BE92" si="236">+BD91</f>
        <v>1130.0692734033839</v>
      </c>
      <c r="BF91" s="38">
        <f t="shared" si="203"/>
        <v>76.601687729744299</v>
      </c>
      <c r="BG91" s="38">
        <f t="shared" si="204"/>
        <v>76.601687729744299</v>
      </c>
    </row>
    <row r="92" spans="1:59" ht="15.75" hidden="1" customHeight="1" outlineLevel="1">
      <c r="A92" s="23" t="s">
        <v>81</v>
      </c>
      <c r="B92" s="34">
        <v>241</v>
      </c>
      <c r="C92" s="34">
        <v>25.13</v>
      </c>
      <c r="D92" s="34">
        <f>+B92-C92</f>
        <v>215.87</v>
      </c>
      <c r="E92" s="34">
        <f t="shared" si="169"/>
        <v>211.44314</v>
      </c>
      <c r="F92" s="34">
        <v>0</v>
      </c>
      <c r="G92" s="34">
        <v>0</v>
      </c>
      <c r="H92" s="34">
        <v>0</v>
      </c>
      <c r="I92" s="34">
        <v>0</v>
      </c>
      <c r="J92" s="34">
        <v>0</v>
      </c>
      <c r="K92" s="34"/>
      <c r="L92" s="34"/>
      <c r="M92" s="34">
        <v>63.789000000000001</v>
      </c>
      <c r="N92" s="34">
        <v>175</v>
      </c>
      <c r="O92" s="34"/>
      <c r="P92" s="34">
        <v>0</v>
      </c>
      <c r="Q92" s="34">
        <v>0</v>
      </c>
      <c r="R92" s="36">
        <f>SUM(F92:Q92)</f>
        <v>238.78899999999999</v>
      </c>
      <c r="S92" s="36">
        <v>0</v>
      </c>
      <c r="T92" s="32"/>
      <c r="U92" s="34">
        <v>0</v>
      </c>
      <c r="V92" s="34">
        <v>0</v>
      </c>
      <c r="W92" s="34">
        <v>0</v>
      </c>
      <c r="X92" s="35">
        <f t="shared" si="170"/>
        <v>0</v>
      </c>
      <c r="Y92" s="34">
        <v>0</v>
      </c>
      <c r="Z92" s="34">
        <v>0</v>
      </c>
      <c r="AA92" s="34"/>
      <c r="AB92" s="35">
        <f t="shared" si="171"/>
        <v>0</v>
      </c>
      <c r="AC92" s="34"/>
      <c r="AD92" s="34">
        <v>0</v>
      </c>
      <c r="AE92" s="34">
        <v>41.44314</v>
      </c>
      <c r="AF92" s="35">
        <f t="shared" si="172"/>
        <v>41.44314</v>
      </c>
      <c r="AG92" s="37">
        <v>170</v>
      </c>
      <c r="AH92" s="37">
        <v>0</v>
      </c>
      <c r="AI92" s="37">
        <v>0</v>
      </c>
      <c r="AJ92" s="35">
        <f t="shared" si="173"/>
        <v>170</v>
      </c>
      <c r="AK92" s="35">
        <f t="shared" si="233"/>
        <v>211.44314</v>
      </c>
      <c r="AL92" s="36">
        <f t="shared" si="234"/>
        <v>211.44314</v>
      </c>
      <c r="AM92" s="32"/>
      <c r="AN92" s="34">
        <v>0</v>
      </c>
      <c r="AO92" s="34">
        <v>0</v>
      </c>
      <c r="AP92" s="34">
        <v>0</v>
      </c>
      <c r="AQ92" s="35">
        <f t="shared" si="176"/>
        <v>0</v>
      </c>
      <c r="AR92" s="34">
        <v>0</v>
      </c>
      <c r="AS92" s="34">
        <v>0</v>
      </c>
      <c r="AT92" s="34">
        <v>0</v>
      </c>
      <c r="AU92" s="35">
        <f t="shared" si="177"/>
        <v>0</v>
      </c>
      <c r="AV92" s="34">
        <v>0</v>
      </c>
      <c r="AW92" s="34">
        <v>0</v>
      </c>
      <c r="AX92" s="34">
        <v>41.44314</v>
      </c>
      <c r="AY92" s="35">
        <f t="shared" si="178"/>
        <v>41.44314</v>
      </c>
      <c r="AZ92" s="37">
        <v>170.86557999999999</v>
      </c>
      <c r="BA92" s="37">
        <v>1.76383</v>
      </c>
      <c r="BB92" s="37">
        <v>2.48915</v>
      </c>
      <c r="BC92" s="35">
        <f t="shared" si="179"/>
        <v>175.11856</v>
      </c>
      <c r="BD92" s="35">
        <f t="shared" si="235"/>
        <v>216.5617</v>
      </c>
      <c r="BE92" s="36">
        <f t="shared" si="236"/>
        <v>216.5617</v>
      </c>
      <c r="BF92" s="38">
        <f t="shared" si="203"/>
        <v>102.42077373614487</v>
      </c>
      <c r="BG92" s="38">
        <f t="shared" si="204"/>
        <v>102.42077373614487</v>
      </c>
    </row>
    <row r="93" spans="1:59" ht="15.75" customHeight="1" collapsed="1">
      <c r="A93" s="22" t="s">
        <v>119</v>
      </c>
      <c r="B93" s="3">
        <f t="shared" ref="B93:S93" si="237">SUM(B94:B97)</f>
        <v>3925</v>
      </c>
      <c r="C93" s="3">
        <f>SUM(C94:C97)</f>
        <v>238.06770999999998</v>
      </c>
      <c r="D93" s="3">
        <f>SUM(D94:D97)</f>
        <v>3686.9322900000002</v>
      </c>
      <c r="E93" s="3">
        <f t="shared" si="237"/>
        <v>183.48406999999997</v>
      </c>
      <c r="F93" s="3">
        <f t="shared" si="237"/>
        <v>42.956249999999997</v>
      </c>
      <c r="G93" s="3">
        <f t="shared" si="237"/>
        <v>21.313800000000001</v>
      </c>
      <c r="H93" s="3">
        <f t="shared" si="237"/>
        <v>0</v>
      </c>
      <c r="I93" s="3">
        <f t="shared" si="237"/>
        <v>6.5468000000000002</v>
      </c>
      <c r="J93" s="3">
        <f t="shared" si="237"/>
        <v>7</v>
      </c>
      <c r="K93" s="3">
        <f t="shared" si="237"/>
        <v>5.5712000000000002</v>
      </c>
      <c r="L93" s="3">
        <f t="shared" si="237"/>
        <v>4</v>
      </c>
      <c r="M93" s="3">
        <f t="shared" si="237"/>
        <v>0</v>
      </c>
      <c r="N93" s="3">
        <f t="shared" si="237"/>
        <v>340</v>
      </c>
      <c r="O93" s="3">
        <f t="shared" si="237"/>
        <v>45</v>
      </c>
      <c r="P93" s="3">
        <f t="shared" si="237"/>
        <v>528</v>
      </c>
      <c r="Q93" s="3">
        <f t="shared" si="237"/>
        <v>80</v>
      </c>
      <c r="R93" s="3">
        <f t="shared" si="237"/>
        <v>1080.38805</v>
      </c>
      <c r="S93" s="3">
        <f t="shared" si="237"/>
        <v>0</v>
      </c>
      <c r="T93" s="32"/>
      <c r="U93" s="3">
        <f t="shared" ref="U93:AL93" si="238">SUM(U94:U97)</f>
        <v>42.956249999999997</v>
      </c>
      <c r="V93" s="3">
        <f t="shared" si="238"/>
        <v>21.313800000000001</v>
      </c>
      <c r="W93" s="3">
        <f t="shared" si="238"/>
        <v>0</v>
      </c>
      <c r="X93" s="3">
        <f t="shared" si="238"/>
        <v>64.270049999999998</v>
      </c>
      <c r="Y93" s="3">
        <f t="shared" si="238"/>
        <v>6.5468000000000002</v>
      </c>
      <c r="Z93" s="3">
        <f t="shared" si="238"/>
        <v>7</v>
      </c>
      <c r="AA93" s="3">
        <f t="shared" si="238"/>
        <v>5.5712000000000002</v>
      </c>
      <c r="AB93" s="3">
        <f t="shared" si="238"/>
        <v>19.118000000000002</v>
      </c>
      <c r="AC93" s="3">
        <f t="shared" si="238"/>
        <v>4</v>
      </c>
      <c r="AD93" s="3">
        <f t="shared" si="238"/>
        <v>0</v>
      </c>
      <c r="AE93" s="3">
        <f t="shared" si="238"/>
        <v>3.0960199999999998</v>
      </c>
      <c r="AF93" s="3">
        <f t="shared" si="238"/>
        <v>7.0960199999999993</v>
      </c>
      <c r="AG93" s="33">
        <f t="shared" si="238"/>
        <v>15</v>
      </c>
      <c r="AH93" s="33">
        <f t="shared" si="238"/>
        <v>0</v>
      </c>
      <c r="AI93" s="33">
        <f t="shared" si="238"/>
        <v>78</v>
      </c>
      <c r="AJ93" s="3">
        <f t="shared" si="238"/>
        <v>93</v>
      </c>
      <c r="AK93" s="3">
        <f t="shared" si="238"/>
        <v>183.48406999999997</v>
      </c>
      <c r="AL93" s="3">
        <f t="shared" si="238"/>
        <v>183.48406999999997</v>
      </c>
      <c r="AM93" s="32"/>
      <c r="AN93" s="3">
        <f t="shared" ref="AN93:BE93" si="239">SUM(AN94:AN97)</f>
        <v>42.956249999999997</v>
      </c>
      <c r="AO93" s="3">
        <f t="shared" si="239"/>
        <v>21.313800000000001</v>
      </c>
      <c r="AP93" s="3">
        <f t="shared" si="239"/>
        <v>0</v>
      </c>
      <c r="AQ93" s="3">
        <f t="shared" si="239"/>
        <v>64.270049999999998</v>
      </c>
      <c r="AR93" s="3">
        <f t="shared" si="239"/>
        <v>6.5468000000000002</v>
      </c>
      <c r="AS93" s="3">
        <f t="shared" si="239"/>
        <v>7</v>
      </c>
      <c r="AT93" s="3">
        <f t="shared" si="239"/>
        <v>5.5712000000000002</v>
      </c>
      <c r="AU93" s="3">
        <f t="shared" si="239"/>
        <v>19.118000000000002</v>
      </c>
      <c r="AV93" s="3">
        <f t="shared" si="239"/>
        <v>4</v>
      </c>
      <c r="AW93" s="3">
        <f t="shared" si="239"/>
        <v>0</v>
      </c>
      <c r="AX93" s="3">
        <f t="shared" si="239"/>
        <v>3.0960199999999998</v>
      </c>
      <c r="AY93" s="3">
        <f t="shared" si="239"/>
        <v>7.0960199999999993</v>
      </c>
      <c r="AZ93" s="33">
        <f t="shared" si="239"/>
        <v>0</v>
      </c>
      <c r="BA93" s="33">
        <f t="shared" si="239"/>
        <v>0</v>
      </c>
      <c r="BB93" s="33">
        <f t="shared" si="239"/>
        <v>0.59466999999999992</v>
      </c>
      <c r="BC93" s="3">
        <f t="shared" si="239"/>
        <v>0.59466999999999992</v>
      </c>
      <c r="BD93" s="3">
        <f t="shared" si="239"/>
        <v>91.078739999999996</v>
      </c>
      <c r="BE93" s="3">
        <f t="shared" si="239"/>
        <v>91.078739999999996</v>
      </c>
      <c r="BF93" s="14">
        <f t="shared" si="203"/>
        <v>49.638499952611696</v>
      </c>
      <c r="BG93" s="14">
        <f t="shared" si="204"/>
        <v>49.638499952611696</v>
      </c>
    </row>
    <row r="94" spans="1:59" ht="15.75" hidden="1" customHeight="1" outlineLevel="1">
      <c r="A94" s="23" t="s">
        <v>82</v>
      </c>
      <c r="B94" s="34">
        <v>500</v>
      </c>
      <c r="C94" s="34">
        <v>207.39886999999999</v>
      </c>
      <c r="D94" s="34">
        <f>+B94-C94</f>
        <v>292.60113000000001</v>
      </c>
      <c r="E94" s="34">
        <f t="shared" si="169"/>
        <v>76.388049999999993</v>
      </c>
      <c r="F94" s="34">
        <v>42.956249999999997</v>
      </c>
      <c r="G94" s="34">
        <v>21.313800000000001</v>
      </c>
      <c r="H94" s="34">
        <v>0</v>
      </c>
      <c r="I94" s="34">
        <v>6.5468000000000002</v>
      </c>
      <c r="J94" s="34">
        <v>0</v>
      </c>
      <c r="K94" s="34">
        <v>5.5712000000000002</v>
      </c>
      <c r="L94" s="34">
        <v>0</v>
      </c>
      <c r="M94" s="34">
        <v>0</v>
      </c>
      <c r="N94" s="34">
        <v>0</v>
      </c>
      <c r="O94" s="34">
        <v>0</v>
      </c>
      <c r="P94" s="34">
        <v>0</v>
      </c>
      <c r="Q94" s="34">
        <v>0</v>
      </c>
      <c r="R94" s="36">
        <f>SUM(F94:Q94)</f>
        <v>76.388050000000007</v>
      </c>
      <c r="S94" s="36">
        <v>0</v>
      </c>
      <c r="T94" s="32"/>
      <c r="U94" s="34">
        <v>42.956249999999997</v>
      </c>
      <c r="V94" s="34">
        <v>21.313800000000001</v>
      </c>
      <c r="W94" s="34">
        <v>0</v>
      </c>
      <c r="X94" s="35">
        <f t="shared" si="170"/>
        <v>64.270049999999998</v>
      </c>
      <c r="Y94" s="34">
        <v>6.5468000000000002</v>
      </c>
      <c r="Z94" s="34">
        <v>0</v>
      </c>
      <c r="AA94" s="34">
        <v>5.5712000000000002</v>
      </c>
      <c r="AB94" s="35">
        <f t="shared" si="171"/>
        <v>12.118</v>
      </c>
      <c r="AC94" s="34">
        <v>0</v>
      </c>
      <c r="AD94" s="34">
        <v>0</v>
      </c>
      <c r="AE94" s="34">
        <v>0</v>
      </c>
      <c r="AF94" s="35">
        <f t="shared" si="172"/>
        <v>0</v>
      </c>
      <c r="AG94" s="37">
        <v>0</v>
      </c>
      <c r="AH94" s="37">
        <v>0</v>
      </c>
      <c r="AI94" s="37">
        <v>0</v>
      </c>
      <c r="AJ94" s="35">
        <f t="shared" si="173"/>
        <v>0</v>
      </c>
      <c r="AK94" s="35">
        <f t="shared" ref="AK94:AK97" si="240">+X94+AB94+AF94+AJ94</f>
        <v>76.388049999999993</v>
      </c>
      <c r="AL94" s="36">
        <f t="shared" ref="AL94:AL97" si="241">+AK94</f>
        <v>76.388049999999993</v>
      </c>
      <c r="AM94" s="32"/>
      <c r="AN94" s="34">
        <v>42.956249999999997</v>
      </c>
      <c r="AO94" s="34">
        <v>21.313800000000001</v>
      </c>
      <c r="AP94" s="34">
        <v>0</v>
      </c>
      <c r="AQ94" s="35">
        <f t="shared" si="176"/>
        <v>64.270049999999998</v>
      </c>
      <c r="AR94" s="34">
        <v>6.5468000000000002</v>
      </c>
      <c r="AS94" s="34">
        <v>0</v>
      </c>
      <c r="AT94" s="34">
        <v>5.5712000000000002</v>
      </c>
      <c r="AU94" s="35">
        <f t="shared" si="177"/>
        <v>12.118</v>
      </c>
      <c r="AV94" s="34">
        <v>0</v>
      </c>
      <c r="AW94" s="34">
        <v>0</v>
      </c>
      <c r="AX94" s="34">
        <v>0</v>
      </c>
      <c r="AY94" s="35">
        <f t="shared" si="178"/>
        <v>0</v>
      </c>
      <c r="AZ94" s="37">
        <v>0</v>
      </c>
      <c r="BA94" s="37">
        <v>0</v>
      </c>
      <c r="BB94" s="37">
        <v>0</v>
      </c>
      <c r="BC94" s="35">
        <f t="shared" si="179"/>
        <v>0</v>
      </c>
      <c r="BD94" s="35">
        <f t="shared" ref="BD94:BD97" si="242">+AQ94+AU94+AY94+BC94</f>
        <v>76.388049999999993</v>
      </c>
      <c r="BE94" s="36">
        <f t="shared" ref="BE94:BE97" si="243">+BD94</f>
        <v>76.388049999999993</v>
      </c>
      <c r="BF94" s="38">
        <f t="shared" si="203"/>
        <v>100</v>
      </c>
      <c r="BG94" s="38">
        <f t="shared" si="204"/>
        <v>100</v>
      </c>
    </row>
    <row r="95" spans="1:59" ht="15.75" hidden="1" customHeight="1" outlineLevel="1">
      <c r="A95" s="23" t="s">
        <v>83</v>
      </c>
      <c r="B95" s="34">
        <v>2500</v>
      </c>
      <c r="C95" s="34">
        <v>30.668839999999999</v>
      </c>
      <c r="D95" s="34">
        <f>+B95-C95</f>
        <v>2469.3311600000002</v>
      </c>
      <c r="E95" s="34">
        <f t="shared" si="169"/>
        <v>18.096019999999999</v>
      </c>
      <c r="F95" s="34">
        <v>0</v>
      </c>
      <c r="G95" s="34">
        <v>0</v>
      </c>
      <c r="H95" s="34">
        <v>0</v>
      </c>
      <c r="I95" s="34">
        <v>0</v>
      </c>
      <c r="J95" s="34">
        <v>0</v>
      </c>
      <c r="K95" s="34">
        <v>0</v>
      </c>
      <c r="L95" s="34">
        <v>0</v>
      </c>
      <c r="M95" s="34"/>
      <c r="N95" s="34">
        <f>250+0.2*275</f>
        <v>305</v>
      </c>
      <c r="O95" s="34"/>
      <c r="P95" s="34">
        <f>100+400</f>
        <v>500</v>
      </c>
      <c r="Q95" s="34"/>
      <c r="R95" s="36">
        <f>SUM(F95:Q95)</f>
        <v>805</v>
      </c>
      <c r="S95" s="36"/>
      <c r="T95" s="32"/>
      <c r="U95" s="34">
        <v>0</v>
      </c>
      <c r="V95" s="34">
        <v>0</v>
      </c>
      <c r="W95" s="34">
        <v>0</v>
      </c>
      <c r="X95" s="35">
        <f t="shared" si="170"/>
        <v>0</v>
      </c>
      <c r="Y95" s="34">
        <v>0</v>
      </c>
      <c r="Z95" s="34">
        <v>0</v>
      </c>
      <c r="AA95" s="34">
        <v>0</v>
      </c>
      <c r="AB95" s="35">
        <f t="shared" si="171"/>
        <v>0</v>
      </c>
      <c r="AC95" s="34">
        <v>0</v>
      </c>
      <c r="AD95" s="34">
        <v>0</v>
      </c>
      <c r="AE95" s="34">
        <v>3.0960199999999998</v>
      </c>
      <c r="AF95" s="35">
        <f t="shared" si="172"/>
        <v>3.0960199999999998</v>
      </c>
      <c r="AG95" s="37">
        <v>15</v>
      </c>
      <c r="AH95" s="37"/>
      <c r="AI95" s="37"/>
      <c r="AJ95" s="35">
        <f t="shared" si="173"/>
        <v>15</v>
      </c>
      <c r="AK95" s="35">
        <f t="shared" si="240"/>
        <v>18.096019999999999</v>
      </c>
      <c r="AL95" s="36">
        <f t="shared" si="241"/>
        <v>18.096019999999999</v>
      </c>
      <c r="AM95" s="32"/>
      <c r="AN95" s="34">
        <v>0</v>
      </c>
      <c r="AO95" s="34">
        <v>0</v>
      </c>
      <c r="AP95" s="34">
        <v>0</v>
      </c>
      <c r="AQ95" s="35">
        <f t="shared" si="176"/>
        <v>0</v>
      </c>
      <c r="AR95" s="34">
        <v>0</v>
      </c>
      <c r="AS95" s="34">
        <v>0</v>
      </c>
      <c r="AT95" s="34">
        <v>0</v>
      </c>
      <c r="AU95" s="35">
        <f t="shared" si="177"/>
        <v>0</v>
      </c>
      <c r="AV95" s="34">
        <v>0</v>
      </c>
      <c r="AW95" s="34">
        <v>0</v>
      </c>
      <c r="AX95" s="34">
        <v>3.0960199999999998</v>
      </c>
      <c r="AY95" s="35">
        <f t="shared" si="178"/>
        <v>3.0960199999999998</v>
      </c>
      <c r="AZ95" s="37">
        <v>0</v>
      </c>
      <c r="BA95" s="37">
        <v>0</v>
      </c>
      <c r="BB95" s="37">
        <v>0.59466999999999992</v>
      </c>
      <c r="BC95" s="35">
        <f t="shared" si="179"/>
        <v>0.59466999999999992</v>
      </c>
      <c r="BD95" s="35">
        <f t="shared" si="242"/>
        <v>3.6906899999999996</v>
      </c>
      <c r="BE95" s="36">
        <f t="shared" si="243"/>
        <v>3.6906899999999996</v>
      </c>
      <c r="BF95" s="38">
        <f t="shared" si="203"/>
        <v>20.395037140763549</v>
      </c>
      <c r="BG95" s="38">
        <f t="shared" si="204"/>
        <v>20.395037140763549</v>
      </c>
    </row>
    <row r="96" spans="1:59" ht="15.75" hidden="1" customHeight="1" outlineLevel="1">
      <c r="A96" s="23" t="s">
        <v>84</v>
      </c>
      <c r="B96" s="34">
        <v>250</v>
      </c>
      <c r="C96" s="34">
        <v>0</v>
      </c>
      <c r="D96" s="34">
        <f>+B96-C96</f>
        <v>250</v>
      </c>
      <c r="E96" s="34">
        <f t="shared" si="169"/>
        <v>39</v>
      </c>
      <c r="F96" s="34">
        <v>0</v>
      </c>
      <c r="G96" s="34">
        <v>0</v>
      </c>
      <c r="H96" s="34">
        <v>0</v>
      </c>
      <c r="I96" s="34">
        <v>0</v>
      </c>
      <c r="J96" s="34">
        <v>7</v>
      </c>
      <c r="K96" s="34">
        <v>0</v>
      </c>
      <c r="L96" s="34">
        <v>4</v>
      </c>
      <c r="M96" s="34">
        <v>0</v>
      </c>
      <c r="N96" s="34">
        <v>35</v>
      </c>
      <c r="O96" s="34">
        <v>45</v>
      </c>
      <c r="P96" s="34">
        <v>28</v>
      </c>
      <c r="Q96" s="34">
        <v>0</v>
      </c>
      <c r="R96" s="36">
        <f>SUM(F96:Q96)</f>
        <v>119</v>
      </c>
      <c r="S96" s="36">
        <v>0</v>
      </c>
      <c r="T96" s="32"/>
      <c r="U96" s="34">
        <v>0</v>
      </c>
      <c r="V96" s="34">
        <v>0</v>
      </c>
      <c r="W96" s="34">
        <v>0</v>
      </c>
      <c r="X96" s="35">
        <f t="shared" si="170"/>
        <v>0</v>
      </c>
      <c r="Y96" s="34">
        <v>0</v>
      </c>
      <c r="Z96" s="34">
        <v>7</v>
      </c>
      <c r="AA96" s="34">
        <v>0</v>
      </c>
      <c r="AB96" s="35">
        <f t="shared" si="171"/>
        <v>7</v>
      </c>
      <c r="AC96" s="34">
        <v>4</v>
      </c>
      <c r="AD96" s="34">
        <v>0</v>
      </c>
      <c r="AE96" s="34">
        <v>0</v>
      </c>
      <c r="AF96" s="35">
        <f t="shared" si="172"/>
        <v>4</v>
      </c>
      <c r="AG96" s="37"/>
      <c r="AH96" s="37"/>
      <c r="AI96" s="37">
        <v>28</v>
      </c>
      <c r="AJ96" s="35">
        <f t="shared" si="173"/>
        <v>28</v>
      </c>
      <c r="AK96" s="35">
        <f t="shared" si="240"/>
        <v>39</v>
      </c>
      <c r="AL96" s="36">
        <f t="shared" si="241"/>
        <v>39</v>
      </c>
      <c r="AM96" s="32"/>
      <c r="AN96" s="34">
        <v>0</v>
      </c>
      <c r="AO96" s="34">
        <v>0</v>
      </c>
      <c r="AP96" s="34">
        <v>0</v>
      </c>
      <c r="AQ96" s="35">
        <f t="shared" si="176"/>
        <v>0</v>
      </c>
      <c r="AR96" s="34">
        <v>0</v>
      </c>
      <c r="AS96" s="34">
        <v>7</v>
      </c>
      <c r="AT96" s="34">
        <v>0</v>
      </c>
      <c r="AU96" s="35">
        <f t="shared" si="177"/>
        <v>7</v>
      </c>
      <c r="AV96" s="34">
        <v>4</v>
      </c>
      <c r="AW96" s="34">
        <v>0</v>
      </c>
      <c r="AX96" s="34">
        <v>0</v>
      </c>
      <c r="AY96" s="35">
        <f t="shared" si="178"/>
        <v>4</v>
      </c>
      <c r="AZ96" s="37">
        <v>0</v>
      </c>
      <c r="BA96" s="37">
        <v>0</v>
      </c>
      <c r="BB96" s="37">
        <v>0</v>
      </c>
      <c r="BC96" s="35">
        <f t="shared" si="179"/>
        <v>0</v>
      </c>
      <c r="BD96" s="35">
        <f t="shared" si="242"/>
        <v>11</v>
      </c>
      <c r="BE96" s="36">
        <f t="shared" si="243"/>
        <v>11</v>
      </c>
      <c r="BF96" s="38">
        <f t="shared" si="203"/>
        <v>28.205128205128204</v>
      </c>
      <c r="BG96" s="38">
        <f t="shared" si="204"/>
        <v>28.205128205128204</v>
      </c>
    </row>
    <row r="97" spans="1:59" ht="15.75" hidden="1" customHeight="1" outlineLevel="1">
      <c r="A97" s="23" t="s">
        <v>85</v>
      </c>
      <c r="B97" s="34">
        <v>675</v>
      </c>
      <c r="C97" s="34">
        <v>0</v>
      </c>
      <c r="D97" s="34">
        <f>+B97-C97</f>
        <v>675</v>
      </c>
      <c r="E97" s="34">
        <f t="shared" si="169"/>
        <v>50</v>
      </c>
      <c r="F97" s="34">
        <v>0</v>
      </c>
      <c r="G97" s="34">
        <v>0</v>
      </c>
      <c r="H97" s="34">
        <v>0</v>
      </c>
      <c r="I97" s="34">
        <v>0</v>
      </c>
      <c r="J97" s="34">
        <v>0</v>
      </c>
      <c r="K97" s="34"/>
      <c r="L97" s="34"/>
      <c r="M97" s="34"/>
      <c r="N97" s="34"/>
      <c r="O97" s="34"/>
      <c r="P97" s="34"/>
      <c r="Q97" s="34">
        <v>80</v>
      </c>
      <c r="R97" s="36">
        <f>SUM(F97:Q97)</f>
        <v>80</v>
      </c>
      <c r="S97" s="36">
        <v>0</v>
      </c>
      <c r="T97" s="32"/>
      <c r="U97" s="34">
        <v>0</v>
      </c>
      <c r="V97" s="34">
        <v>0</v>
      </c>
      <c r="W97" s="34">
        <v>0</v>
      </c>
      <c r="X97" s="35">
        <f t="shared" si="170"/>
        <v>0</v>
      </c>
      <c r="Y97" s="34">
        <v>0</v>
      </c>
      <c r="Z97" s="34">
        <v>0</v>
      </c>
      <c r="AA97" s="34"/>
      <c r="AB97" s="35">
        <f t="shared" si="171"/>
        <v>0</v>
      </c>
      <c r="AC97" s="34"/>
      <c r="AD97" s="34">
        <v>0</v>
      </c>
      <c r="AE97" s="34">
        <v>0</v>
      </c>
      <c r="AF97" s="35">
        <f t="shared" si="172"/>
        <v>0</v>
      </c>
      <c r="AG97" s="37"/>
      <c r="AH97" s="37"/>
      <c r="AI97" s="37">
        <v>50</v>
      </c>
      <c r="AJ97" s="35">
        <f t="shared" si="173"/>
        <v>50</v>
      </c>
      <c r="AK97" s="35">
        <f t="shared" si="240"/>
        <v>50</v>
      </c>
      <c r="AL97" s="36">
        <f t="shared" si="241"/>
        <v>50</v>
      </c>
      <c r="AM97" s="32"/>
      <c r="AN97" s="34">
        <v>0</v>
      </c>
      <c r="AO97" s="34">
        <v>0</v>
      </c>
      <c r="AP97" s="34">
        <v>0</v>
      </c>
      <c r="AQ97" s="35">
        <f t="shared" si="176"/>
        <v>0</v>
      </c>
      <c r="AR97" s="34">
        <v>0</v>
      </c>
      <c r="AS97" s="34">
        <v>0</v>
      </c>
      <c r="AT97" s="34">
        <v>0</v>
      </c>
      <c r="AU97" s="35">
        <f t="shared" si="177"/>
        <v>0</v>
      </c>
      <c r="AV97" s="34">
        <v>0</v>
      </c>
      <c r="AW97" s="34">
        <v>0</v>
      </c>
      <c r="AX97" s="34">
        <v>0</v>
      </c>
      <c r="AY97" s="35">
        <f t="shared" si="178"/>
        <v>0</v>
      </c>
      <c r="AZ97" s="37">
        <v>0</v>
      </c>
      <c r="BA97" s="37">
        <v>0</v>
      </c>
      <c r="BB97" s="37">
        <v>0</v>
      </c>
      <c r="BC97" s="35">
        <f t="shared" si="179"/>
        <v>0</v>
      </c>
      <c r="BD97" s="35">
        <f t="shared" si="242"/>
        <v>0</v>
      </c>
      <c r="BE97" s="36">
        <f t="shared" si="243"/>
        <v>0</v>
      </c>
      <c r="BF97" s="38">
        <f t="shared" si="203"/>
        <v>0</v>
      </c>
      <c r="BG97" s="38">
        <f t="shared" si="204"/>
        <v>0</v>
      </c>
    </row>
    <row r="98" spans="1:59" ht="15.75" customHeight="1" collapsed="1">
      <c r="A98" s="22" t="s">
        <v>120</v>
      </c>
      <c r="B98" s="3">
        <f>SUM(B99)</f>
        <v>1510.53</v>
      </c>
      <c r="C98" s="3">
        <f>SUM(C99)</f>
        <v>0</v>
      </c>
      <c r="D98" s="3">
        <f>SUM(D99)</f>
        <v>1510.53</v>
      </c>
      <c r="E98" s="3">
        <f>SUM(E99)</f>
        <v>286.52663800000005</v>
      </c>
      <c r="F98" s="3">
        <f>SUM(F99)</f>
        <v>0</v>
      </c>
      <c r="G98" s="3">
        <f t="shared" ref="G98:Q98" si="244">SUM(G99)</f>
        <v>0</v>
      </c>
      <c r="H98" s="3">
        <f t="shared" si="244"/>
        <v>0</v>
      </c>
      <c r="I98" s="3">
        <f t="shared" si="244"/>
        <v>0</v>
      </c>
      <c r="J98" s="3">
        <f t="shared" si="244"/>
        <v>0</v>
      </c>
      <c r="K98" s="3">
        <f t="shared" si="244"/>
        <v>7.3182399999999994</v>
      </c>
      <c r="L98" s="3">
        <f t="shared" si="244"/>
        <v>70.208398000000017</v>
      </c>
      <c r="M98" s="3">
        <f t="shared" si="244"/>
        <v>40</v>
      </c>
      <c r="N98" s="3">
        <f t="shared" si="244"/>
        <v>336</v>
      </c>
      <c r="O98" s="3">
        <f t="shared" si="244"/>
        <v>0</v>
      </c>
      <c r="P98" s="3">
        <f t="shared" si="244"/>
        <v>0</v>
      </c>
      <c r="Q98" s="3">
        <f t="shared" si="244"/>
        <v>0</v>
      </c>
      <c r="R98" s="3">
        <f>+R99</f>
        <v>453.52663800000005</v>
      </c>
      <c r="S98" s="3">
        <f>+S99</f>
        <v>0</v>
      </c>
      <c r="T98" s="32"/>
      <c r="U98" s="3">
        <f>SUM(U99)</f>
        <v>0</v>
      </c>
      <c r="V98" s="3">
        <f t="shared" ref="V98:AK98" si="245">SUM(V99)</f>
        <v>0</v>
      </c>
      <c r="W98" s="3">
        <f t="shared" si="245"/>
        <v>0</v>
      </c>
      <c r="X98" s="3">
        <f t="shared" si="245"/>
        <v>0</v>
      </c>
      <c r="Y98" s="3">
        <f t="shared" si="245"/>
        <v>0</v>
      </c>
      <c r="Z98" s="3">
        <f t="shared" si="245"/>
        <v>0</v>
      </c>
      <c r="AA98" s="3">
        <f t="shared" si="245"/>
        <v>7.3182399999999994</v>
      </c>
      <c r="AB98" s="3">
        <f t="shared" si="245"/>
        <v>7.3182399999999994</v>
      </c>
      <c r="AC98" s="3">
        <f t="shared" si="245"/>
        <v>70.208398000000017</v>
      </c>
      <c r="AD98" s="3">
        <f t="shared" si="245"/>
        <v>60</v>
      </c>
      <c r="AE98" s="3">
        <f t="shared" si="245"/>
        <v>60</v>
      </c>
      <c r="AF98" s="3">
        <f t="shared" si="245"/>
        <v>190.20839800000002</v>
      </c>
      <c r="AG98" s="33">
        <f t="shared" si="245"/>
        <v>89</v>
      </c>
      <c r="AH98" s="33">
        <f t="shared" si="245"/>
        <v>0</v>
      </c>
      <c r="AI98" s="33">
        <f t="shared" si="245"/>
        <v>0</v>
      </c>
      <c r="AJ98" s="3">
        <f t="shared" si="245"/>
        <v>89</v>
      </c>
      <c r="AK98" s="3">
        <f t="shared" si="245"/>
        <v>286.52663800000005</v>
      </c>
      <c r="AL98" s="3">
        <f>+AL99</f>
        <v>286.52663800000005</v>
      </c>
      <c r="AM98" s="32"/>
      <c r="AN98" s="3">
        <f>SUM(AN99)</f>
        <v>0</v>
      </c>
      <c r="AO98" s="3">
        <f t="shared" ref="AO98:BD98" si="246">SUM(AO99)</f>
        <v>0</v>
      </c>
      <c r="AP98" s="3">
        <f t="shared" si="246"/>
        <v>0</v>
      </c>
      <c r="AQ98" s="3">
        <f t="shared" si="246"/>
        <v>0</v>
      </c>
      <c r="AR98" s="3">
        <f t="shared" si="246"/>
        <v>0</v>
      </c>
      <c r="AS98" s="3">
        <f t="shared" si="246"/>
        <v>0</v>
      </c>
      <c r="AT98" s="3">
        <f t="shared" si="246"/>
        <v>7.3182399999999994</v>
      </c>
      <c r="AU98" s="3">
        <f t="shared" si="246"/>
        <v>7.3182399999999994</v>
      </c>
      <c r="AV98" s="3">
        <f t="shared" si="246"/>
        <v>70.208398000000017</v>
      </c>
      <c r="AW98" s="3">
        <f t="shared" si="246"/>
        <v>154.37191000000001</v>
      </c>
      <c r="AX98" s="3">
        <f t="shared" si="246"/>
        <v>114.24968999999999</v>
      </c>
      <c r="AY98" s="3">
        <f t="shared" si="246"/>
        <v>338.82999800000005</v>
      </c>
      <c r="AZ98" s="33">
        <f t="shared" si="246"/>
        <v>21.740320000000001</v>
      </c>
      <c r="BA98" s="33">
        <f t="shared" si="246"/>
        <v>68.427869999999999</v>
      </c>
      <c r="BB98" s="33">
        <f t="shared" si="246"/>
        <v>47.235300000000002</v>
      </c>
      <c r="BC98" s="3">
        <f t="shared" si="246"/>
        <v>137.40349000000001</v>
      </c>
      <c r="BD98" s="3">
        <f t="shared" si="246"/>
        <v>483.55172800000003</v>
      </c>
      <c r="BE98" s="3">
        <f>+BE99</f>
        <v>483.55172800000003</v>
      </c>
      <c r="BF98" s="14">
        <f t="shared" si="203"/>
        <v>168.76327149729093</v>
      </c>
      <c r="BG98" s="14">
        <f t="shared" si="204"/>
        <v>168.76327149729093</v>
      </c>
    </row>
    <row r="99" spans="1:59" ht="25.5" hidden="1" outlineLevel="1">
      <c r="A99" s="23" t="s">
        <v>86</v>
      </c>
      <c r="B99" s="34">
        <v>1510.53</v>
      </c>
      <c r="C99" s="34">
        <v>0</v>
      </c>
      <c r="D99" s="34">
        <f>+B99-C99</f>
        <v>1510.53</v>
      </c>
      <c r="E99" s="34">
        <f t="shared" si="169"/>
        <v>286.52663800000005</v>
      </c>
      <c r="F99" s="34">
        <v>0</v>
      </c>
      <c r="G99" s="34">
        <v>0</v>
      </c>
      <c r="H99" s="34">
        <v>0</v>
      </c>
      <c r="I99" s="34">
        <v>0</v>
      </c>
      <c r="J99" s="34">
        <v>0</v>
      </c>
      <c r="K99" s="34">
        <v>7.3182399999999994</v>
      </c>
      <c r="L99" s="34">
        <v>70.208398000000017</v>
      </c>
      <c r="M99" s="34">
        <v>40</v>
      </c>
      <c r="N99" s="34">
        <f>57+21+117+117+24</f>
        <v>336</v>
      </c>
      <c r="O99" s="34">
        <v>0</v>
      </c>
      <c r="P99" s="34">
        <v>0</v>
      </c>
      <c r="Q99" s="34">
        <v>0</v>
      </c>
      <c r="R99" s="36">
        <f>SUM(F99:Q99)</f>
        <v>453.52663800000005</v>
      </c>
      <c r="S99" s="36">
        <v>0</v>
      </c>
      <c r="T99" s="32"/>
      <c r="U99" s="34">
        <v>0</v>
      </c>
      <c r="V99" s="34">
        <v>0</v>
      </c>
      <c r="W99" s="34">
        <v>0</v>
      </c>
      <c r="X99" s="35">
        <f t="shared" si="170"/>
        <v>0</v>
      </c>
      <c r="Y99" s="34">
        <v>0</v>
      </c>
      <c r="Z99" s="34">
        <v>0</v>
      </c>
      <c r="AA99" s="34">
        <v>7.3182399999999994</v>
      </c>
      <c r="AB99" s="35">
        <f t="shared" si="171"/>
        <v>7.3182399999999994</v>
      </c>
      <c r="AC99" s="34">
        <v>70.208398000000017</v>
      </c>
      <c r="AD99" s="34">
        <v>60</v>
      </c>
      <c r="AE99" s="34">
        <v>60</v>
      </c>
      <c r="AF99" s="35">
        <f t="shared" si="172"/>
        <v>190.20839800000002</v>
      </c>
      <c r="AG99" s="37">
        <v>89</v>
      </c>
      <c r="AH99" s="37"/>
      <c r="AI99" s="37">
        <v>0</v>
      </c>
      <c r="AJ99" s="35">
        <f t="shared" si="173"/>
        <v>89</v>
      </c>
      <c r="AK99" s="35">
        <f t="shared" ref="AK99" si="247">+X99+AB99+AF99+AJ99</f>
        <v>286.52663800000005</v>
      </c>
      <c r="AL99" s="36">
        <f>+AK99</f>
        <v>286.52663800000005</v>
      </c>
      <c r="AM99" s="32"/>
      <c r="AN99" s="34">
        <v>0</v>
      </c>
      <c r="AO99" s="34">
        <v>0</v>
      </c>
      <c r="AP99" s="34">
        <v>0</v>
      </c>
      <c r="AQ99" s="35">
        <f t="shared" si="176"/>
        <v>0</v>
      </c>
      <c r="AR99" s="34">
        <v>0</v>
      </c>
      <c r="AS99" s="34">
        <v>0</v>
      </c>
      <c r="AT99" s="34">
        <v>7.3182399999999994</v>
      </c>
      <c r="AU99" s="35">
        <f t="shared" si="177"/>
        <v>7.3182399999999994</v>
      </c>
      <c r="AV99" s="34">
        <v>70.208398000000017</v>
      </c>
      <c r="AW99" s="34">
        <v>154.37191000000001</v>
      </c>
      <c r="AX99" s="34">
        <v>114.24968999999999</v>
      </c>
      <c r="AY99" s="35">
        <f t="shared" si="178"/>
        <v>338.82999800000005</v>
      </c>
      <c r="AZ99" s="37">
        <v>21.740320000000001</v>
      </c>
      <c r="BA99" s="37">
        <v>68.427869999999999</v>
      </c>
      <c r="BB99" s="37">
        <v>47.235300000000002</v>
      </c>
      <c r="BC99" s="35">
        <f t="shared" si="179"/>
        <v>137.40349000000001</v>
      </c>
      <c r="BD99" s="35">
        <f t="shared" ref="BD99" si="248">+AQ99+AU99+AY99+BC99</f>
        <v>483.55172800000003</v>
      </c>
      <c r="BE99" s="36">
        <f>+BD99</f>
        <v>483.55172800000003</v>
      </c>
      <c r="BF99" s="38">
        <f t="shared" si="203"/>
        <v>168.76327149729093</v>
      </c>
      <c r="BG99" s="38">
        <f t="shared" si="204"/>
        <v>168.76327149729093</v>
      </c>
    </row>
    <row r="100" spans="1:59" ht="16.5" customHeight="1" collapsed="1">
      <c r="A100" s="21" t="s">
        <v>122</v>
      </c>
      <c r="B100" s="29">
        <f>+B101+B104+B108+B110</f>
        <v>23018.559000000001</v>
      </c>
      <c r="C100" s="29">
        <f t="shared" ref="C100:BE100" si="249">+C101+C104+C108+C110</f>
        <v>17517.028552006366</v>
      </c>
      <c r="D100" s="29">
        <f t="shared" si="249"/>
        <v>5501.5304479936312</v>
      </c>
      <c r="E100" s="29">
        <f t="shared" si="249"/>
        <v>3639.4315499999998</v>
      </c>
      <c r="F100" s="29">
        <f t="shared" si="249"/>
        <v>65.110170000000011</v>
      </c>
      <c r="G100" s="29">
        <f t="shared" si="249"/>
        <v>509.80690999999996</v>
      </c>
      <c r="H100" s="29">
        <f t="shared" si="249"/>
        <v>965.95589999999982</v>
      </c>
      <c r="I100" s="29">
        <f t="shared" si="249"/>
        <v>143.70833000000002</v>
      </c>
      <c r="J100" s="29">
        <f t="shared" si="249"/>
        <v>194.88895000000002</v>
      </c>
      <c r="K100" s="29">
        <f t="shared" si="249"/>
        <v>611.78278999999986</v>
      </c>
      <c r="L100" s="29">
        <f t="shared" si="249"/>
        <v>407.46442999999999</v>
      </c>
      <c r="M100" s="29">
        <f t="shared" si="249"/>
        <v>121</v>
      </c>
      <c r="N100" s="29">
        <f t="shared" si="249"/>
        <v>559.27482400636302</v>
      </c>
      <c r="O100" s="29">
        <f t="shared" si="249"/>
        <v>15</v>
      </c>
      <c r="P100" s="29">
        <f t="shared" si="249"/>
        <v>14.056229999999999</v>
      </c>
      <c r="Q100" s="29">
        <f t="shared" si="249"/>
        <v>1</v>
      </c>
      <c r="R100" s="29">
        <f t="shared" si="249"/>
        <v>3609.0485340063628</v>
      </c>
      <c r="S100" s="29">
        <f t="shared" si="249"/>
        <v>0</v>
      </c>
      <c r="T100" s="29">
        <f t="shared" si="249"/>
        <v>0</v>
      </c>
      <c r="U100" s="29">
        <f t="shared" si="249"/>
        <v>65.110170000000011</v>
      </c>
      <c r="V100" s="29">
        <f t="shared" si="249"/>
        <v>509.80690999999996</v>
      </c>
      <c r="W100" s="29">
        <f t="shared" si="249"/>
        <v>965.95589999999982</v>
      </c>
      <c r="X100" s="29">
        <f t="shared" si="249"/>
        <v>1540.8729799999996</v>
      </c>
      <c r="Y100" s="29">
        <f t="shared" si="249"/>
        <v>143.70833000000002</v>
      </c>
      <c r="Z100" s="29">
        <f t="shared" si="249"/>
        <v>194.88895000000002</v>
      </c>
      <c r="AA100" s="29">
        <f t="shared" si="249"/>
        <v>611.78278999999986</v>
      </c>
      <c r="AB100" s="29">
        <f t="shared" si="249"/>
        <v>950.38006999999993</v>
      </c>
      <c r="AC100" s="29">
        <f t="shared" si="249"/>
        <v>407.46442999999999</v>
      </c>
      <c r="AD100" s="29">
        <f t="shared" si="249"/>
        <v>122.99244999999999</v>
      </c>
      <c r="AE100" s="29">
        <f t="shared" si="249"/>
        <v>297.14278000000002</v>
      </c>
      <c r="AF100" s="29">
        <f t="shared" si="249"/>
        <v>827.59965999999986</v>
      </c>
      <c r="AG100" s="29">
        <f t="shared" si="249"/>
        <v>305.52260999999999</v>
      </c>
      <c r="AH100" s="29">
        <f t="shared" si="249"/>
        <v>14.056229999999999</v>
      </c>
      <c r="AI100" s="29">
        <f t="shared" si="249"/>
        <v>1</v>
      </c>
      <c r="AJ100" s="29">
        <f t="shared" si="249"/>
        <v>320.57884000000001</v>
      </c>
      <c r="AK100" s="29">
        <f t="shared" si="249"/>
        <v>3639.4315499999998</v>
      </c>
      <c r="AL100" s="29">
        <f t="shared" si="249"/>
        <v>3639.4315499999998</v>
      </c>
      <c r="AM100" s="29">
        <f t="shared" si="249"/>
        <v>0</v>
      </c>
      <c r="AN100" s="29">
        <f t="shared" si="249"/>
        <v>65.110170000000011</v>
      </c>
      <c r="AO100" s="29">
        <f t="shared" si="249"/>
        <v>509.80691000000002</v>
      </c>
      <c r="AP100" s="29">
        <f t="shared" si="249"/>
        <v>965.95589999999993</v>
      </c>
      <c r="AQ100" s="29">
        <f t="shared" si="249"/>
        <v>1540.8729800000001</v>
      </c>
      <c r="AR100" s="29">
        <f t="shared" si="249"/>
        <v>143.70832999999999</v>
      </c>
      <c r="AS100" s="29">
        <f t="shared" si="249"/>
        <v>194.88895000000002</v>
      </c>
      <c r="AT100" s="29">
        <f t="shared" si="249"/>
        <v>611.78278999999986</v>
      </c>
      <c r="AU100" s="29">
        <f t="shared" si="249"/>
        <v>950.38007000000005</v>
      </c>
      <c r="AV100" s="29">
        <f t="shared" si="249"/>
        <v>407.46442999999999</v>
      </c>
      <c r="AW100" s="29">
        <f t="shared" si="249"/>
        <v>216.76502999999997</v>
      </c>
      <c r="AX100" s="29">
        <f t="shared" si="249"/>
        <v>379.86589000000004</v>
      </c>
      <c r="AY100" s="29">
        <f t="shared" si="249"/>
        <v>1004.0953499999999</v>
      </c>
      <c r="AZ100" s="29">
        <f t="shared" si="249"/>
        <v>269.05700999999999</v>
      </c>
      <c r="BA100" s="29">
        <f t="shared" si="249"/>
        <v>261.31142999999997</v>
      </c>
      <c r="BB100" s="29">
        <f t="shared" si="249"/>
        <v>386.86721</v>
      </c>
      <c r="BC100" s="29">
        <f t="shared" si="249"/>
        <v>917.23564999999996</v>
      </c>
      <c r="BD100" s="29">
        <f t="shared" si="249"/>
        <v>4412.5840500000004</v>
      </c>
      <c r="BE100" s="29">
        <f t="shared" si="249"/>
        <v>4412.5840500000004</v>
      </c>
      <c r="BF100" s="30">
        <f>+BD100/E100*100</f>
        <v>121.24377088504386</v>
      </c>
      <c r="BG100" s="30">
        <f>+BE100/E100*100</f>
        <v>121.24377088504386</v>
      </c>
    </row>
    <row r="101" spans="1:59" ht="18" hidden="1" customHeight="1" collapsed="1">
      <c r="A101" s="22" t="s">
        <v>112</v>
      </c>
      <c r="B101" s="3">
        <f>SUM(B102:B103)</f>
        <v>250</v>
      </c>
      <c r="C101" s="3">
        <f>SUM(C102:C103)</f>
        <v>189.05876999999998</v>
      </c>
      <c r="D101" s="3">
        <f>SUM(D102:D103)</f>
        <v>60.941230000000004</v>
      </c>
      <c r="E101" s="4">
        <f>SUM(E102:E103)</f>
        <v>29.056229999999999</v>
      </c>
      <c r="F101" s="4">
        <f>SUM(F102:F103)</f>
        <v>0</v>
      </c>
      <c r="G101" s="4">
        <f t="shared" ref="G101:S101" si="250">SUM(G102:G103)</f>
        <v>0</v>
      </c>
      <c r="H101" s="4">
        <f t="shared" si="250"/>
        <v>0</v>
      </c>
      <c r="I101" s="4">
        <f t="shared" si="250"/>
        <v>0</v>
      </c>
      <c r="J101" s="4">
        <f t="shared" si="250"/>
        <v>0</v>
      </c>
      <c r="K101" s="4">
        <f t="shared" si="250"/>
        <v>0</v>
      </c>
      <c r="L101" s="4">
        <f t="shared" si="250"/>
        <v>0</v>
      </c>
      <c r="M101" s="4">
        <f t="shared" si="250"/>
        <v>0</v>
      </c>
      <c r="N101" s="4">
        <f t="shared" si="250"/>
        <v>0</v>
      </c>
      <c r="O101" s="4">
        <f t="shared" si="250"/>
        <v>15</v>
      </c>
      <c r="P101" s="4">
        <f t="shared" si="250"/>
        <v>14.056229999999999</v>
      </c>
      <c r="Q101" s="4">
        <f t="shared" si="250"/>
        <v>0</v>
      </c>
      <c r="R101" s="4">
        <f t="shared" si="250"/>
        <v>29.056229999999999</v>
      </c>
      <c r="S101" s="4">
        <f t="shared" si="250"/>
        <v>0</v>
      </c>
      <c r="T101" s="32"/>
      <c r="U101" s="4">
        <f>SUM(U102:U103)</f>
        <v>0</v>
      </c>
      <c r="V101" s="4">
        <f t="shared" ref="V101:AL101" si="251">SUM(V102:V103)</f>
        <v>0</v>
      </c>
      <c r="W101" s="4">
        <f t="shared" si="251"/>
        <v>0</v>
      </c>
      <c r="X101" s="4">
        <f t="shared" si="251"/>
        <v>0</v>
      </c>
      <c r="Y101" s="4">
        <f t="shared" si="251"/>
        <v>0</v>
      </c>
      <c r="Z101" s="4">
        <f t="shared" si="251"/>
        <v>0</v>
      </c>
      <c r="AA101" s="4">
        <f t="shared" si="251"/>
        <v>0</v>
      </c>
      <c r="AB101" s="4">
        <f t="shared" si="251"/>
        <v>0</v>
      </c>
      <c r="AC101" s="4">
        <f t="shared" si="251"/>
        <v>0</v>
      </c>
      <c r="AD101" s="4">
        <f t="shared" si="251"/>
        <v>0</v>
      </c>
      <c r="AE101" s="4">
        <f t="shared" si="251"/>
        <v>0</v>
      </c>
      <c r="AF101" s="4">
        <f t="shared" si="251"/>
        <v>0</v>
      </c>
      <c r="AG101" s="42">
        <f t="shared" si="251"/>
        <v>15</v>
      </c>
      <c r="AH101" s="42">
        <f t="shared" si="251"/>
        <v>14.056229999999999</v>
      </c>
      <c r="AI101" s="42">
        <f t="shared" si="251"/>
        <v>0</v>
      </c>
      <c r="AJ101" s="4">
        <f t="shared" si="251"/>
        <v>29.056229999999999</v>
      </c>
      <c r="AK101" s="4">
        <f t="shared" si="251"/>
        <v>29.056229999999999</v>
      </c>
      <c r="AL101" s="4">
        <f t="shared" si="251"/>
        <v>29.056229999999999</v>
      </c>
      <c r="AM101" s="32"/>
      <c r="AN101" s="4">
        <f>SUM(AN102:AN103)</f>
        <v>0</v>
      </c>
      <c r="AO101" s="4">
        <f t="shared" ref="AO101:BE101" si="252">SUM(AO102:AO103)</f>
        <v>0</v>
      </c>
      <c r="AP101" s="4">
        <f t="shared" si="252"/>
        <v>0</v>
      </c>
      <c r="AQ101" s="4">
        <f t="shared" si="252"/>
        <v>0</v>
      </c>
      <c r="AR101" s="4">
        <f t="shared" si="252"/>
        <v>0</v>
      </c>
      <c r="AS101" s="4">
        <f t="shared" si="252"/>
        <v>0</v>
      </c>
      <c r="AT101" s="4">
        <f t="shared" si="252"/>
        <v>0</v>
      </c>
      <c r="AU101" s="4">
        <f t="shared" si="252"/>
        <v>0</v>
      </c>
      <c r="AV101" s="4">
        <f t="shared" si="252"/>
        <v>0</v>
      </c>
      <c r="AW101" s="4">
        <f t="shared" si="252"/>
        <v>0</v>
      </c>
      <c r="AX101" s="4">
        <f t="shared" si="252"/>
        <v>0</v>
      </c>
      <c r="AY101" s="4">
        <f t="shared" si="252"/>
        <v>0</v>
      </c>
      <c r="AZ101" s="42">
        <f t="shared" si="252"/>
        <v>0</v>
      </c>
      <c r="BA101" s="42">
        <f t="shared" si="252"/>
        <v>0</v>
      </c>
      <c r="BB101" s="42">
        <f t="shared" si="252"/>
        <v>0</v>
      </c>
      <c r="BC101" s="4">
        <f t="shared" si="252"/>
        <v>0</v>
      </c>
      <c r="BD101" s="4">
        <f t="shared" si="252"/>
        <v>0</v>
      </c>
      <c r="BE101" s="4">
        <f t="shared" si="252"/>
        <v>0</v>
      </c>
      <c r="BF101" s="15">
        <f t="shared" ref="BF101:BF111" si="253">+BD101/E101*100</f>
        <v>0</v>
      </c>
      <c r="BG101" s="15">
        <f t="shared" ref="BG101:BG111" si="254">+BE101/E101*100</f>
        <v>0</v>
      </c>
    </row>
    <row r="102" spans="1:59" ht="18" hidden="1" customHeight="1" outlineLevel="1">
      <c r="A102" s="23" t="s">
        <v>87</v>
      </c>
      <c r="B102" s="34">
        <f>180</f>
        <v>180</v>
      </c>
      <c r="C102" s="34">
        <v>150.94377</v>
      </c>
      <c r="D102" s="34">
        <f>+B102-C102</f>
        <v>29.056229999999999</v>
      </c>
      <c r="E102" s="34">
        <f t="shared" ref="E102:E111" si="255">+AL102</f>
        <v>29.056229999999999</v>
      </c>
      <c r="F102" s="34">
        <v>0</v>
      </c>
      <c r="G102" s="34">
        <v>0</v>
      </c>
      <c r="H102" s="34">
        <v>0</v>
      </c>
      <c r="I102" s="34">
        <v>0</v>
      </c>
      <c r="J102" s="34">
        <v>0</v>
      </c>
      <c r="K102" s="34"/>
      <c r="L102" s="34"/>
      <c r="M102" s="34"/>
      <c r="N102" s="34"/>
      <c r="O102" s="34">
        <v>15</v>
      </c>
      <c r="P102" s="34">
        <v>14.056229999999999</v>
      </c>
      <c r="Q102" s="34"/>
      <c r="R102" s="36">
        <f>SUM(F102:Q102)</f>
        <v>29.056229999999999</v>
      </c>
      <c r="S102" s="36">
        <f>+D102-R102</f>
        <v>0</v>
      </c>
      <c r="T102" s="32"/>
      <c r="U102" s="34">
        <v>0</v>
      </c>
      <c r="V102" s="34">
        <v>0</v>
      </c>
      <c r="W102" s="34">
        <v>0</v>
      </c>
      <c r="X102" s="35">
        <f t="shared" ref="X102:X103" si="256">SUM(U102:W102)</f>
        <v>0</v>
      </c>
      <c r="Y102" s="34">
        <v>0</v>
      </c>
      <c r="Z102" s="34">
        <v>0</v>
      </c>
      <c r="AA102" s="34"/>
      <c r="AB102" s="35">
        <f t="shared" ref="AB102:AB103" si="257">SUM(Y102:AA102)</f>
        <v>0</v>
      </c>
      <c r="AC102" s="34"/>
      <c r="AD102" s="34"/>
      <c r="AE102" s="34"/>
      <c r="AF102" s="35">
        <f t="shared" ref="AF102:AF103" si="258">SUM(AC102:AE102)</f>
        <v>0</v>
      </c>
      <c r="AG102" s="37">
        <v>15</v>
      </c>
      <c r="AH102" s="37">
        <v>14.056229999999999</v>
      </c>
      <c r="AI102" s="37"/>
      <c r="AJ102" s="35">
        <f t="shared" ref="AJ102:AJ103" si="259">SUM(AG102:AI102)</f>
        <v>29.056229999999999</v>
      </c>
      <c r="AK102" s="35">
        <f t="shared" ref="AK102:AK103" si="260">+X102+AB102+AF102+AJ102</f>
        <v>29.056229999999999</v>
      </c>
      <c r="AL102" s="36">
        <f t="shared" ref="AL102:AL103" si="261">+AK102</f>
        <v>29.056229999999999</v>
      </c>
      <c r="AM102" s="32"/>
      <c r="AN102" s="34">
        <v>0</v>
      </c>
      <c r="AO102" s="34">
        <v>0</v>
      </c>
      <c r="AP102" s="34">
        <v>0</v>
      </c>
      <c r="AQ102" s="35">
        <f t="shared" ref="AQ102:AQ103" si="262">SUM(AN102:AP102)</f>
        <v>0</v>
      </c>
      <c r="AR102" s="34">
        <v>0</v>
      </c>
      <c r="AS102" s="34">
        <v>0</v>
      </c>
      <c r="AT102" s="34">
        <v>0</v>
      </c>
      <c r="AU102" s="35">
        <f t="shared" ref="AU102:AU103" si="263">SUM(AR102:AT102)</f>
        <v>0</v>
      </c>
      <c r="AV102" s="34">
        <v>0</v>
      </c>
      <c r="AW102" s="34">
        <v>0</v>
      </c>
      <c r="AX102" s="34">
        <v>0</v>
      </c>
      <c r="AY102" s="35">
        <f t="shared" ref="AY102:AY103" si="264">SUM(AV102:AX102)</f>
        <v>0</v>
      </c>
      <c r="AZ102" s="37">
        <v>0</v>
      </c>
      <c r="BA102" s="37">
        <v>0</v>
      </c>
      <c r="BB102" s="37">
        <v>0</v>
      </c>
      <c r="BC102" s="35">
        <f t="shared" ref="BC102:BC103" si="265">SUM(AZ102:BB102)</f>
        <v>0</v>
      </c>
      <c r="BD102" s="35">
        <f t="shared" ref="BD102:BD103" si="266">+AQ102+AU102+AY102+BC102</f>
        <v>0</v>
      </c>
      <c r="BE102" s="36">
        <f t="shared" ref="BE102:BE103" si="267">+BD102</f>
        <v>0</v>
      </c>
      <c r="BF102" s="38">
        <f t="shared" si="253"/>
        <v>0</v>
      </c>
      <c r="BG102" s="38">
        <f t="shared" si="254"/>
        <v>0</v>
      </c>
    </row>
    <row r="103" spans="1:59" ht="18" hidden="1" customHeight="1" outlineLevel="1">
      <c r="A103" s="23" t="s">
        <v>88</v>
      </c>
      <c r="B103" s="34">
        <v>70</v>
      </c>
      <c r="C103" s="34">
        <v>38.114999999999995</v>
      </c>
      <c r="D103" s="34">
        <f>+B103-C103</f>
        <v>31.885000000000005</v>
      </c>
      <c r="E103" s="34">
        <f t="shared" si="255"/>
        <v>0</v>
      </c>
      <c r="F103" s="34">
        <v>0</v>
      </c>
      <c r="G103" s="34">
        <v>0</v>
      </c>
      <c r="H103" s="34">
        <v>0</v>
      </c>
      <c r="I103" s="34">
        <v>0</v>
      </c>
      <c r="J103" s="34">
        <v>0</v>
      </c>
      <c r="K103" s="34"/>
      <c r="L103" s="34"/>
      <c r="M103" s="34">
        <v>0</v>
      </c>
      <c r="N103" s="34">
        <v>0</v>
      </c>
      <c r="O103" s="34">
        <v>0</v>
      </c>
      <c r="P103" s="34">
        <v>0</v>
      </c>
      <c r="Q103" s="34">
        <v>0</v>
      </c>
      <c r="R103" s="36">
        <f>SUM(F103:Q103)</f>
        <v>0</v>
      </c>
      <c r="S103" s="36">
        <v>0</v>
      </c>
      <c r="T103" s="32"/>
      <c r="U103" s="34">
        <v>0</v>
      </c>
      <c r="V103" s="34">
        <v>0</v>
      </c>
      <c r="W103" s="34">
        <v>0</v>
      </c>
      <c r="X103" s="35">
        <f t="shared" si="256"/>
        <v>0</v>
      </c>
      <c r="Y103" s="34">
        <v>0</v>
      </c>
      <c r="Z103" s="34">
        <v>0</v>
      </c>
      <c r="AA103" s="34"/>
      <c r="AB103" s="35">
        <f t="shared" si="257"/>
        <v>0</v>
      </c>
      <c r="AC103" s="34"/>
      <c r="AD103" s="34"/>
      <c r="AE103" s="34"/>
      <c r="AF103" s="35">
        <f t="shared" si="258"/>
        <v>0</v>
      </c>
      <c r="AG103" s="37">
        <v>0</v>
      </c>
      <c r="AH103" s="37">
        <v>0</v>
      </c>
      <c r="AI103" s="37">
        <v>0</v>
      </c>
      <c r="AJ103" s="35">
        <f t="shared" si="259"/>
        <v>0</v>
      </c>
      <c r="AK103" s="35">
        <f t="shared" si="260"/>
        <v>0</v>
      </c>
      <c r="AL103" s="36">
        <f t="shared" si="261"/>
        <v>0</v>
      </c>
      <c r="AM103" s="32"/>
      <c r="AN103" s="34">
        <v>0</v>
      </c>
      <c r="AO103" s="34">
        <v>0</v>
      </c>
      <c r="AP103" s="34">
        <v>0</v>
      </c>
      <c r="AQ103" s="35">
        <f t="shared" si="262"/>
        <v>0</v>
      </c>
      <c r="AR103" s="34">
        <v>0</v>
      </c>
      <c r="AS103" s="34">
        <v>0</v>
      </c>
      <c r="AT103" s="34">
        <v>0</v>
      </c>
      <c r="AU103" s="35">
        <f t="shared" si="263"/>
        <v>0</v>
      </c>
      <c r="AV103" s="34">
        <v>0</v>
      </c>
      <c r="AW103" s="34">
        <v>0</v>
      </c>
      <c r="AX103" s="34">
        <v>0</v>
      </c>
      <c r="AY103" s="35">
        <f t="shared" si="264"/>
        <v>0</v>
      </c>
      <c r="AZ103" s="37">
        <v>0</v>
      </c>
      <c r="BA103" s="37">
        <v>0</v>
      </c>
      <c r="BB103" s="37">
        <v>0</v>
      </c>
      <c r="BC103" s="35">
        <f t="shared" si="265"/>
        <v>0</v>
      </c>
      <c r="BD103" s="35">
        <f t="shared" si="266"/>
        <v>0</v>
      </c>
      <c r="BE103" s="36">
        <f t="shared" si="267"/>
        <v>0</v>
      </c>
      <c r="BF103" s="38"/>
      <c r="BG103" s="38"/>
    </row>
    <row r="104" spans="1:59" ht="18" hidden="1" customHeight="1">
      <c r="A104" s="22" t="s">
        <v>115</v>
      </c>
      <c r="B104" s="3">
        <f t="shared" ref="B104:S104" si="268">SUM(B105:B107)</f>
        <v>16400</v>
      </c>
      <c r="C104" s="3">
        <f t="shared" si="268"/>
        <v>13470.835500006368</v>
      </c>
      <c r="D104" s="3">
        <f t="shared" si="268"/>
        <v>2929.1644999936307</v>
      </c>
      <c r="E104" s="4">
        <f t="shared" si="268"/>
        <v>2597.5798699999996</v>
      </c>
      <c r="F104" s="3">
        <f t="shared" si="268"/>
        <v>25.85566</v>
      </c>
      <c r="G104" s="3">
        <f t="shared" si="268"/>
        <v>496.78441999999995</v>
      </c>
      <c r="H104" s="3">
        <f t="shared" si="268"/>
        <v>855.82300999999984</v>
      </c>
      <c r="I104" s="3">
        <f t="shared" si="268"/>
        <v>75.851580000000013</v>
      </c>
      <c r="J104" s="3">
        <f t="shared" si="268"/>
        <v>127.92395</v>
      </c>
      <c r="K104" s="3">
        <f t="shared" si="268"/>
        <v>545.8536499999999</v>
      </c>
      <c r="L104" s="3">
        <f t="shared" si="268"/>
        <v>189.35237000000001</v>
      </c>
      <c r="M104" s="3">
        <f t="shared" si="268"/>
        <v>0</v>
      </c>
      <c r="N104" s="3">
        <f t="shared" si="268"/>
        <v>126</v>
      </c>
      <c r="O104" s="3">
        <f t="shared" si="268"/>
        <v>0</v>
      </c>
      <c r="P104" s="3">
        <f t="shared" si="268"/>
        <v>0</v>
      </c>
      <c r="Q104" s="3">
        <f t="shared" si="268"/>
        <v>0</v>
      </c>
      <c r="R104" s="4">
        <f t="shared" si="268"/>
        <v>2443.4446399999997</v>
      </c>
      <c r="S104" s="4">
        <f t="shared" si="268"/>
        <v>0</v>
      </c>
      <c r="T104" s="32"/>
      <c r="U104" s="3">
        <f t="shared" ref="U104:AL104" si="269">SUM(U105:U107)</f>
        <v>25.85566</v>
      </c>
      <c r="V104" s="3">
        <f t="shared" si="269"/>
        <v>496.78441999999995</v>
      </c>
      <c r="W104" s="3">
        <f t="shared" si="269"/>
        <v>855.82300999999984</v>
      </c>
      <c r="X104" s="3">
        <f t="shared" si="269"/>
        <v>1378.4630899999997</v>
      </c>
      <c r="Y104" s="3">
        <f t="shared" si="269"/>
        <v>75.851580000000013</v>
      </c>
      <c r="Z104" s="3">
        <f t="shared" si="269"/>
        <v>127.92395</v>
      </c>
      <c r="AA104" s="3">
        <f t="shared" si="269"/>
        <v>545.8536499999999</v>
      </c>
      <c r="AB104" s="3">
        <f t="shared" si="269"/>
        <v>749.62917999999991</v>
      </c>
      <c r="AC104" s="3">
        <f t="shared" si="269"/>
        <v>189.35237000000001</v>
      </c>
      <c r="AD104" s="3">
        <f t="shared" si="269"/>
        <v>52.992449999999998</v>
      </c>
      <c r="AE104" s="3">
        <f t="shared" si="269"/>
        <v>227.14278000000002</v>
      </c>
      <c r="AF104" s="3">
        <f t="shared" si="269"/>
        <v>469.48759999999993</v>
      </c>
      <c r="AG104" s="33">
        <f t="shared" si="269"/>
        <v>0</v>
      </c>
      <c r="AH104" s="33">
        <f t="shared" si="269"/>
        <v>0</v>
      </c>
      <c r="AI104" s="33">
        <f t="shared" si="269"/>
        <v>0</v>
      </c>
      <c r="AJ104" s="3">
        <f t="shared" si="269"/>
        <v>0</v>
      </c>
      <c r="AK104" s="3">
        <f t="shared" si="269"/>
        <v>2597.5798699999996</v>
      </c>
      <c r="AL104" s="4">
        <f t="shared" si="269"/>
        <v>2597.5798699999996</v>
      </c>
      <c r="AM104" s="32"/>
      <c r="AN104" s="3">
        <f t="shared" ref="AN104:BE104" si="270">SUM(AN105:AN107)</f>
        <v>25.85566</v>
      </c>
      <c r="AO104" s="3">
        <f t="shared" si="270"/>
        <v>496.78442000000001</v>
      </c>
      <c r="AP104" s="3">
        <f t="shared" si="270"/>
        <v>855.82300999999995</v>
      </c>
      <c r="AQ104" s="3">
        <f t="shared" si="270"/>
        <v>1378.46309</v>
      </c>
      <c r="AR104" s="3">
        <f t="shared" si="270"/>
        <v>75.851579999999998</v>
      </c>
      <c r="AS104" s="3">
        <f t="shared" si="270"/>
        <v>127.92395</v>
      </c>
      <c r="AT104" s="3">
        <f t="shared" si="270"/>
        <v>545.8536499999999</v>
      </c>
      <c r="AU104" s="3">
        <f t="shared" si="270"/>
        <v>749.62918000000002</v>
      </c>
      <c r="AV104" s="3">
        <f t="shared" si="270"/>
        <v>189.35237000000001</v>
      </c>
      <c r="AW104" s="3">
        <f t="shared" si="270"/>
        <v>52.992449999999998</v>
      </c>
      <c r="AX104" s="3">
        <f t="shared" si="270"/>
        <v>227.14278000000002</v>
      </c>
      <c r="AY104" s="3">
        <f t="shared" si="270"/>
        <v>469.48759999999993</v>
      </c>
      <c r="AZ104" s="33">
        <f t="shared" si="270"/>
        <v>114.74079</v>
      </c>
      <c r="BA104" s="33">
        <f t="shared" si="270"/>
        <v>102.0014</v>
      </c>
      <c r="BB104" s="33">
        <f t="shared" si="270"/>
        <v>182.85606999999999</v>
      </c>
      <c r="BC104" s="3">
        <f t="shared" si="270"/>
        <v>399.59825999999998</v>
      </c>
      <c r="BD104" s="3">
        <f t="shared" si="270"/>
        <v>2997.1781300000002</v>
      </c>
      <c r="BE104" s="4">
        <f t="shared" si="270"/>
        <v>2997.1781300000002</v>
      </c>
      <c r="BF104" s="15">
        <f t="shared" si="253"/>
        <v>115.38348308804845</v>
      </c>
      <c r="BG104" s="15">
        <f t="shared" si="254"/>
        <v>115.38348308804845</v>
      </c>
    </row>
    <row r="105" spans="1:59" ht="35.25" hidden="1" customHeight="1" outlineLevel="1">
      <c r="A105" s="23" t="s">
        <v>89</v>
      </c>
      <c r="B105" s="34">
        <v>3800</v>
      </c>
      <c r="C105" s="34">
        <v>3253.20260560103</v>
      </c>
      <c r="D105" s="34">
        <f>+B105-C105</f>
        <v>546.79739439897003</v>
      </c>
      <c r="E105" s="34">
        <f t="shared" si="255"/>
        <v>471.90971000000002</v>
      </c>
      <c r="F105" s="34">
        <v>0</v>
      </c>
      <c r="G105" s="34">
        <v>41.274999999999999</v>
      </c>
      <c r="H105" s="34">
        <v>49.54</v>
      </c>
      <c r="I105" s="34">
        <v>17.197440000000004</v>
      </c>
      <c r="J105" s="34">
        <v>16.911999999999999</v>
      </c>
      <c r="K105" s="34">
        <v>312.77163999999999</v>
      </c>
      <c r="L105" s="34">
        <v>33.974980000000002</v>
      </c>
      <c r="M105" s="34">
        <v>0</v>
      </c>
      <c r="N105" s="34">
        <v>0</v>
      </c>
      <c r="O105" s="34">
        <v>0</v>
      </c>
      <c r="P105" s="34">
        <v>0</v>
      </c>
      <c r="Q105" s="34">
        <v>0</v>
      </c>
      <c r="R105" s="36">
        <f>SUM(F105:Q105)</f>
        <v>471.67106000000001</v>
      </c>
      <c r="S105" s="36">
        <v>0</v>
      </c>
      <c r="T105" s="32"/>
      <c r="U105" s="34">
        <v>0</v>
      </c>
      <c r="V105" s="34">
        <v>41.274999999999999</v>
      </c>
      <c r="W105" s="34">
        <v>49.54</v>
      </c>
      <c r="X105" s="35">
        <f t="shared" ref="X105:X107" si="271">SUM(U105:W105)</f>
        <v>90.814999999999998</v>
      </c>
      <c r="Y105" s="34">
        <v>17.197440000000004</v>
      </c>
      <c r="Z105" s="34">
        <v>16.911999999999999</v>
      </c>
      <c r="AA105" s="34">
        <v>312.77163999999999</v>
      </c>
      <c r="AB105" s="35">
        <f t="shared" ref="AB105:AB107" si="272">SUM(Y105:AA105)</f>
        <v>346.88108</v>
      </c>
      <c r="AC105" s="34">
        <v>33.974980000000002</v>
      </c>
      <c r="AD105" s="34">
        <v>0.23865</v>
      </c>
      <c r="AE105" s="34">
        <v>0</v>
      </c>
      <c r="AF105" s="35">
        <f t="shared" ref="AF105:AF107" si="273">SUM(AC105:AE105)</f>
        <v>34.213630000000002</v>
      </c>
      <c r="AG105" s="37"/>
      <c r="AH105" s="37"/>
      <c r="AI105" s="37"/>
      <c r="AJ105" s="35">
        <f t="shared" ref="AJ105:AJ107" si="274">SUM(AG105:AI105)</f>
        <v>0</v>
      </c>
      <c r="AK105" s="35">
        <f t="shared" ref="AK105:AK107" si="275">+X105+AB105+AF105+AJ105</f>
        <v>471.90971000000002</v>
      </c>
      <c r="AL105" s="36">
        <f t="shared" ref="AL105:AL107" si="276">+AK105</f>
        <v>471.90971000000002</v>
      </c>
      <c r="AM105" s="32"/>
      <c r="AN105" s="34">
        <v>0</v>
      </c>
      <c r="AO105" s="34">
        <v>41.274999999999999</v>
      </c>
      <c r="AP105" s="34">
        <v>49.54</v>
      </c>
      <c r="AQ105" s="35">
        <f t="shared" ref="AQ105:AQ107" si="277">SUM(AN105:AP105)</f>
        <v>90.814999999999998</v>
      </c>
      <c r="AR105" s="34">
        <v>17.19744</v>
      </c>
      <c r="AS105" s="34">
        <v>16.911999999999999</v>
      </c>
      <c r="AT105" s="34">
        <v>312.77163999999999</v>
      </c>
      <c r="AU105" s="35">
        <f t="shared" ref="AU105:AU107" si="278">SUM(AR105:AT105)</f>
        <v>346.88108</v>
      </c>
      <c r="AV105" s="34">
        <v>33.974980000000002</v>
      </c>
      <c r="AW105" s="34">
        <v>0.23865</v>
      </c>
      <c r="AX105" s="34">
        <v>0</v>
      </c>
      <c r="AY105" s="35">
        <f t="shared" ref="AY105:AY107" si="279">SUM(AV105:AX105)</f>
        <v>34.213630000000002</v>
      </c>
      <c r="AZ105" s="37">
        <v>0</v>
      </c>
      <c r="BA105" s="37">
        <v>0.25</v>
      </c>
      <c r="BB105" s="37">
        <v>39.939</v>
      </c>
      <c r="BC105" s="35">
        <f t="shared" ref="BC105:BC107" si="280">SUM(AZ105:BB105)</f>
        <v>40.189</v>
      </c>
      <c r="BD105" s="35">
        <f t="shared" ref="BD105:BD107" si="281">+AQ105+AU105+AY105+BC105</f>
        <v>512.09870999999998</v>
      </c>
      <c r="BE105" s="36">
        <f t="shared" ref="BE105:BE107" si="282">+BD105</f>
        <v>512.09870999999998</v>
      </c>
      <c r="BF105" s="38">
        <f t="shared" si="253"/>
        <v>108.51624773730551</v>
      </c>
      <c r="BG105" s="38">
        <f t="shared" si="254"/>
        <v>108.51624773730551</v>
      </c>
    </row>
    <row r="106" spans="1:59" ht="18" hidden="1" customHeight="1" outlineLevel="1">
      <c r="A106" s="23" t="s">
        <v>90</v>
      </c>
      <c r="B106" s="34">
        <v>6600</v>
      </c>
      <c r="C106" s="34">
        <v>5887.9418304053397</v>
      </c>
      <c r="D106" s="34">
        <f>+B106-C106</f>
        <v>712.05816959466028</v>
      </c>
      <c r="E106" s="34">
        <f t="shared" si="255"/>
        <v>506.11975999999993</v>
      </c>
      <c r="F106" s="34">
        <v>0</v>
      </c>
      <c r="G106" s="34">
        <v>15.009790000000001</v>
      </c>
      <c r="H106" s="34">
        <v>34.043260000000004</v>
      </c>
      <c r="I106" s="34">
        <v>11.937140000000001</v>
      </c>
      <c r="J106" s="34">
        <v>95.213009999999997</v>
      </c>
      <c r="K106" s="34">
        <v>220.98981999999998</v>
      </c>
      <c r="L106" s="34">
        <v>22.25714</v>
      </c>
      <c r="M106" s="34">
        <v>0</v>
      </c>
      <c r="N106" s="34">
        <v>0</v>
      </c>
      <c r="O106" s="34">
        <v>0</v>
      </c>
      <c r="P106" s="34">
        <v>0</v>
      </c>
      <c r="Q106" s="34">
        <v>0</v>
      </c>
      <c r="R106" s="36">
        <f>SUM(F106:Q106)</f>
        <v>399.45015999999998</v>
      </c>
      <c r="S106" s="36">
        <v>0</v>
      </c>
      <c r="T106" s="32"/>
      <c r="U106" s="34">
        <v>0</v>
      </c>
      <c r="V106" s="34">
        <v>15.009790000000001</v>
      </c>
      <c r="W106" s="34">
        <v>34.043260000000004</v>
      </c>
      <c r="X106" s="35">
        <f t="shared" si="271"/>
        <v>49.053050000000006</v>
      </c>
      <c r="Y106" s="34">
        <v>11.937140000000001</v>
      </c>
      <c r="Z106" s="34">
        <v>95.213009999999997</v>
      </c>
      <c r="AA106" s="34">
        <v>220.98981999999998</v>
      </c>
      <c r="AB106" s="35">
        <f t="shared" si="272"/>
        <v>328.13996999999995</v>
      </c>
      <c r="AC106" s="34">
        <v>22.25714</v>
      </c>
      <c r="AD106" s="34">
        <v>1.3258599999999998</v>
      </c>
      <c r="AE106" s="34">
        <v>105.34374000000001</v>
      </c>
      <c r="AF106" s="35">
        <f t="shared" si="273"/>
        <v>128.92674</v>
      </c>
      <c r="AG106" s="37"/>
      <c r="AH106" s="37"/>
      <c r="AI106" s="37"/>
      <c r="AJ106" s="35">
        <f t="shared" si="274"/>
        <v>0</v>
      </c>
      <c r="AK106" s="35">
        <f t="shared" si="275"/>
        <v>506.11975999999993</v>
      </c>
      <c r="AL106" s="36">
        <f t="shared" si="276"/>
        <v>506.11975999999993</v>
      </c>
      <c r="AM106" s="32"/>
      <c r="AN106" s="34">
        <v>0</v>
      </c>
      <c r="AO106" s="34">
        <v>15.009790000000001</v>
      </c>
      <c r="AP106" s="34">
        <v>34.043260000000004</v>
      </c>
      <c r="AQ106" s="35">
        <f t="shared" si="277"/>
        <v>49.053050000000006</v>
      </c>
      <c r="AR106" s="34">
        <v>11.937139999999999</v>
      </c>
      <c r="AS106" s="34">
        <v>95.213009999999997</v>
      </c>
      <c r="AT106" s="34">
        <v>220.98982000000001</v>
      </c>
      <c r="AU106" s="35">
        <f t="shared" si="278"/>
        <v>328.13997000000001</v>
      </c>
      <c r="AV106" s="34">
        <v>22.25714</v>
      </c>
      <c r="AW106" s="34">
        <v>1.3258599999999998</v>
      </c>
      <c r="AX106" s="34">
        <v>105.34374000000001</v>
      </c>
      <c r="AY106" s="35">
        <f t="shared" si="279"/>
        <v>128.92674</v>
      </c>
      <c r="AZ106" s="37">
        <v>61.856079999999999</v>
      </c>
      <c r="BA106" s="37">
        <v>78.171480000000003</v>
      </c>
      <c r="BB106" s="37">
        <v>142.458</v>
      </c>
      <c r="BC106" s="35">
        <f t="shared" si="280"/>
        <v>282.48555999999996</v>
      </c>
      <c r="BD106" s="35">
        <f t="shared" si="281"/>
        <v>788.60531999999989</v>
      </c>
      <c r="BE106" s="36">
        <f t="shared" si="282"/>
        <v>788.60531999999989</v>
      </c>
      <c r="BF106" s="38">
        <f t="shared" si="253"/>
        <v>155.81397572780006</v>
      </c>
      <c r="BG106" s="38">
        <f t="shared" si="254"/>
        <v>155.81397572780006</v>
      </c>
    </row>
    <row r="107" spans="1:59" ht="18" hidden="1" customHeight="1" outlineLevel="1">
      <c r="A107" s="23" t="s">
        <v>91</v>
      </c>
      <c r="B107" s="36">
        <v>6000</v>
      </c>
      <c r="C107" s="36">
        <v>4329.6910639999996</v>
      </c>
      <c r="D107" s="34">
        <f>+B107-C107</f>
        <v>1670.3089360000004</v>
      </c>
      <c r="E107" s="34">
        <f t="shared" si="255"/>
        <v>1619.5503999999996</v>
      </c>
      <c r="F107" s="34">
        <v>25.85566</v>
      </c>
      <c r="G107" s="34">
        <v>440.49962999999997</v>
      </c>
      <c r="H107" s="34">
        <v>772.23974999999984</v>
      </c>
      <c r="I107" s="34">
        <v>46.716999999999999</v>
      </c>
      <c r="J107" s="34">
        <v>15.79894</v>
      </c>
      <c r="K107" s="34">
        <v>12.092189999999999</v>
      </c>
      <c r="L107" s="34">
        <v>133.12025</v>
      </c>
      <c r="M107" s="34"/>
      <c r="N107" s="34">
        <v>126</v>
      </c>
      <c r="O107" s="34">
        <v>0</v>
      </c>
      <c r="P107" s="34">
        <v>0</v>
      </c>
      <c r="Q107" s="34">
        <v>0</v>
      </c>
      <c r="R107" s="36">
        <f>SUM(F107:Q107)</f>
        <v>1572.3234199999997</v>
      </c>
      <c r="S107" s="36">
        <v>0</v>
      </c>
      <c r="T107" s="32"/>
      <c r="U107" s="34">
        <v>25.85566</v>
      </c>
      <c r="V107" s="34">
        <v>440.49962999999997</v>
      </c>
      <c r="W107" s="34">
        <v>772.23974999999984</v>
      </c>
      <c r="X107" s="35">
        <f t="shared" si="271"/>
        <v>1238.5950399999997</v>
      </c>
      <c r="Y107" s="34">
        <v>46.716999999999999</v>
      </c>
      <c r="Z107" s="34">
        <v>15.79894</v>
      </c>
      <c r="AA107" s="34">
        <v>12.092189999999999</v>
      </c>
      <c r="AB107" s="35">
        <f t="shared" si="272"/>
        <v>74.608130000000003</v>
      </c>
      <c r="AC107" s="34">
        <v>133.12025</v>
      </c>
      <c r="AD107" s="34">
        <v>51.42794</v>
      </c>
      <c r="AE107" s="34">
        <v>121.79903999999999</v>
      </c>
      <c r="AF107" s="35">
        <f t="shared" si="273"/>
        <v>306.34722999999997</v>
      </c>
      <c r="AG107" s="37"/>
      <c r="AH107" s="37"/>
      <c r="AI107" s="37"/>
      <c r="AJ107" s="35">
        <f t="shared" si="274"/>
        <v>0</v>
      </c>
      <c r="AK107" s="35">
        <f t="shared" si="275"/>
        <v>1619.5503999999996</v>
      </c>
      <c r="AL107" s="36">
        <f t="shared" si="276"/>
        <v>1619.5503999999996</v>
      </c>
      <c r="AM107" s="32"/>
      <c r="AN107" s="34">
        <v>25.85566</v>
      </c>
      <c r="AO107" s="34">
        <v>440.49963000000002</v>
      </c>
      <c r="AP107" s="34">
        <v>772.23974999999996</v>
      </c>
      <c r="AQ107" s="35">
        <f t="shared" si="277"/>
        <v>1238.5950399999999</v>
      </c>
      <c r="AR107" s="34">
        <v>46.716999999999999</v>
      </c>
      <c r="AS107" s="34">
        <v>15.79894</v>
      </c>
      <c r="AT107" s="34">
        <v>12.09219</v>
      </c>
      <c r="AU107" s="35">
        <f t="shared" si="278"/>
        <v>74.608130000000003</v>
      </c>
      <c r="AV107" s="34">
        <v>133.12025</v>
      </c>
      <c r="AW107" s="34">
        <v>51.42794</v>
      </c>
      <c r="AX107" s="34">
        <v>121.79903999999999</v>
      </c>
      <c r="AY107" s="35">
        <f t="shared" si="279"/>
        <v>306.34722999999997</v>
      </c>
      <c r="AZ107" s="37">
        <v>52.884709999999998</v>
      </c>
      <c r="BA107" s="37">
        <v>23.579919999999998</v>
      </c>
      <c r="BB107" s="37">
        <v>0.45906999999999998</v>
      </c>
      <c r="BC107" s="35">
        <f t="shared" si="280"/>
        <v>76.923699999999997</v>
      </c>
      <c r="BD107" s="35">
        <f t="shared" si="281"/>
        <v>1696.4741000000001</v>
      </c>
      <c r="BE107" s="36">
        <f t="shared" si="282"/>
        <v>1696.4741000000001</v>
      </c>
      <c r="BF107" s="38">
        <f t="shared" si="253"/>
        <v>104.74969473009304</v>
      </c>
      <c r="BG107" s="38">
        <f t="shared" si="254"/>
        <v>104.74969473009304</v>
      </c>
    </row>
    <row r="108" spans="1:59" ht="18" hidden="1" customHeight="1">
      <c r="A108" s="22" t="s">
        <v>116</v>
      </c>
      <c r="B108" s="3">
        <f>SUM(B109)</f>
        <v>368.55899999999997</v>
      </c>
      <c r="C108" s="3">
        <f t="shared" ref="C108:AL108" si="283">SUM(C109)</f>
        <v>85.131439999999998</v>
      </c>
      <c r="D108" s="3">
        <f t="shared" si="283"/>
        <v>283.42755999999997</v>
      </c>
      <c r="E108" s="4">
        <f t="shared" si="283"/>
        <v>1</v>
      </c>
      <c r="F108" s="3">
        <f t="shared" si="283"/>
        <v>0</v>
      </c>
      <c r="G108" s="3">
        <f t="shared" si="283"/>
        <v>0</v>
      </c>
      <c r="H108" s="3">
        <f t="shared" si="283"/>
        <v>0</v>
      </c>
      <c r="I108" s="3">
        <f t="shared" si="283"/>
        <v>0</v>
      </c>
      <c r="J108" s="3">
        <f t="shared" si="283"/>
        <v>0</v>
      </c>
      <c r="K108" s="3">
        <f t="shared" si="283"/>
        <v>0</v>
      </c>
      <c r="L108" s="3">
        <f t="shared" si="283"/>
        <v>0</v>
      </c>
      <c r="M108" s="3">
        <f t="shared" si="283"/>
        <v>0</v>
      </c>
      <c r="N108" s="3">
        <f t="shared" si="283"/>
        <v>0</v>
      </c>
      <c r="O108" s="3">
        <f t="shared" si="283"/>
        <v>0</v>
      </c>
      <c r="P108" s="3">
        <f t="shared" si="283"/>
        <v>0</v>
      </c>
      <c r="Q108" s="3">
        <f t="shared" si="283"/>
        <v>1</v>
      </c>
      <c r="R108" s="4">
        <f t="shared" si="283"/>
        <v>1</v>
      </c>
      <c r="S108" s="4">
        <f t="shared" si="283"/>
        <v>0</v>
      </c>
      <c r="T108" s="32"/>
      <c r="U108" s="3">
        <f t="shared" si="283"/>
        <v>0</v>
      </c>
      <c r="V108" s="3">
        <f t="shared" si="283"/>
        <v>0</v>
      </c>
      <c r="W108" s="3">
        <f t="shared" si="283"/>
        <v>0</v>
      </c>
      <c r="X108" s="3">
        <f t="shared" si="283"/>
        <v>0</v>
      </c>
      <c r="Y108" s="3">
        <f t="shared" si="283"/>
        <v>0</v>
      </c>
      <c r="Z108" s="3">
        <f t="shared" si="283"/>
        <v>0</v>
      </c>
      <c r="AA108" s="3">
        <f t="shared" si="283"/>
        <v>0</v>
      </c>
      <c r="AB108" s="3">
        <f t="shared" si="283"/>
        <v>0</v>
      </c>
      <c r="AC108" s="3">
        <f t="shared" si="283"/>
        <v>0</v>
      </c>
      <c r="AD108" s="3">
        <f t="shared" si="283"/>
        <v>0</v>
      </c>
      <c r="AE108" s="3">
        <f t="shared" si="283"/>
        <v>0</v>
      </c>
      <c r="AF108" s="3">
        <f t="shared" si="283"/>
        <v>0</v>
      </c>
      <c r="AG108" s="33">
        <f t="shared" si="283"/>
        <v>0</v>
      </c>
      <c r="AH108" s="33">
        <f t="shared" si="283"/>
        <v>0</v>
      </c>
      <c r="AI108" s="33">
        <f t="shared" si="283"/>
        <v>1</v>
      </c>
      <c r="AJ108" s="3">
        <f t="shared" si="283"/>
        <v>1</v>
      </c>
      <c r="AK108" s="3">
        <f t="shared" si="283"/>
        <v>1</v>
      </c>
      <c r="AL108" s="4">
        <f t="shared" si="283"/>
        <v>1</v>
      </c>
      <c r="AM108" s="32"/>
      <c r="AN108" s="3">
        <f t="shared" ref="AN108:BE108" si="284">SUM(AN109)</f>
        <v>0</v>
      </c>
      <c r="AO108" s="3">
        <f t="shared" si="284"/>
        <v>0</v>
      </c>
      <c r="AP108" s="3">
        <f t="shared" si="284"/>
        <v>0</v>
      </c>
      <c r="AQ108" s="3">
        <f t="shared" si="284"/>
        <v>0</v>
      </c>
      <c r="AR108" s="3">
        <f t="shared" si="284"/>
        <v>0</v>
      </c>
      <c r="AS108" s="3">
        <f t="shared" si="284"/>
        <v>0</v>
      </c>
      <c r="AT108" s="3">
        <f t="shared" si="284"/>
        <v>0</v>
      </c>
      <c r="AU108" s="3">
        <f t="shared" si="284"/>
        <v>0</v>
      </c>
      <c r="AV108" s="3">
        <f t="shared" si="284"/>
        <v>0</v>
      </c>
      <c r="AW108" s="3">
        <f t="shared" si="284"/>
        <v>0</v>
      </c>
      <c r="AX108" s="3">
        <f t="shared" si="284"/>
        <v>0</v>
      </c>
      <c r="AY108" s="3">
        <f t="shared" si="284"/>
        <v>0</v>
      </c>
      <c r="AZ108" s="33">
        <f t="shared" si="284"/>
        <v>0</v>
      </c>
      <c r="BA108" s="33">
        <f t="shared" si="284"/>
        <v>0</v>
      </c>
      <c r="BB108" s="33">
        <f t="shared" si="284"/>
        <v>0</v>
      </c>
      <c r="BC108" s="3">
        <f t="shared" si="284"/>
        <v>0</v>
      </c>
      <c r="BD108" s="3">
        <f t="shared" si="284"/>
        <v>0</v>
      </c>
      <c r="BE108" s="4">
        <f t="shared" si="284"/>
        <v>0</v>
      </c>
      <c r="BF108" s="15">
        <f t="shared" si="253"/>
        <v>0</v>
      </c>
      <c r="BG108" s="15">
        <f t="shared" si="254"/>
        <v>0</v>
      </c>
    </row>
    <row r="109" spans="1:59" ht="18" hidden="1" customHeight="1" outlineLevel="1">
      <c r="A109" s="23" t="s">
        <v>92</v>
      </c>
      <c r="B109" s="34">
        <v>368.55899999999997</v>
      </c>
      <c r="C109" s="34">
        <v>85.131439999999998</v>
      </c>
      <c r="D109" s="34">
        <f>+B109-C109</f>
        <v>283.42755999999997</v>
      </c>
      <c r="E109" s="34">
        <f t="shared" si="255"/>
        <v>1</v>
      </c>
      <c r="F109" s="34">
        <v>0</v>
      </c>
      <c r="G109" s="34">
        <v>0</v>
      </c>
      <c r="H109" s="34">
        <v>0</v>
      </c>
      <c r="I109" s="34">
        <v>0</v>
      </c>
      <c r="J109" s="34">
        <v>0</v>
      </c>
      <c r="K109" s="34"/>
      <c r="L109" s="34"/>
      <c r="M109" s="34"/>
      <c r="N109" s="34"/>
      <c r="O109" s="34"/>
      <c r="P109" s="34"/>
      <c r="Q109" s="34">
        <v>1</v>
      </c>
      <c r="R109" s="36">
        <f>SUM(F109:Q109)</f>
        <v>1</v>
      </c>
      <c r="S109" s="36">
        <v>0</v>
      </c>
      <c r="T109" s="32"/>
      <c r="U109" s="34">
        <v>0</v>
      </c>
      <c r="V109" s="34">
        <v>0</v>
      </c>
      <c r="W109" s="34">
        <v>0</v>
      </c>
      <c r="X109" s="35">
        <f t="shared" ref="X109" si="285">SUM(U109:W109)</f>
        <v>0</v>
      </c>
      <c r="Y109" s="34">
        <v>0</v>
      </c>
      <c r="Z109" s="34">
        <v>0</v>
      </c>
      <c r="AA109" s="34"/>
      <c r="AB109" s="35">
        <f t="shared" ref="AB109" si="286">SUM(Y109:AA109)</f>
        <v>0</v>
      </c>
      <c r="AC109" s="34"/>
      <c r="AD109" s="34"/>
      <c r="AE109" s="34"/>
      <c r="AF109" s="35">
        <f t="shared" ref="AF109" si="287">SUM(AC109:AE109)</f>
        <v>0</v>
      </c>
      <c r="AG109" s="37"/>
      <c r="AH109" s="37"/>
      <c r="AI109" s="37">
        <v>1</v>
      </c>
      <c r="AJ109" s="35">
        <f t="shared" ref="AJ109" si="288">SUM(AG109:AI109)</f>
        <v>1</v>
      </c>
      <c r="AK109" s="35">
        <f t="shared" ref="AK109" si="289">+X109+AB109+AF109+AJ109</f>
        <v>1</v>
      </c>
      <c r="AL109" s="36">
        <f>+AK109</f>
        <v>1</v>
      </c>
      <c r="AM109" s="32"/>
      <c r="AN109" s="34">
        <v>0</v>
      </c>
      <c r="AO109" s="34">
        <v>0</v>
      </c>
      <c r="AP109" s="34">
        <v>0</v>
      </c>
      <c r="AQ109" s="35">
        <f t="shared" ref="AQ109" si="290">SUM(AN109:AP109)</f>
        <v>0</v>
      </c>
      <c r="AR109" s="34">
        <v>0</v>
      </c>
      <c r="AS109" s="34">
        <v>0</v>
      </c>
      <c r="AT109" s="34">
        <v>0</v>
      </c>
      <c r="AU109" s="35">
        <f t="shared" ref="AU109" si="291">SUM(AR109:AT109)</f>
        <v>0</v>
      </c>
      <c r="AV109" s="34">
        <v>0</v>
      </c>
      <c r="AW109" s="34">
        <v>0</v>
      </c>
      <c r="AX109" s="34">
        <v>0</v>
      </c>
      <c r="AY109" s="35">
        <f t="shared" ref="AY109" si="292">SUM(AV109:AX109)</f>
        <v>0</v>
      </c>
      <c r="AZ109" s="37">
        <v>0</v>
      </c>
      <c r="BA109" s="37">
        <v>0</v>
      </c>
      <c r="BB109" s="37">
        <v>0</v>
      </c>
      <c r="BC109" s="35">
        <f t="shared" ref="BC109" si="293">SUM(AZ109:BB109)</f>
        <v>0</v>
      </c>
      <c r="BD109" s="35">
        <f t="shared" ref="BD109" si="294">+AQ109+AU109+AY109+BC109</f>
        <v>0</v>
      </c>
      <c r="BE109" s="36">
        <f>+BD109</f>
        <v>0</v>
      </c>
      <c r="BF109" s="38">
        <f t="shared" si="253"/>
        <v>0</v>
      </c>
      <c r="BG109" s="38">
        <f t="shared" si="254"/>
        <v>0</v>
      </c>
    </row>
    <row r="110" spans="1:59" ht="18" hidden="1" customHeight="1">
      <c r="A110" s="22" t="s">
        <v>119</v>
      </c>
      <c r="B110" s="3">
        <f>SUM(B111)</f>
        <v>6000</v>
      </c>
      <c r="C110" s="3">
        <f t="shared" ref="C110:AL110" si="295">SUM(C111)</f>
        <v>3772.0028419999999</v>
      </c>
      <c r="D110" s="3">
        <f t="shared" si="295"/>
        <v>2227.9971580000001</v>
      </c>
      <c r="E110" s="4">
        <f t="shared" si="295"/>
        <v>1011.7954500000001</v>
      </c>
      <c r="F110" s="3">
        <f t="shared" si="295"/>
        <v>39.254510000000003</v>
      </c>
      <c r="G110" s="3">
        <f t="shared" si="295"/>
        <v>13.022489999999999</v>
      </c>
      <c r="H110" s="3">
        <f t="shared" si="295"/>
        <v>110.13289</v>
      </c>
      <c r="I110" s="3">
        <f t="shared" si="295"/>
        <v>67.856750000000005</v>
      </c>
      <c r="J110" s="3">
        <f t="shared" si="295"/>
        <v>66.965000000000003</v>
      </c>
      <c r="K110" s="3">
        <f t="shared" si="295"/>
        <v>65.929140000000004</v>
      </c>
      <c r="L110" s="3">
        <f t="shared" si="295"/>
        <v>218.11205999999999</v>
      </c>
      <c r="M110" s="3">
        <f t="shared" si="295"/>
        <v>121</v>
      </c>
      <c r="N110" s="3">
        <f t="shared" si="295"/>
        <v>433.27482400636302</v>
      </c>
      <c r="O110" s="3">
        <f t="shared" si="295"/>
        <v>0</v>
      </c>
      <c r="P110" s="3">
        <f t="shared" si="295"/>
        <v>0</v>
      </c>
      <c r="Q110" s="3">
        <f t="shared" si="295"/>
        <v>0</v>
      </c>
      <c r="R110" s="4">
        <f t="shared" si="295"/>
        <v>1135.547664006363</v>
      </c>
      <c r="S110" s="4">
        <f t="shared" si="295"/>
        <v>0</v>
      </c>
      <c r="T110" s="32"/>
      <c r="U110" s="3">
        <f t="shared" si="295"/>
        <v>39.254510000000003</v>
      </c>
      <c r="V110" s="3">
        <f t="shared" si="295"/>
        <v>13.022489999999999</v>
      </c>
      <c r="W110" s="3">
        <f t="shared" si="295"/>
        <v>110.13289</v>
      </c>
      <c r="X110" s="3">
        <f t="shared" si="295"/>
        <v>162.40989000000002</v>
      </c>
      <c r="Y110" s="3">
        <f t="shared" si="295"/>
        <v>67.856750000000005</v>
      </c>
      <c r="Z110" s="3">
        <f t="shared" si="295"/>
        <v>66.965000000000003</v>
      </c>
      <c r="AA110" s="3">
        <f t="shared" si="295"/>
        <v>65.929140000000004</v>
      </c>
      <c r="AB110" s="3">
        <f t="shared" si="295"/>
        <v>200.75089000000003</v>
      </c>
      <c r="AC110" s="3">
        <f t="shared" si="295"/>
        <v>218.11205999999999</v>
      </c>
      <c r="AD110" s="3">
        <f t="shared" si="295"/>
        <v>70</v>
      </c>
      <c r="AE110" s="3">
        <f t="shared" si="295"/>
        <v>70</v>
      </c>
      <c r="AF110" s="3">
        <f t="shared" si="295"/>
        <v>358.11205999999999</v>
      </c>
      <c r="AG110" s="33">
        <f t="shared" si="295"/>
        <v>290.52260999999999</v>
      </c>
      <c r="AH110" s="33">
        <f t="shared" si="295"/>
        <v>0</v>
      </c>
      <c r="AI110" s="33">
        <f t="shared" si="295"/>
        <v>0</v>
      </c>
      <c r="AJ110" s="3">
        <f t="shared" si="295"/>
        <v>290.52260999999999</v>
      </c>
      <c r="AK110" s="3">
        <f t="shared" si="295"/>
        <v>1011.7954500000001</v>
      </c>
      <c r="AL110" s="4">
        <f t="shared" si="295"/>
        <v>1011.7954500000001</v>
      </c>
      <c r="AM110" s="32"/>
      <c r="AN110" s="3">
        <f t="shared" ref="AN110:BE110" si="296">SUM(AN111)</f>
        <v>39.254510000000003</v>
      </c>
      <c r="AO110" s="3">
        <f t="shared" si="296"/>
        <v>13.022489999999999</v>
      </c>
      <c r="AP110" s="3">
        <f t="shared" si="296"/>
        <v>110.13289</v>
      </c>
      <c r="AQ110" s="3">
        <f t="shared" si="296"/>
        <v>162.40989000000002</v>
      </c>
      <c r="AR110" s="3">
        <f t="shared" si="296"/>
        <v>67.856750000000005</v>
      </c>
      <c r="AS110" s="3">
        <f t="shared" si="296"/>
        <v>66.965000000000003</v>
      </c>
      <c r="AT110" s="3">
        <f t="shared" si="296"/>
        <v>65.929140000000004</v>
      </c>
      <c r="AU110" s="3">
        <f t="shared" si="296"/>
        <v>200.75089000000003</v>
      </c>
      <c r="AV110" s="3">
        <f t="shared" si="296"/>
        <v>218.11205999999999</v>
      </c>
      <c r="AW110" s="3">
        <f t="shared" si="296"/>
        <v>163.77257999999998</v>
      </c>
      <c r="AX110" s="3">
        <f t="shared" si="296"/>
        <v>152.72310999999999</v>
      </c>
      <c r="AY110" s="3">
        <f t="shared" si="296"/>
        <v>534.60775000000001</v>
      </c>
      <c r="AZ110" s="33">
        <f t="shared" si="296"/>
        <v>154.31621999999996</v>
      </c>
      <c r="BA110" s="33">
        <f t="shared" si="296"/>
        <v>159.31002999999998</v>
      </c>
      <c r="BB110" s="33">
        <f t="shared" si="296"/>
        <v>204.01114000000004</v>
      </c>
      <c r="BC110" s="3">
        <f t="shared" si="296"/>
        <v>517.63738999999998</v>
      </c>
      <c r="BD110" s="3">
        <f t="shared" si="296"/>
        <v>1415.4059200000002</v>
      </c>
      <c r="BE110" s="4">
        <f t="shared" si="296"/>
        <v>1415.4059200000002</v>
      </c>
      <c r="BF110" s="15">
        <f t="shared" si="253"/>
        <v>139.89052036160078</v>
      </c>
      <c r="BG110" s="15">
        <f t="shared" si="254"/>
        <v>139.89052036160078</v>
      </c>
    </row>
    <row r="111" spans="1:59" ht="18" hidden="1" customHeight="1" outlineLevel="1">
      <c r="A111" s="23" t="s">
        <v>93</v>
      </c>
      <c r="B111" s="34">
        <v>6000</v>
      </c>
      <c r="C111" s="34">
        <v>3772.0028419999999</v>
      </c>
      <c r="D111" s="34">
        <f>+B111-C111</f>
        <v>2227.9971580000001</v>
      </c>
      <c r="E111" s="34">
        <f t="shared" si="255"/>
        <v>1011.7954500000001</v>
      </c>
      <c r="F111" s="34">
        <v>39.254510000000003</v>
      </c>
      <c r="G111" s="34">
        <v>13.022489999999999</v>
      </c>
      <c r="H111" s="34">
        <v>110.13289</v>
      </c>
      <c r="I111" s="34">
        <v>67.856750000000005</v>
      </c>
      <c r="J111" s="34">
        <v>66.965000000000003</v>
      </c>
      <c r="K111" s="34">
        <v>65.929140000000004</v>
      </c>
      <c r="L111" s="34">
        <v>218.11205999999999</v>
      </c>
      <c r="M111" s="37">
        <f>310-189</f>
        <v>121</v>
      </c>
      <c r="N111" s="37">
        <f>244.274824006363+189</f>
        <v>433.27482400636302</v>
      </c>
      <c r="O111" s="34">
        <v>0</v>
      </c>
      <c r="P111" s="34">
        <v>0</v>
      </c>
      <c r="Q111" s="34">
        <v>0</v>
      </c>
      <c r="R111" s="36">
        <f>SUM(F111:Q111)</f>
        <v>1135.547664006363</v>
      </c>
      <c r="S111" s="36">
        <v>0</v>
      </c>
      <c r="T111" s="32"/>
      <c r="U111" s="34">
        <v>39.254510000000003</v>
      </c>
      <c r="V111" s="34">
        <v>13.022489999999999</v>
      </c>
      <c r="W111" s="34">
        <v>110.13289</v>
      </c>
      <c r="X111" s="35">
        <f t="shared" ref="X111" si="297">SUM(U111:W111)</f>
        <v>162.40989000000002</v>
      </c>
      <c r="Y111" s="34">
        <v>67.856750000000005</v>
      </c>
      <c r="Z111" s="34">
        <v>66.965000000000003</v>
      </c>
      <c r="AA111" s="34">
        <v>65.929140000000004</v>
      </c>
      <c r="AB111" s="35">
        <f t="shared" ref="AB111" si="298">SUM(Y111:AA111)</f>
        <v>200.75089000000003</v>
      </c>
      <c r="AC111" s="34">
        <v>218.11205999999999</v>
      </c>
      <c r="AD111" s="37">
        <v>70</v>
      </c>
      <c r="AE111" s="37">
        <v>70</v>
      </c>
      <c r="AF111" s="35">
        <f t="shared" ref="AF111" si="299">SUM(AC111:AE111)</f>
        <v>358.11205999999999</v>
      </c>
      <c r="AG111" s="37">
        <v>290.52260999999999</v>
      </c>
      <c r="AH111" s="37">
        <v>0</v>
      </c>
      <c r="AI111" s="37">
        <v>0</v>
      </c>
      <c r="AJ111" s="35">
        <f t="shared" ref="AJ111" si="300">SUM(AG111:AI111)</f>
        <v>290.52260999999999</v>
      </c>
      <c r="AK111" s="35">
        <f t="shared" ref="AK111" si="301">+X111+AB111+AF111+AJ111</f>
        <v>1011.7954500000001</v>
      </c>
      <c r="AL111" s="36">
        <f>+AK111</f>
        <v>1011.7954500000001</v>
      </c>
      <c r="AM111" s="32"/>
      <c r="AN111" s="34">
        <v>39.254510000000003</v>
      </c>
      <c r="AO111" s="34">
        <v>13.022489999999999</v>
      </c>
      <c r="AP111" s="34">
        <v>110.13289</v>
      </c>
      <c r="AQ111" s="35">
        <f t="shared" ref="AQ111" si="302">SUM(AN111:AP111)</f>
        <v>162.40989000000002</v>
      </c>
      <c r="AR111" s="34">
        <v>67.856750000000005</v>
      </c>
      <c r="AS111" s="34">
        <v>66.965000000000003</v>
      </c>
      <c r="AT111" s="34">
        <v>65.929140000000004</v>
      </c>
      <c r="AU111" s="35">
        <f t="shared" ref="AU111" si="303">SUM(AR111:AT111)</f>
        <v>200.75089000000003</v>
      </c>
      <c r="AV111" s="34">
        <v>218.11205999999999</v>
      </c>
      <c r="AW111" s="37">
        <v>163.77257999999998</v>
      </c>
      <c r="AX111" s="37">
        <v>152.72310999999999</v>
      </c>
      <c r="AY111" s="35">
        <f t="shared" ref="AY111" si="304">SUM(AV111:AX111)</f>
        <v>534.60775000000001</v>
      </c>
      <c r="AZ111" s="37">
        <v>154.31621999999996</v>
      </c>
      <c r="BA111" s="37">
        <v>159.31002999999998</v>
      </c>
      <c r="BB111" s="37">
        <v>204.01114000000004</v>
      </c>
      <c r="BC111" s="35">
        <f t="shared" ref="BC111" si="305">SUM(AZ111:BB111)</f>
        <v>517.63738999999998</v>
      </c>
      <c r="BD111" s="35">
        <f t="shared" ref="BD111" si="306">+AQ111+AU111+AY111+BC111</f>
        <v>1415.4059200000002</v>
      </c>
      <c r="BE111" s="36">
        <f>+BD111</f>
        <v>1415.4059200000002</v>
      </c>
      <c r="BF111" s="38">
        <f t="shared" si="253"/>
        <v>139.89052036160078</v>
      </c>
      <c r="BG111" s="38">
        <f t="shared" si="254"/>
        <v>139.89052036160078</v>
      </c>
    </row>
    <row r="112" spans="1:59" ht="16.5" customHeight="1" collapsed="1">
      <c r="A112" s="21" t="s">
        <v>123</v>
      </c>
      <c r="B112" s="29">
        <f>+B113</f>
        <v>4605</v>
      </c>
      <c r="C112" s="29">
        <f t="shared" ref="C112:BE112" si="307">+C113</f>
        <v>3628.5059200000001</v>
      </c>
      <c r="D112" s="29">
        <f t="shared" si="307"/>
        <v>976.49407999999994</v>
      </c>
      <c r="E112" s="29">
        <f t="shared" si="307"/>
        <v>586.55318</v>
      </c>
      <c r="F112" s="29">
        <f t="shared" si="307"/>
        <v>581.40318000000002</v>
      </c>
      <c r="G112" s="29">
        <f t="shared" si="307"/>
        <v>0</v>
      </c>
      <c r="H112" s="29">
        <f t="shared" si="307"/>
        <v>0</v>
      </c>
      <c r="I112" s="29">
        <f t="shared" si="307"/>
        <v>0</v>
      </c>
      <c r="J112" s="29">
        <f t="shared" si="307"/>
        <v>0</v>
      </c>
      <c r="K112" s="29">
        <f t="shared" si="307"/>
        <v>5.15</v>
      </c>
      <c r="L112" s="29">
        <f t="shared" si="307"/>
        <v>0</v>
      </c>
      <c r="M112" s="29">
        <f t="shared" si="307"/>
        <v>0</v>
      </c>
      <c r="N112" s="29">
        <f t="shared" si="307"/>
        <v>0</v>
      </c>
      <c r="O112" s="29">
        <f t="shared" si="307"/>
        <v>0</v>
      </c>
      <c r="P112" s="29">
        <f t="shared" si="307"/>
        <v>0</v>
      </c>
      <c r="Q112" s="29">
        <f t="shared" si="307"/>
        <v>0</v>
      </c>
      <c r="R112" s="29">
        <f t="shared" si="307"/>
        <v>586.55318</v>
      </c>
      <c r="S112" s="29">
        <f t="shared" si="307"/>
        <v>0</v>
      </c>
      <c r="T112" s="29">
        <f t="shared" si="307"/>
        <v>0</v>
      </c>
      <c r="U112" s="29">
        <f t="shared" si="307"/>
        <v>581.40318000000002</v>
      </c>
      <c r="V112" s="29">
        <f t="shared" si="307"/>
        <v>0</v>
      </c>
      <c r="W112" s="29">
        <f t="shared" si="307"/>
        <v>0</v>
      </c>
      <c r="X112" s="29">
        <f t="shared" si="307"/>
        <v>581.40318000000002</v>
      </c>
      <c r="Y112" s="29">
        <f t="shared" si="307"/>
        <v>0</v>
      </c>
      <c r="Z112" s="29">
        <f t="shared" si="307"/>
        <v>0</v>
      </c>
      <c r="AA112" s="29">
        <f t="shared" si="307"/>
        <v>5.15</v>
      </c>
      <c r="AB112" s="29">
        <f t="shared" si="307"/>
        <v>5.15</v>
      </c>
      <c r="AC112" s="29">
        <f t="shared" si="307"/>
        <v>0</v>
      </c>
      <c r="AD112" s="29">
        <f t="shared" si="307"/>
        <v>0</v>
      </c>
      <c r="AE112" s="29">
        <f t="shared" si="307"/>
        <v>0</v>
      </c>
      <c r="AF112" s="29">
        <f t="shared" si="307"/>
        <v>0</v>
      </c>
      <c r="AG112" s="29">
        <f t="shared" si="307"/>
        <v>0</v>
      </c>
      <c r="AH112" s="29">
        <f t="shared" si="307"/>
        <v>0</v>
      </c>
      <c r="AI112" s="29">
        <f t="shared" si="307"/>
        <v>0</v>
      </c>
      <c r="AJ112" s="29">
        <f t="shared" si="307"/>
        <v>0</v>
      </c>
      <c r="AK112" s="29">
        <f t="shared" si="307"/>
        <v>586.55318</v>
      </c>
      <c r="AL112" s="29">
        <f t="shared" si="307"/>
        <v>586.55318</v>
      </c>
      <c r="AM112" s="29">
        <f t="shared" si="307"/>
        <v>0</v>
      </c>
      <c r="AN112" s="29">
        <f t="shared" si="307"/>
        <v>581.40318000000002</v>
      </c>
      <c r="AO112" s="29">
        <f t="shared" si="307"/>
        <v>0</v>
      </c>
      <c r="AP112" s="29">
        <f t="shared" si="307"/>
        <v>0</v>
      </c>
      <c r="AQ112" s="29">
        <f t="shared" si="307"/>
        <v>581.40318000000002</v>
      </c>
      <c r="AR112" s="29">
        <f t="shared" si="307"/>
        <v>0</v>
      </c>
      <c r="AS112" s="29">
        <f t="shared" si="307"/>
        <v>0</v>
      </c>
      <c r="AT112" s="29">
        <f t="shared" si="307"/>
        <v>5.15</v>
      </c>
      <c r="AU112" s="29">
        <f t="shared" si="307"/>
        <v>5.15</v>
      </c>
      <c r="AV112" s="29">
        <f t="shared" si="307"/>
        <v>0</v>
      </c>
      <c r="AW112" s="29">
        <f t="shared" si="307"/>
        <v>0</v>
      </c>
      <c r="AX112" s="29">
        <f t="shared" si="307"/>
        <v>0</v>
      </c>
      <c r="AY112" s="29">
        <f t="shared" si="307"/>
        <v>0</v>
      </c>
      <c r="AZ112" s="29">
        <f t="shared" si="307"/>
        <v>0</v>
      </c>
      <c r="BA112" s="29">
        <f t="shared" si="307"/>
        <v>0</v>
      </c>
      <c r="BB112" s="29">
        <f t="shared" si="307"/>
        <v>0</v>
      </c>
      <c r="BC112" s="29">
        <f t="shared" si="307"/>
        <v>0</v>
      </c>
      <c r="BD112" s="29">
        <f t="shared" si="307"/>
        <v>586.55318</v>
      </c>
      <c r="BE112" s="29">
        <f t="shared" si="307"/>
        <v>586.55318</v>
      </c>
      <c r="BF112" s="30">
        <f>+BD112/E112*100</f>
        <v>100</v>
      </c>
      <c r="BG112" s="30">
        <f>+BE112/E112*100</f>
        <v>100</v>
      </c>
    </row>
    <row r="113" spans="1:59" ht="18" hidden="1" customHeight="1">
      <c r="A113" s="22" t="s">
        <v>114</v>
      </c>
      <c r="B113" s="3">
        <f t="shared" ref="B113:AL113" si="308">SUM(B114:B114)</f>
        <v>4605</v>
      </c>
      <c r="C113" s="3">
        <f t="shared" si="308"/>
        <v>3628.5059200000001</v>
      </c>
      <c r="D113" s="3">
        <f t="shared" si="308"/>
        <v>976.49407999999994</v>
      </c>
      <c r="E113" s="4">
        <f t="shared" si="308"/>
        <v>586.55318</v>
      </c>
      <c r="F113" s="3">
        <f t="shared" si="308"/>
        <v>581.40318000000002</v>
      </c>
      <c r="G113" s="3">
        <f t="shared" si="308"/>
        <v>0</v>
      </c>
      <c r="H113" s="3">
        <f t="shared" si="308"/>
        <v>0</v>
      </c>
      <c r="I113" s="3">
        <f t="shared" si="308"/>
        <v>0</v>
      </c>
      <c r="J113" s="3">
        <f t="shared" si="308"/>
        <v>0</v>
      </c>
      <c r="K113" s="3">
        <f t="shared" si="308"/>
        <v>5.15</v>
      </c>
      <c r="L113" s="3">
        <f t="shared" si="308"/>
        <v>0</v>
      </c>
      <c r="M113" s="3">
        <f t="shared" si="308"/>
        <v>0</v>
      </c>
      <c r="N113" s="3">
        <f t="shared" si="308"/>
        <v>0</v>
      </c>
      <c r="O113" s="3">
        <f t="shared" si="308"/>
        <v>0</v>
      </c>
      <c r="P113" s="3">
        <f t="shared" si="308"/>
        <v>0</v>
      </c>
      <c r="Q113" s="3">
        <f t="shared" si="308"/>
        <v>0</v>
      </c>
      <c r="R113" s="4">
        <f t="shared" si="308"/>
        <v>586.55318</v>
      </c>
      <c r="S113" s="4">
        <f t="shared" si="308"/>
        <v>0</v>
      </c>
      <c r="T113" s="32"/>
      <c r="U113" s="3">
        <f t="shared" si="308"/>
        <v>581.40318000000002</v>
      </c>
      <c r="V113" s="3">
        <f t="shared" si="308"/>
        <v>0</v>
      </c>
      <c r="W113" s="3">
        <f t="shared" si="308"/>
        <v>0</v>
      </c>
      <c r="X113" s="3">
        <f t="shared" si="308"/>
        <v>581.40318000000002</v>
      </c>
      <c r="Y113" s="3">
        <f t="shared" si="308"/>
        <v>0</v>
      </c>
      <c r="Z113" s="3">
        <f t="shared" si="308"/>
        <v>0</v>
      </c>
      <c r="AA113" s="3">
        <f t="shared" si="308"/>
        <v>5.15</v>
      </c>
      <c r="AB113" s="3">
        <f t="shared" si="308"/>
        <v>5.15</v>
      </c>
      <c r="AC113" s="3">
        <f t="shared" si="308"/>
        <v>0</v>
      </c>
      <c r="AD113" s="3">
        <f t="shared" si="308"/>
        <v>0</v>
      </c>
      <c r="AE113" s="3">
        <f t="shared" si="308"/>
        <v>0</v>
      </c>
      <c r="AF113" s="3">
        <f t="shared" si="308"/>
        <v>0</v>
      </c>
      <c r="AG113" s="33">
        <f t="shared" si="308"/>
        <v>0</v>
      </c>
      <c r="AH113" s="33">
        <f t="shared" si="308"/>
        <v>0</v>
      </c>
      <c r="AI113" s="33">
        <f t="shared" si="308"/>
        <v>0</v>
      </c>
      <c r="AJ113" s="3">
        <f t="shared" si="308"/>
        <v>0</v>
      </c>
      <c r="AK113" s="3">
        <f t="shared" si="308"/>
        <v>586.55318</v>
      </c>
      <c r="AL113" s="4">
        <f t="shared" si="308"/>
        <v>586.55318</v>
      </c>
      <c r="AM113" s="32"/>
      <c r="AN113" s="3">
        <f t="shared" ref="AN113:BE113" si="309">SUM(AN114:AN114)</f>
        <v>581.40318000000002</v>
      </c>
      <c r="AO113" s="3">
        <f t="shared" si="309"/>
        <v>0</v>
      </c>
      <c r="AP113" s="3">
        <f t="shared" si="309"/>
        <v>0</v>
      </c>
      <c r="AQ113" s="3">
        <f t="shared" si="309"/>
        <v>581.40318000000002</v>
      </c>
      <c r="AR113" s="3">
        <f t="shared" si="309"/>
        <v>0</v>
      </c>
      <c r="AS113" s="3">
        <f t="shared" si="309"/>
        <v>0</v>
      </c>
      <c r="AT113" s="3">
        <f t="shared" si="309"/>
        <v>5.15</v>
      </c>
      <c r="AU113" s="3">
        <f t="shared" si="309"/>
        <v>5.15</v>
      </c>
      <c r="AV113" s="3">
        <f t="shared" si="309"/>
        <v>0</v>
      </c>
      <c r="AW113" s="3">
        <f t="shared" si="309"/>
        <v>0</v>
      </c>
      <c r="AX113" s="3">
        <f t="shared" si="309"/>
        <v>0</v>
      </c>
      <c r="AY113" s="3">
        <f t="shared" si="309"/>
        <v>0</v>
      </c>
      <c r="AZ113" s="33">
        <f t="shared" si="309"/>
        <v>0</v>
      </c>
      <c r="BA113" s="33">
        <f t="shared" si="309"/>
        <v>0</v>
      </c>
      <c r="BB113" s="33">
        <f t="shared" si="309"/>
        <v>0</v>
      </c>
      <c r="BC113" s="3">
        <f t="shared" si="309"/>
        <v>0</v>
      </c>
      <c r="BD113" s="3">
        <f t="shared" si="309"/>
        <v>586.55318</v>
      </c>
      <c r="BE113" s="4">
        <f t="shared" si="309"/>
        <v>586.55318</v>
      </c>
      <c r="BF113" s="15">
        <f t="shared" ref="BF113:BF114" si="310">+BD113/E113*100</f>
        <v>100</v>
      </c>
      <c r="BG113" s="15">
        <f t="shared" ref="BG113:BG114" si="311">+BE113/E113*100</f>
        <v>100</v>
      </c>
    </row>
    <row r="114" spans="1:59" ht="18" hidden="1" customHeight="1" outlineLevel="1">
      <c r="A114" s="23" t="s">
        <v>94</v>
      </c>
      <c r="B114" s="34">
        <v>4605</v>
      </c>
      <c r="C114" s="34">
        <v>3628.5059200000001</v>
      </c>
      <c r="D114" s="34">
        <f>+B114-C114</f>
        <v>976.49407999999994</v>
      </c>
      <c r="E114" s="34">
        <f t="shared" ref="E114" si="312">+AL114</f>
        <v>586.55318</v>
      </c>
      <c r="F114" s="34">
        <v>581.40318000000002</v>
      </c>
      <c r="G114" s="34">
        <v>0</v>
      </c>
      <c r="H114" s="34">
        <v>0</v>
      </c>
      <c r="I114" s="34">
        <v>0</v>
      </c>
      <c r="J114" s="34">
        <v>0</v>
      </c>
      <c r="K114" s="37">
        <v>5.15</v>
      </c>
      <c r="L114" s="34">
        <v>0</v>
      </c>
      <c r="M114" s="34">
        <v>0</v>
      </c>
      <c r="N114" s="34">
        <v>0</v>
      </c>
      <c r="O114" s="34">
        <v>0</v>
      </c>
      <c r="P114" s="34">
        <v>0</v>
      </c>
      <c r="Q114" s="34">
        <v>0</v>
      </c>
      <c r="R114" s="36">
        <f>SUM(F114:Q114)</f>
        <v>586.55318</v>
      </c>
      <c r="S114" s="36">
        <v>0</v>
      </c>
      <c r="T114" s="32"/>
      <c r="U114" s="34">
        <v>581.40318000000002</v>
      </c>
      <c r="V114" s="34">
        <v>0</v>
      </c>
      <c r="W114" s="34">
        <v>0</v>
      </c>
      <c r="X114" s="35">
        <f t="shared" ref="X114" si="313">SUM(U114:W114)</f>
        <v>581.40318000000002</v>
      </c>
      <c r="Y114" s="34">
        <v>0</v>
      </c>
      <c r="Z114" s="34">
        <v>0</v>
      </c>
      <c r="AA114" s="37">
        <v>5.15</v>
      </c>
      <c r="AB114" s="35">
        <f t="shared" ref="AB114" si="314">SUM(Y114:AA114)</f>
        <v>5.15</v>
      </c>
      <c r="AC114" s="34">
        <v>0</v>
      </c>
      <c r="AD114" s="34"/>
      <c r="AE114" s="34"/>
      <c r="AF114" s="35">
        <f t="shared" ref="AF114" si="315">SUM(AC114:AE114)</f>
        <v>0</v>
      </c>
      <c r="AG114" s="37"/>
      <c r="AH114" s="37"/>
      <c r="AI114" s="37"/>
      <c r="AJ114" s="35">
        <f t="shared" ref="AJ114" si="316">SUM(AG114:AI114)</f>
        <v>0</v>
      </c>
      <c r="AK114" s="35">
        <f t="shared" ref="AK114" si="317">+X114+AB114+AF114+AJ114</f>
        <v>586.55318</v>
      </c>
      <c r="AL114" s="36">
        <f>+AK114</f>
        <v>586.55318</v>
      </c>
      <c r="AM114" s="32"/>
      <c r="AN114" s="34">
        <v>581.40318000000002</v>
      </c>
      <c r="AO114" s="34">
        <v>0</v>
      </c>
      <c r="AP114" s="34">
        <v>0</v>
      </c>
      <c r="AQ114" s="35">
        <f t="shared" ref="AQ114" si="318">SUM(AN114:AP114)</f>
        <v>581.40318000000002</v>
      </c>
      <c r="AR114" s="34">
        <v>0</v>
      </c>
      <c r="AS114" s="34">
        <v>0</v>
      </c>
      <c r="AT114" s="37">
        <v>5.15</v>
      </c>
      <c r="AU114" s="35">
        <f t="shared" ref="AU114" si="319">SUM(AR114:AT114)</f>
        <v>5.15</v>
      </c>
      <c r="AV114" s="34">
        <v>0</v>
      </c>
      <c r="AW114" s="34">
        <v>0</v>
      </c>
      <c r="AX114" s="34">
        <v>0</v>
      </c>
      <c r="AY114" s="35">
        <f t="shared" ref="AY114" si="320">SUM(AV114:AX114)</f>
        <v>0</v>
      </c>
      <c r="AZ114" s="37">
        <v>0</v>
      </c>
      <c r="BA114" s="37">
        <v>0</v>
      </c>
      <c r="BB114" s="37">
        <v>0</v>
      </c>
      <c r="BC114" s="35">
        <f t="shared" ref="BC114" si="321">SUM(AZ114:BB114)</f>
        <v>0</v>
      </c>
      <c r="BD114" s="35">
        <f t="shared" ref="BD114" si="322">+AQ114+AU114+AY114+BC114</f>
        <v>586.55318</v>
      </c>
      <c r="BE114" s="36">
        <f>+BD114</f>
        <v>586.55318</v>
      </c>
      <c r="BF114" s="38">
        <f t="shared" si="310"/>
        <v>100</v>
      </c>
      <c r="BG114" s="38">
        <f t="shared" si="311"/>
        <v>100</v>
      </c>
    </row>
    <row r="115" spans="1:59" s="45" customFormat="1" ht="3.75" customHeight="1" collapsed="1">
      <c r="A115" s="43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</row>
    <row r="116" spans="1:59" s="45" customFormat="1" ht="3.75" customHeight="1">
      <c r="A116" s="43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</row>
    <row r="117" spans="1:59" s="48" customFormat="1" ht="30" customHeight="1">
      <c r="A117" s="46" t="s">
        <v>124</v>
      </c>
      <c r="B117" s="47">
        <v>0</v>
      </c>
      <c r="C117" s="47">
        <v>0</v>
      </c>
      <c r="D117" s="47">
        <v>0</v>
      </c>
      <c r="E117" s="47">
        <v>0</v>
      </c>
      <c r="F117" s="47">
        <v>0</v>
      </c>
      <c r="G117" s="47">
        <v>0</v>
      </c>
      <c r="H117" s="47">
        <v>0</v>
      </c>
      <c r="I117" s="47">
        <v>0</v>
      </c>
      <c r="J117" s="47">
        <v>0</v>
      </c>
      <c r="K117" s="47">
        <v>0</v>
      </c>
      <c r="L117" s="47">
        <v>0</v>
      </c>
      <c r="M117" s="47">
        <v>0</v>
      </c>
      <c r="N117" s="47">
        <v>0</v>
      </c>
      <c r="O117" s="47">
        <v>0</v>
      </c>
      <c r="P117" s="47">
        <v>0</v>
      </c>
      <c r="Q117" s="47">
        <v>0</v>
      </c>
      <c r="R117" s="47">
        <v>0</v>
      </c>
      <c r="S117" s="47">
        <v>0</v>
      </c>
      <c r="T117" s="47">
        <v>0</v>
      </c>
      <c r="U117" s="47">
        <v>0</v>
      </c>
      <c r="V117" s="47">
        <v>0</v>
      </c>
      <c r="W117" s="47">
        <v>0</v>
      </c>
      <c r="X117" s="47">
        <v>0</v>
      </c>
      <c r="Y117" s="47">
        <v>0</v>
      </c>
      <c r="Z117" s="47">
        <v>0</v>
      </c>
      <c r="AA117" s="47">
        <v>0</v>
      </c>
      <c r="AB117" s="47">
        <v>0</v>
      </c>
      <c r="AC117" s="47">
        <v>0</v>
      </c>
      <c r="AD117" s="47">
        <v>0</v>
      </c>
      <c r="AE117" s="47">
        <v>0</v>
      </c>
      <c r="AF117" s="47">
        <v>0</v>
      </c>
      <c r="AG117" s="47">
        <v>0</v>
      </c>
      <c r="AH117" s="47">
        <v>0</v>
      </c>
      <c r="AI117" s="47">
        <v>0</v>
      </c>
      <c r="AJ117" s="47">
        <v>0</v>
      </c>
      <c r="AK117" s="47">
        <v>0</v>
      </c>
      <c r="AL117" s="47">
        <v>0</v>
      </c>
      <c r="AM117" s="47">
        <v>0</v>
      </c>
      <c r="AN117" s="47">
        <v>0</v>
      </c>
      <c r="AO117" s="47">
        <v>0</v>
      </c>
      <c r="AP117" s="47">
        <v>0</v>
      </c>
      <c r="AQ117" s="47">
        <v>0</v>
      </c>
      <c r="AR117" s="47">
        <v>0</v>
      </c>
      <c r="AS117" s="47">
        <v>0</v>
      </c>
      <c r="AT117" s="47">
        <v>0</v>
      </c>
      <c r="AU117" s="47">
        <v>0</v>
      </c>
      <c r="AV117" s="47">
        <v>0</v>
      </c>
      <c r="AW117" s="47">
        <v>0</v>
      </c>
      <c r="AX117" s="47">
        <v>0</v>
      </c>
      <c r="AY117" s="47">
        <v>0</v>
      </c>
      <c r="AZ117" s="47">
        <v>0</v>
      </c>
      <c r="BA117" s="47">
        <v>0</v>
      </c>
      <c r="BB117" s="47">
        <v>0</v>
      </c>
      <c r="BC117" s="47">
        <v>0</v>
      </c>
      <c r="BD117" s="47">
        <v>0</v>
      </c>
      <c r="BE117" s="47">
        <v>0</v>
      </c>
      <c r="BF117" s="50"/>
      <c r="BG117" s="50"/>
    </row>
    <row r="118" spans="1:59" s="48" customFormat="1" ht="30" customHeight="1">
      <c r="A118" s="46" t="s">
        <v>125</v>
      </c>
      <c r="B118" s="47">
        <v>0</v>
      </c>
      <c r="C118" s="47">
        <v>0</v>
      </c>
      <c r="D118" s="47">
        <v>0</v>
      </c>
      <c r="E118" s="47">
        <v>0</v>
      </c>
      <c r="F118" s="47">
        <v>0</v>
      </c>
      <c r="G118" s="47">
        <v>0</v>
      </c>
      <c r="H118" s="47">
        <v>0</v>
      </c>
      <c r="I118" s="47">
        <v>0</v>
      </c>
      <c r="J118" s="47">
        <v>0</v>
      </c>
      <c r="K118" s="47">
        <v>0</v>
      </c>
      <c r="L118" s="47">
        <v>0</v>
      </c>
      <c r="M118" s="47">
        <v>0</v>
      </c>
      <c r="N118" s="47">
        <v>0</v>
      </c>
      <c r="O118" s="47">
        <v>0</v>
      </c>
      <c r="P118" s="47">
        <v>0</v>
      </c>
      <c r="Q118" s="47">
        <v>0</v>
      </c>
      <c r="R118" s="47">
        <v>0</v>
      </c>
      <c r="S118" s="47">
        <v>0</v>
      </c>
      <c r="T118" s="47">
        <v>0</v>
      </c>
      <c r="U118" s="47">
        <v>0</v>
      </c>
      <c r="V118" s="47">
        <v>0</v>
      </c>
      <c r="W118" s="47">
        <v>0</v>
      </c>
      <c r="X118" s="47">
        <v>0</v>
      </c>
      <c r="Y118" s="47">
        <v>0</v>
      </c>
      <c r="Z118" s="47">
        <v>0</v>
      </c>
      <c r="AA118" s="47">
        <v>0</v>
      </c>
      <c r="AB118" s="47">
        <v>0</v>
      </c>
      <c r="AC118" s="47">
        <v>0</v>
      </c>
      <c r="AD118" s="47">
        <v>0</v>
      </c>
      <c r="AE118" s="47">
        <v>0</v>
      </c>
      <c r="AF118" s="47">
        <v>0</v>
      </c>
      <c r="AG118" s="47">
        <v>0</v>
      </c>
      <c r="AH118" s="47">
        <v>0</v>
      </c>
      <c r="AI118" s="47">
        <v>0</v>
      </c>
      <c r="AJ118" s="47">
        <v>0</v>
      </c>
      <c r="AK118" s="47">
        <v>0</v>
      </c>
      <c r="AL118" s="47">
        <v>0</v>
      </c>
      <c r="AM118" s="47">
        <v>0</v>
      </c>
      <c r="AN118" s="47">
        <v>0</v>
      </c>
      <c r="AO118" s="47">
        <v>0</v>
      </c>
      <c r="AP118" s="47">
        <v>0</v>
      </c>
      <c r="AQ118" s="47">
        <v>0</v>
      </c>
      <c r="AR118" s="47">
        <v>0</v>
      </c>
      <c r="AS118" s="47">
        <v>0</v>
      </c>
      <c r="AT118" s="47">
        <v>0</v>
      </c>
      <c r="AU118" s="47">
        <v>0</v>
      </c>
      <c r="AV118" s="47">
        <v>0</v>
      </c>
      <c r="AW118" s="47">
        <v>0</v>
      </c>
      <c r="AX118" s="47">
        <v>0</v>
      </c>
      <c r="AY118" s="47">
        <v>0</v>
      </c>
      <c r="AZ118" s="47">
        <v>0</v>
      </c>
      <c r="BA118" s="47">
        <v>0</v>
      </c>
      <c r="BB118" s="47">
        <v>0</v>
      </c>
      <c r="BC118" s="47">
        <v>0</v>
      </c>
      <c r="BD118" s="47">
        <v>0</v>
      </c>
      <c r="BE118" s="47">
        <v>0</v>
      </c>
      <c r="BF118" s="50"/>
      <c r="BG118" s="50"/>
    </row>
    <row r="119" spans="1:59" s="48" customFormat="1" ht="30" customHeight="1">
      <c r="A119" s="46" t="s">
        <v>126</v>
      </c>
      <c r="B119" s="47">
        <v>0</v>
      </c>
      <c r="C119" s="47">
        <v>0</v>
      </c>
      <c r="D119" s="47">
        <v>0</v>
      </c>
      <c r="E119" s="47">
        <v>0</v>
      </c>
      <c r="F119" s="47">
        <v>0</v>
      </c>
      <c r="G119" s="47">
        <v>0</v>
      </c>
      <c r="H119" s="47">
        <v>0</v>
      </c>
      <c r="I119" s="47">
        <v>0</v>
      </c>
      <c r="J119" s="47">
        <v>0</v>
      </c>
      <c r="K119" s="47">
        <v>0</v>
      </c>
      <c r="L119" s="47">
        <v>0</v>
      </c>
      <c r="M119" s="47">
        <v>0</v>
      </c>
      <c r="N119" s="47">
        <v>0</v>
      </c>
      <c r="O119" s="47">
        <v>0</v>
      </c>
      <c r="P119" s="47">
        <v>0</v>
      </c>
      <c r="Q119" s="47">
        <v>0</v>
      </c>
      <c r="R119" s="47">
        <v>0</v>
      </c>
      <c r="S119" s="47">
        <v>0</v>
      </c>
      <c r="T119" s="47">
        <v>0</v>
      </c>
      <c r="U119" s="47">
        <v>0</v>
      </c>
      <c r="V119" s="47">
        <v>0</v>
      </c>
      <c r="W119" s="47">
        <v>0</v>
      </c>
      <c r="X119" s="47">
        <v>0</v>
      </c>
      <c r="Y119" s="47">
        <v>0</v>
      </c>
      <c r="Z119" s="47">
        <v>0</v>
      </c>
      <c r="AA119" s="47">
        <v>0</v>
      </c>
      <c r="AB119" s="47">
        <v>0</v>
      </c>
      <c r="AC119" s="47">
        <v>0</v>
      </c>
      <c r="AD119" s="47">
        <v>0</v>
      </c>
      <c r="AE119" s="47">
        <v>0</v>
      </c>
      <c r="AF119" s="47">
        <v>0</v>
      </c>
      <c r="AG119" s="47">
        <v>0</v>
      </c>
      <c r="AH119" s="47">
        <v>0</v>
      </c>
      <c r="AI119" s="47">
        <v>0</v>
      </c>
      <c r="AJ119" s="47">
        <v>0</v>
      </c>
      <c r="AK119" s="47">
        <v>0</v>
      </c>
      <c r="AL119" s="47">
        <v>0</v>
      </c>
      <c r="AM119" s="47">
        <v>0</v>
      </c>
      <c r="AN119" s="47">
        <v>0</v>
      </c>
      <c r="AO119" s="47">
        <v>0</v>
      </c>
      <c r="AP119" s="47">
        <v>0</v>
      </c>
      <c r="AQ119" s="47">
        <v>0</v>
      </c>
      <c r="AR119" s="47">
        <v>0</v>
      </c>
      <c r="AS119" s="47">
        <v>0</v>
      </c>
      <c r="AT119" s="47">
        <v>0</v>
      </c>
      <c r="AU119" s="47">
        <v>0</v>
      </c>
      <c r="AV119" s="47">
        <v>0</v>
      </c>
      <c r="AW119" s="47">
        <v>0</v>
      </c>
      <c r="AX119" s="47">
        <v>0</v>
      </c>
      <c r="AY119" s="47">
        <v>0</v>
      </c>
      <c r="AZ119" s="47">
        <v>0</v>
      </c>
      <c r="BA119" s="47">
        <v>0</v>
      </c>
      <c r="BB119" s="47">
        <v>0</v>
      </c>
      <c r="BC119" s="47">
        <v>0</v>
      </c>
      <c r="BD119" s="47">
        <v>0</v>
      </c>
      <c r="BE119" s="47">
        <v>0</v>
      </c>
      <c r="BF119" s="50"/>
      <c r="BG119" s="50"/>
    </row>
    <row r="120" spans="1:59" s="48" customFormat="1" ht="30" customHeight="1">
      <c r="A120" s="46" t="s">
        <v>127</v>
      </c>
      <c r="B120" s="47">
        <f t="shared" ref="B120:AG120" si="323">+B8+B117+B118+B119</f>
        <v>130980.30541999999</v>
      </c>
      <c r="C120" s="47">
        <f t="shared" si="323"/>
        <v>32611.733636652953</v>
      </c>
      <c r="D120" s="47">
        <f t="shared" si="323"/>
        <v>98368.571783347026</v>
      </c>
      <c r="E120" s="47">
        <f t="shared" si="323"/>
        <v>42840.036999999997</v>
      </c>
      <c r="F120" s="47">
        <f t="shared" si="323"/>
        <v>1814.7505399999998</v>
      </c>
      <c r="G120" s="47">
        <f t="shared" si="323"/>
        <v>1658.7847100000001</v>
      </c>
      <c r="H120" s="47">
        <f t="shared" si="323"/>
        <v>4391.739059999999</v>
      </c>
      <c r="I120" s="47">
        <f t="shared" si="323"/>
        <v>2184.444962</v>
      </c>
      <c r="J120" s="47">
        <f t="shared" si="323"/>
        <v>2393.01341</v>
      </c>
      <c r="K120" s="47">
        <f t="shared" si="323"/>
        <v>2380.1494900000002</v>
      </c>
      <c r="L120" s="47">
        <f t="shared" si="323"/>
        <v>3453.0408079999997</v>
      </c>
      <c r="M120" s="47">
        <f t="shared" si="323"/>
        <v>3643.7650000000003</v>
      </c>
      <c r="N120" s="47">
        <f t="shared" si="323"/>
        <v>5443.4921460063633</v>
      </c>
      <c r="O120" s="47">
        <f t="shared" si="323"/>
        <v>5293.2629346666727</v>
      </c>
      <c r="P120" s="47">
        <f t="shared" si="323"/>
        <v>6264.9419826666672</v>
      </c>
      <c r="Q120" s="47">
        <f t="shared" si="323"/>
        <v>5917.6519566602983</v>
      </c>
      <c r="R120" s="47">
        <f t="shared" si="323"/>
        <v>44839.036999999997</v>
      </c>
      <c r="S120" s="47">
        <f t="shared" si="323"/>
        <v>21285.051034006363</v>
      </c>
      <c r="T120" s="47">
        <f t="shared" si="323"/>
        <v>0</v>
      </c>
      <c r="U120" s="47">
        <f t="shared" si="323"/>
        <v>1814.7505399999998</v>
      </c>
      <c r="V120" s="47">
        <f t="shared" si="323"/>
        <v>1658.7847100000001</v>
      </c>
      <c r="W120" s="47">
        <f t="shared" si="323"/>
        <v>4391.739059999999</v>
      </c>
      <c r="X120" s="47">
        <f t="shared" si="323"/>
        <v>7865.274309999998</v>
      </c>
      <c r="Y120" s="47">
        <f t="shared" si="323"/>
        <v>2184.444962</v>
      </c>
      <c r="Z120" s="47">
        <f t="shared" si="323"/>
        <v>2393.01341</v>
      </c>
      <c r="AA120" s="47">
        <f t="shared" si="323"/>
        <v>2380.1494900000002</v>
      </c>
      <c r="AB120" s="47">
        <f t="shared" si="323"/>
        <v>6957.6078619999998</v>
      </c>
      <c r="AC120" s="47">
        <f t="shared" si="323"/>
        <v>3453.0408079999997</v>
      </c>
      <c r="AD120" s="47">
        <f t="shared" si="323"/>
        <v>3643.7650000000003</v>
      </c>
      <c r="AE120" s="47">
        <f t="shared" si="323"/>
        <v>5443.4921460063633</v>
      </c>
      <c r="AF120" s="47">
        <f t="shared" si="323"/>
        <v>12540.297954006361</v>
      </c>
      <c r="AG120" s="47">
        <f t="shared" si="323"/>
        <v>5293.2629346666727</v>
      </c>
      <c r="AH120" s="47">
        <f t="shared" ref="AH120:BM120" si="324">+AH8+AH117+AH118+AH119</f>
        <v>4736.724102666667</v>
      </c>
      <c r="AI120" s="47">
        <f t="shared" si="324"/>
        <v>5445.8698366602948</v>
      </c>
      <c r="AJ120" s="47">
        <f t="shared" si="324"/>
        <v>15475.856873993635</v>
      </c>
      <c r="AK120" s="47">
        <f t="shared" si="324"/>
        <v>42839.036999999997</v>
      </c>
      <c r="AL120" s="47">
        <f t="shared" si="324"/>
        <v>42839.036999999997</v>
      </c>
      <c r="AM120" s="47">
        <f t="shared" si="324"/>
        <v>0</v>
      </c>
      <c r="AN120" s="47">
        <f t="shared" si="324"/>
        <v>1814.7505399999998</v>
      </c>
      <c r="AO120" s="47">
        <f t="shared" si="324"/>
        <v>1658.7847100000001</v>
      </c>
      <c r="AP120" s="47">
        <f t="shared" si="324"/>
        <v>4391.7390599999999</v>
      </c>
      <c r="AQ120" s="47">
        <f t="shared" si="324"/>
        <v>7865.2743099999989</v>
      </c>
      <c r="AR120" s="47">
        <f t="shared" si="324"/>
        <v>2184.444962</v>
      </c>
      <c r="AS120" s="47">
        <f t="shared" si="324"/>
        <v>2393.01341</v>
      </c>
      <c r="AT120" s="47">
        <f t="shared" si="324"/>
        <v>2380.1494900000002</v>
      </c>
      <c r="AU120" s="47">
        <f t="shared" si="324"/>
        <v>6957.6078619999998</v>
      </c>
      <c r="AV120" s="47">
        <f t="shared" si="324"/>
        <v>3453.0408079999997</v>
      </c>
      <c r="AW120" s="47">
        <f t="shared" si="324"/>
        <v>3971.8477899999989</v>
      </c>
      <c r="AX120" s="47">
        <f t="shared" si="324"/>
        <v>5677.7712700000011</v>
      </c>
      <c r="AY120" s="47">
        <f t="shared" si="324"/>
        <v>13102.659867999999</v>
      </c>
      <c r="AZ120" s="47">
        <f t="shared" si="324"/>
        <v>5435.6787100000001</v>
      </c>
      <c r="BA120" s="47">
        <f t="shared" si="324"/>
        <v>5048.2330900000006</v>
      </c>
      <c r="BB120" s="47">
        <f t="shared" si="324"/>
        <v>4992.7120299999997</v>
      </c>
      <c r="BC120" s="47">
        <f t="shared" si="324"/>
        <v>15476.623830000002</v>
      </c>
      <c r="BD120" s="47">
        <f t="shared" si="324"/>
        <v>43402.165869999997</v>
      </c>
      <c r="BE120" s="47">
        <f t="shared" si="324"/>
        <v>43402.165869999997</v>
      </c>
      <c r="BF120" s="30">
        <f>+BD120/E120*100</f>
        <v>101.31215776027457</v>
      </c>
      <c r="BG120" s="30">
        <f>+BE120/E120*100</f>
        <v>101.31215776027457</v>
      </c>
    </row>
    <row r="121" spans="1:59">
      <c r="D121" s="5"/>
      <c r="E121" s="5"/>
      <c r="F121" s="5"/>
      <c r="G121" s="5"/>
      <c r="H121" s="5"/>
      <c r="I121" s="6"/>
      <c r="J121" s="6"/>
      <c r="K121" s="5"/>
      <c r="L121" s="6"/>
      <c r="M121" s="6"/>
      <c r="N121" s="5"/>
      <c r="O121" s="6"/>
      <c r="P121" s="6"/>
      <c r="Q121" s="5"/>
      <c r="R121" s="6"/>
      <c r="U121" s="5"/>
      <c r="V121" s="5"/>
      <c r="W121" s="5"/>
      <c r="X121" s="5"/>
      <c r="Y121" s="6"/>
      <c r="Z121" s="6"/>
      <c r="AA121" s="5"/>
      <c r="AB121" s="5"/>
      <c r="AC121" s="6"/>
      <c r="AD121" s="6"/>
      <c r="AE121" s="5"/>
      <c r="AF121" s="5"/>
      <c r="AG121" s="6"/>
      <c r="AH121" s="6"/>
      <c r="AI121" s="5"/>
      <c r="AJ121" s="5"/>
      <c r="AK121" s="5"/>
      <c r="AL121" s="6"/>
      <c r="AN121" s="5"/>
      <c r="AO121" s="5"/>
      <c r="AP121" s="5"/>
      <c r="AQ121" s="5"/>
      <c r="AR121" s="6"/>
      <c r="AS121" s="6"/>
      <c r="AT121" s="5"/>
      <c r="AU121" s="5"/>
      <c r="AV121" s="6"/>
      <c r="AW121" s="6"/>
      <c r="AX121" s="5"/>
      <c r="AY121" s="5"/>
      <c r="AZ121" s="6"/>
      <c r="BA121" s="6"/>
      <c r="BB121" s="5"/>
      <c r="BC121" s="5"/>
      <c r="BD121" s="5"/>
      <c r="BE121" s="6"/>
      <c r="BF121" s="6"/>
      <c r="BG121" s="6"/>
    </row>
    <row r="122" spans="1:59"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6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10"/>
      <c r="AH122" s="5"/>
      <c r="AI122" s="5"/>
      <c r="AJ122" s="5"/>
      <c r="AK122" s="5"/>
      <c r="AL122" s="6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10"/>
      <c r="BA122" s="5"/>
      <c r="BB122" s="5"/>
      <c r="BC122" s="5"/>
      <c r="BD122" s="5"/>
      <c r="BE122" s="6"/>
      <c r="BF122" s="6"/>
      <c r="BG122" s="6"/>
    </row>
  </sheetData>
  <mergeCells count="37">
    <mergeCell ref="A1:AL1"/>
    <mergeCell ref="A2:BG2"/>
    <mergeCell ref="A5:A7"/>
    <mergeCell ref="B5:B7"/>
    <mergeCell ref="C5:C7"/>
    <mergeCell ref="D5:D7"/>
    <mergeCell ref="E5:E7"/>
    <mergeCell ref="F5:Q5"/>
    <mergeCell ref="R5:S6"/>
    <mergeCell ref="AL6:AL7"/>
    <mergeCell ref="U5:AL5"/>
    <mergeCell ref="AN5:BG5"/>
    <mergeCell ref="F6:H6"/>
    <mergeCell ref="I6:K6"/>
    <mergeCell ref="L6:N6"/>
    <mergeCell ref="O6:Q6"/>
    <mergeCell ref="U6:W6"/>
    <mergeCell ref="X6:X7"/>
    <mergeCell ref="Y6:AA6"/>
    <mergeCell ref="AB6:AB7"/>
    <mergeCell ref="AC6:AE6"/>
    <mergeCell ref="AF6:AF7"/>
    <mergeCell ref="AG6:AI6"/>
    <mergeCell ref="AJ6:AJ7"/>
    <mergeCell ref="AK6:AK7"/>
    <mergeCell ref="BG6:BG7"/>
    <mergeCell ref="AN6:AP6"/>
    <mergeCell ref="AQ6:AQ7"/>
    <mergeCell ref="AR6:AT6"/>
    <mergeCell ref="AU6:AU7"/>
    <mergeCell ref="AV6:AX6"/>
    <mergeCell ref="AY6:AY7"/>
    <mergeCell ref="AZ6:BB6"/>
    <mergeCell ref="BC6:BC7"/>
    <mergeCell ref="BD6:BD7"/>
    <mergeCell ref="BE6:BE7"/>
    <mergeCell ref="BF6:BF7"/>
  </mergeCells>
  <conditionalFormatting sqref="F113:Q113 E114:Q120 U113:AK120 AN113:BD120 A113:D120 AL115:AM120 BE115:BF120 R115:S120 B112:BG112 T120 BG120 F110:Q110 F108:Q108 C108:D111 B108 C101:D104 A101:B103 B104 F104:Q104 B105:Q106 F101:L101 D107:Q107 U101:AC101 AG102:AG110 E102:Q103 E109:Q109 E111:Q111 U102:AF111 AH102:AK111 AF101 AJ101:AK101 AN101:AV101 AZ102:AZ110 BA102:BD111 AN102:AY111 AY101 BC101:BD101 A104:A108 A109:B111 B100:BG100 R98:S98 R90:S90 R93:S93 R87:S87 R80:S80 R76:S76 R71:S71 R67:S67 R58:S58 R62:S62 B58 B62 AL98 AL90 AL93 AL87 AL80 AL76 AL71 AL67 AL58 AL62 C58:Q99 AE92:AF99 AD61:AD99 AE58:AF90 AD58:AD59 AI58:AK90 AI92:AK99 U58:AC99 AF91 AG58:AH99 AJ91:AK91 AX92:AY99 AW61:AW99 AX58:AY90 AW58:AW59 BB58:BD90 BB92:BD99 AN58:AV99 AY91 AZ58:BA99 BC91:BD91 A59:B61 E56:Q56 E55:S55 A18:Q18 A38:Q38 B15 B10 A11:B14 A16:B17 E16:M17 N16:Q16 E19:Q19 E20:S20 E15:S15 E10:S10 C13:Q13 E34:Q37 E39:Q39 E51:S51 E48:S48 E40:S40 E33:S33 F29:L32 M21:Q23 M29:S29 M30:Q32 E11:Q12 E14:Q14 C10:D12 C14:D17 M25:Q26 M27:S27 M24:S24 U56:AK56 U28:AK28 U55:AL55 U16:AD17 AE16:AK16 U18:AK19 U20:AL20 U15:AL15 U10:AL10 U34:AK39 U51:AL51 U48:AL48 U40:AL40 U33:AL33 U21:AC27 U29:AC32 AD21:AK23 AD29:AL29 AD30:AK32 U11:AK14 AD25:AK26 AD27:AL27 AD24:AL24 U41:AK47 U52:AK54 E21:L27 A28:Q28 E30:E32 E41:Q47 E49:Q50 E52:Q54 U49:AK50 AE17:AF17 AJ17:AK17 AN16:AW17 AX16:BD16 AN18:BD19 AW21:BD23 AW30:BD32 AW25:BD26 AN11:BD14 AN21:AV27 AN28:BD28 AN29:AV32 AN34:BD39 AN41:BD47 AN52:BD54 AN56:BD56 AZ49:BD50 AX17:AY17 BC17:BD17 A19:D27 A29:E29 A30:D37 A39:D56 AN55:BG55 AN20:BG20 AN15:BG15 AN10:BG10 AZ51:BG51 AN48:AY51 AZ48:BG48 AN40:BG40 AN33:BG33 AW29:BG29 AW27:BG27 AW24:BG24 BE98:BG98 BE90:BG90 BE93:BG93 BE87:BG87 BE80:BG80 BE76:BG76 BE71:BG71 BE67:BG67 BE58:BG58 BE62:BG62 B57:BG57 B8:BG9 A63:B99">
    <cfRule type="cellIs" dxfId="0" priority="1" stopIfTrue="1" operator="equal">
      <formula>0</formula>
    </cfRule>
  </conditionalFormatting>
  <printOptions horizontalCentered="1"/>
  <pageMargins left="0.19685039370078741" right="0.19685039370078741" top="0.78740157480314965" bottom="0.39370078740157483" header="0" footer="0"/>
  <pageSetup paperSize="9" scale="65" fitToHeight="2" orientation="landscape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G121"/>
  <sheetViews>
    <sheetView showZeros="0" view="pageBreakPreview" zoomScaleNormal="70" zoomScaleSheetLayoutView="100" workbookViewId="0">
      <pane xSplit="1" ySplit="6" topLeftCell="BD7" activePane="bottomRight" state="frozen"/>
      <selection pane="topRight" activeCell="D1" sqref="D1"/>
      <selection pane="bottomLeft" activeCell="A7" sqref="A7"/>
      <selection pane="bottomRight" activeCell="A2" sqref="A2:BG2"/>
    </sheetView>
  </sheetViews>
  <sheetFormatPr baseColWidth="10" defaultRowHeight="14.25" outlineLevelRow="1"/>
  <cols>
    <col min="1" max="1" width="79.7109375" style="2" customWidth="1"/>
    <col min="2" max="2" width="17.28515625" style="2" customWidth="1"/>
    <col min="3" max="3" width="14.85546875" style="2" hidden="1" customWidth="1"/>
    <col min="4" max="4" width="13" style="2" hidden="1" customWidth="1"/>
    <col min="5" max="5" width="13.7109375" style="2" hidden="1" customWidth="1"/>
    <col min="6" max="8" width="9.28515625" style="2" hidden="1" customWidth="1"/>
    <col min="9" max="10" width="9.28515625" style="1" hidden="1" customWidth="1"/>
    <col min="11" max="11" width="9.28515625" style="2" hidden="1" customWidth="1"/>
    <col min="12" max="13" width="9.28515625" style="1" hidden="1" customWidth="1"/>
    <col min="14" max="14" width="9.28515625" style="2" hidden="1" customWidth="1"/>
    <col min="15" max="16" width="9.28515625" style="1" hidden="1" customWidth="1"/>
    <col min="17" max="17" width="9.28515625" style="2" hidden="1" customWidth="1"/>
    <col min="18" max="18" width="13.5703125" style="1" hidden="1" customWidth="1"/>
    <col min="19" max="19" width="11.42578125" style="1" hidden="1" customWidth="1"/>
    <col min="20" max="20" width="0" style="1" hidden="1" customWidth="1"/>
    <col min="21" max="23" width="9.28515625" style="2" hidden="1" customWidth="1"/>
    <col min="24" max="24" width="9.28515625" style="8" hidden="1" customWidth="1"/>
    <col min="25" max="26" width="9.28515625" style="1" hidden="1" customWidth="1"/>
    <col min="27" max="27" width="9.28515625" style="2" hidden="1" customWidth="1"/>
    <col min="28" max="28" width="9.28515625" style="8" hidden="1" customWidth="1"/>
    <col min="29" max="30" width="9.28515625" style="1" hidden="1" customWidth="1"/>
    <col min="31" max="31" width="9.28515625" style="2" hidden="1" customWidth="1"/>
    <col min="32" max="32" width="9.28515625" style="8" hidden="1" customWidth="1"/>
    <col min="33" max="34" width="9.28515625" style="1" hidden="1" customWidth="1"/>
    <col min="35" max="35" width="9.28515625" style="2" hidden="1" customWidth="1"/>
    <col min="36" max="36" width="14.42578125" style="8" customWidth="1"/>
    <col min="37" max="37" width="15.42578125" style="11" customWidth="1"/>
    <col min="38" max="38" width="12.7109375" style="1" customWidth="1"/>
    <col min="39" max="39" width="0" style="1" hidden="1" customWidth="1"/>
    <col min="40" max="43" width="9.28515625" style="8" hidden="1" customWidth="1"/>
    <col min="44" max="45" width="9.28515625" style="9" hidden="1" customWidth="1"/>
    <col min="46" max="47" width="9.28515625" style="8" hidden="1" customWidth="1"/>
    <col min="48" max="49" width="9.28515625" style="9" hidden="1" customWidth="1"/>
    <col min="50" max="51" width="9.28515625" style="8" hidden="1" customWidth="1"/>
    <col min="52" max="53" width="9.28515625" style="9" hidden="1" customWidth="1"/>
    <col min="54" max="54" width="9.28515625" style="8" hidden="1" customWidth="1"/>
    <col min="55" max="55" width="12.7109375" style="8" customWidth="1"/>
    <col min="56" max="56" width="15.5703125" style="11" customWidth="1"/>
    <col min="57" max="57" width="12.7109375" style="12" customWidth="1"/>
    <col min="58" max="58" width="16.140625" style="12" customWidth="1"/>
    <col min="59" max="59" width="12.5703125" style="12" customWidth="1"/>
    <col min="60" max="16384" width="11.42578125" style="1"/>
  </cols>
  <sheetData>
    <row r="1" spans="1:59" ht="19.5">
      <c r="A1" s="66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N1" s="1"/>
      <c r="AO1" s="1"/>
      <c r="AP1" s="1"/>
      <c r="AQ1" s="9"/>
      <c r="AR1" s="1"/>
      <c r="AS1" s="1"/>
      <c r="AT1" s="1"/>
      <c r="AU1" s="9"/>
      <c r="AV1" s="1"/>
      <c r="AW1" s="1"/>
      <c r="AX1" s="1"/>
      <c r="AY1" s="9"/>
      <c r="AZ1" s="1"/>
      <c r="BA1" s="1"/>
      <c r="BB1" s="1"/>
      <c r="BC1" s="9"/>
      <c r="BD1" s="12"/>
      <c r="BE1" s="1"/>
    </row>
    <row r="2" spans="1:59" ht="19.5">
      <c r="A2" s="66" t="s">
        <v>128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</row>
    <row r="3" spans="1:59" ht="19.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N3" s="1"/>
      <c r="AO3" s="1"/>
      <c r="AP3" s="1"/>
      <c r="AQ3" s="9"/>
      <c r="AR3" s="1"/>
      <c r="AS3" s="1"/>
      <c r="AT3" s="1"/>
      <c r="AU3" s="9"/>
      <c r="AV3" s="1"/>
      <c r="AW3" s="1"/>
      <c r="AX3" s="1"/>
      <c r="AY3" s="9"/>
      <c r="AZ3" s="1"/>
      <c r="BA3" s="1"/>
      <c r="BB3" s="1"/>
      <c r="BC3" s="9"/>
      <c r="BD3" s="12"/>
      <c r="BE3" s="1"/>
    </row>
    <row r="4" spans="1:59" ht="15" customHeight="1">
      <c r="A4" s="58" t="s">
        <v>107</v>
      </c>
      <c r="B4" s="58" t="s">
        <v>101</v>
      </c>
      <c r="C4" s="64" t="s">
        <v>0</v>
      </c>
      <c r="D4" s="64" t="s">
        <v>1</v>
      </c>
      <c r="E4" s="64" t="s">
        <v>2</v>
      </c>
      <c r="F4" s="69" t="s">
        <v>3</v>
      </c>
      <c r="G4" s="69"/>
      <c r="H4" s="69"/>
      <c r="I4" s="69"/>
      <c r="J4" s="69"/>
      <c r="K4" s="69"/>
      <c r="L4" s="69"/>
      <c r="M4" s="69"/>
      <c r="N4" s="69"/>
      <c r="O4" s="69"/>
      <c r="P4" s="69"/>
      <c r="Q4" s="70"/>
      <c r="R4" s="71" t="s">
        <v>4</v>
      </c>
      <c r="S4" s="72"/>
      <c r="U4" s="60" t="s">
        <v>100</v>
      </c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N4" s="61" t="s">
        <v>106</v>
      </c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3"/>
    </row>
    <row r="5" spans="1:59" ht="14.25" customHeight="1">
      <c r="A5" s="58"/>
      <c r="B5" s="58"/>
      <c r="C5" s="64"/>
      <c r="D5" s="64"/>
      <c r="E5" s="64"/>
      <c r="F5" s="64" t="s">
        <v>5</v>
      </c>
      <c r="G5" s="64"/>
      <c r="H5" s="64"/>
      <c r="I5" s="64" t="s">
        <v>6</v>
      </c>
      <c r="J5" s="64"/>
      <c r="K5" s="64"/>
      <c r="L5" s="64" t="s">
        <v>7</v>
      </c>
      <c r="M5" s="64"/>
      <c r="N5" s="64"/>
      <c r="O5" s="64" t="s">
        <v>8</v>
      </c>
      <c r="P5" s="64"/>
      <c r="Q5" s="65"/>
      <c r="R5" s="73"/>
      <c r="S5" s="74"/>
      <c r="U5" s="55" t="s">
        <v>5</v>
      </c>
      <c r="V5" s="55"/>
      <c r="W5" s="55"/>
      <c r="X5" s="56" t="s">
        <v>96</v>
      </c>
      <c r="Y5" s="55" t="s">
        <v>6</v>
      </c>
      <c r="Z5" s="55"/>
      <c r="AA5" s="55"/>
      <c r="AB5" s="56" t="s">
        <v>97</v>
      </c>
      <c r="AC5" s="55" t="s">
        <v>7</v>
      </c>
      <c r="AD5" s="55"/>
      <c r="AE5" s="55"/>
      <c r="AF5" s="56" t="s">
        <v>98</v>
      </c>
      <c r="AG5" s="55" t="s">
        <v>8</v>
      </c>
      <c r="AH5" s="55"/>
      <c r="AI5" s="57"/>
      <c r="AJ5" s="58" t="s">
        <v>99</v>
      </c>
      <c r="AK5" s="58" t="s">
        <v>102</v>
      </c>
      <c r="AL5" s="58" t="s">
        <v>103</v>
      </c>
      <c r="AN5" s="51" t="s">
        <v>5</v>
      </c>
      <c r="AO5" s="51"/>
      <c r="AP5" s="52"/>
      <c r="AQ5" s="53" t="s">
        <v>96</v>
      </c>
      <c r="AR5" s="51" t="s">
        <v>6</v>
      </c>
      <c r="AS5" s="51"/>
      <c r="AT5" s="51"/>
      <c r="AU5" s="53" t="s">
        <v>97</v>
      </c>
      <c r="AV5" s="51" t="s">
        <v>7</v>
      </c>
      <c r="AW5" s="51"/>
      <c r="AX5" s="51"/>
      <c r="AY5" s="53" t="s">
        <v>98</v>
      </c>
      <c r="AZ5" s="51" t="s">
        <v>8</v>
      </c>
      <c r="BA5" s="51"/>
      <c r="BB5" s="52"/>
      <c r="BC5" s="53" t="s">
        <v>99</v>
      </c>
      <c r="BD5" s="53" t="s">
        <v>102</v>
      </c>
      <c r="BE5" s="53" t="s">
        <v>103</v>
      </c>
      <c r="BF5" s="53" t="s">
        <v>104</v>
      </c>
      <c r="BG5" s="53" t="s">
        <v>105</v>
      </c>
    </row>
    <row r="6" spans="1:59">
      <c r="A6" s="59"/>
      <c r="B6" s="59"/>
      <c r="C6" s="68"/>
      <c r="D6" s="68"/>
      <c r="E6" s="68"/>
      <c r="F6" s="18" t="s">
        <v>9</v>
      </c>
      <c r="G6" s="16" t="s">
        <v>10</v>
      </c>
      <c r="H6" s="17" t="s">
        <v>11</v>
      </c>
      <c r="I6" s="18" t="s">
        <v>12</v>
      </c>
      <c r="J6" s="16" t="s">
        <v>13</v>
      </c>
      <c r="K6" s="19" t="s">
        <v>14</v>
      </c>
      <c r="L6" s="18" t="s">
        <v>15</v>
      </c>
      <c r="M6" s="16" t="s">
        <v>16</v>
      </c>
      <c r="N6" s="19" t="s">
        <v>17</v>
      </c>
      <c r="O6" s="18" t="s">
        <v>18</v>
      </c>
      <c r="P6" s="16" t="s">
        <v>19</v>
      </c>
      <c r="Q6" s="17" t="s">
        <v>20</v>
      </c>
      <c r="R6" s="13">
        <v>2012</v>
      </c>
      <c r="S6" s="13">
        <v>2013</v>
      </c>
      <c r="U6" s="18" t="s">
        <v>9</v>
      </c>
      <c r="V6" s="16" t="s">
        <v>10</v>
      </c>
      <c r="W6" s="17" t="s">
        <v>11</v>
      </c>
      <c r="X6" s="56"/>
      <c r="Y6" s="18" t="s">
        <v>12</v>
      </c>
      <c r="Z6" s="16" t="s">
        <v>13</v>
      </c>
      <c r="AA6" s="19" t="s">
        <v>14</v>
      </c>
      <c r="AB6" s="56"/>
      <c r="AC6" s="18" t="s">
        <v>15</v>
      </c>
      <c r="AD6" s="16" t="s">
        <v>16</v>
      </c>
      <c r="AE6" s="19" t="s">
        <v>17</v>
      </c>
      <c r="AF6" s="56"/>
      <c r="AG6" s="18" t="s">
        <v>18</v>
      </c>
      <c r="AH6" s="16" t="s">
        <v>19</v>
      </c>
      <c r="AI6" s="17" t="s">
        <v>20</v>
      </c>
      <c r="AJ6" s="59"/>
      <c r="AK6" s="59"/>
      <c r="AL6" s="59"/>
      <c r="AN6" s="24" t="s">
        <v>9</v>
      </c>
      <c r="AO6" s="25" t="s">
        <v>10</v>
      </c>
      <c r="AP6" s="26" t="s">
        <v>11</v>
      </c>
      <c r="AQ6" s="54"/>
      <c r="AR6" s="24" t="s">
        <v>12</v>
      </c>
      <c r="AS6" s="25" t="s">
        <v>13</v>
      </c>
      <c r="AT6" s="27" t="s">
        <v>14</v>
      </c>
      <c r="AU6" s="54"/>
      <c r="AV6" s="24" t="s">
        <v>15</v>
      </c>
      <c r="AW6" s="25" t="s">
        <v>16</v>
      </c>
      <c r="AX6" s="27" t="s">
        <v>17</v>
      </c>
      <c r="AY6" s="54"/>
      <c r="AZ6" s="24" t="s">
        <v>18</v>
      </c>
      <c r="BA6" s="25" t="s">
        <v>19</v>
      </c>
      <c r="BB6" s="26" t="s">
        <v>20</v>
      </c>
      <c r="BC6" s="54"/>
      <c r="BD6" s="54"/>
      <c r="BE6" s="54"/>
      <c r="BF6" s="54"/>
      <c r="BG6" s="54"/>
    </row>
    <row r="7" spans="1:59" s="12" customFormat="1" ht="16.5" customHeight="1">
      <c r="A7" s="20" t="s">
        <v>108</v>
      </c>
      <c r="B7" s="29">
        <f t="shared" ref="B7:AG7" si="0">+B8+B56+B99+B111</f>
        <v>130980.30541999999</v>
      </c>
      <c r="C7" s="29">
        <f t="shared" si="0"/>
        <v>32611.733636652953</v>
      </c>
      <c r="D7" s="29">
        <f t="shared" si="0"/>
        <v>98368.571783347026</v>
      </c>
      <c r="E7" s="29">
        <f t="shared" si="0"/>
        <v>42840.036999999997</v>
      </c>
      <c r="F7" s="29">
        <f t="shared" si="0"/>
        <v>1814.7505399999998</v>
      </c>
      <c r="G7" s="29">
        <f t="shared" si="0"/>
        <v>1658.7847100000001</v>
      </c>
      <c r="H7" s="29">
        <f t="shared" si="0"/>
        <v>4391.739059999999</v>
      </c>
      <c r="I7" s="29">
        <f t="shared" si="0"/>
        <v>2184.444962</v>
      </c>
      <c r="J7" s="29">
        <f t="shared" si="0"/>
        <v>2393.01341</v>
      </c>
      <c r="K7" s="29">
        <f t="shared" si="0"/>
        <v>2380.1494900000002</v>
      </c>
      <c r="L7" s="29">
        <f t="shared" si="0"/>
        <v>3453.0408079999997</v>
      </c>
      <c r="M7" s="29">
        <f t="shared" si="0"/>
        <v>3643.7650000000003</v>
      </c>
      <c r="N7" s="29">
        <f t="shared" si="0"/>
        <v>5443.4921460063633</v>
      </c>
      <c r="O7" s="29">
        <f t="shared" si="0"/>
        <v>5293.2629346666727</v>
      </c>
      <c r="P7" s="29">
        <f t="shared" si="0"/>
        <v>6264.9419826666672</v>
      </c>
      <c r="Q7" s="29">
        <f t="shared" si="0"/>
        <v>5917.6519566602983</v>
      </c>
      <c r="R7" s="29">
        <f t="shared" si="0"/>
        <v>44839.036999999997</v>
      </c>
      <c r="S7" s="29">
        <f t="shared" si="0"/>
        <v>21285.051034006363</v>
      </c>
      <c r="T7" s="29">
        <f t="shared" si="0"/>
        <v>0</v>
      </c>
      <c r="U7" s="29">
        <f t="shared" si="0"/>
        <v>1814.7505399999998</v>
      </c>
      <c r="V7" s="29">
        <f t="shared" si="0"/>
        <v>1658.7847100000001</v>
      </c>
      <c r="W7" s="29">
        <f t="shared" si="0"/>
        <v>4391.739059999999</v>
      </c>
      <c r="X7" s="29">
        <f t="shared" si="0"/>
        <v>7865.274309999998</v>
      </c>
      <c r="Y7" s="29">
        <f t="shared" si="0"/>
        <v>2184.444962</v>
      </c>
      <c r="Z7" s="29">
        <f t="shared" si="0"/>
        <v>2393.01341</v>
      </c>
      <c r="AA7" s="29">
        <f t="shared" si="0"/>
        <v>2380.1494900000002</v>
      </c>
      <c r="AB7" s="29">
        <f t="shared" si="0"/>
        <v>6957.6078619999998</v>
      </c>
      <c r="AC7" s="29">
        <f t="shared" si="0"/>
        <v>3453.0408079999997</v>
      </c>
      <c r="AD7" s="29">
        <f t="shared" si="0"/>
        <v>3643.7650000000003</v>
      </c>
      <c r="AE7" s="29">
        <f t="shared" si="0"/>
        <v>5443.4921460063633</v>
      </c>
      <c r="AF7" s="29">
        <f t="shared" si="0"/>
        <v>12540.297954006361</v>
      </c>
      <c r="AG7" s="29">
        <f t="shared" si="0"/>
        <v>5293.2629346666727</v>
      </c>
      <c r="AH7" s="29">
        <f t="shared" ref="AH7:BM7" si="1">+AH8+AH56+AH99+AH111</f>
        <v>4736.724102666667</v>
      </c>
      <c r="AI7" s="29">
        <f t="shared" si="1"/>
        <v>5445.8698366602948</v>
      </c>
      <c r="AJ7" s="29">
        <f t="shared" si="1"/>
        <v>15475.856873993635</v>
      </c>
      <c r="AK7" s="29">
        <f t="shared" si="1"/>
        <v>42839.036999999997</v>
      </c>
      <c r="AL7" s="29">
        <f t="shared" si="1"/>
        <v>42839.036999999997</v>
      </c>
      <c r="AM7" s="29">
        <f t="shared" si="1"/>
        <v>0</v>
      </c>
      <c r="AN7" s="29">
        <f t="shared" si="1"/>
        <v>1814.7505399999998</v>
      </c>
      <c r="AO7" s="29">
        <f t="shared" si="1"/>
        <v>1658.7847100000001</v>
      </c>
      <c r="AP7" s="29">
        <f t="shared" si="1"/>
        <v>4391.7390599999999</v>
      </c>
      <c r="AQ7" s="29">
        <f t="shared" si="1"/>
        <v>7865.2743099999989</v>
      </c>
      <c r="AR7" s="29">
        <f t="shared" si="1"/>
        <v>2184.444962</v>
      </c>
      <c r="AS7" s="29">
        <f t="shared" si="1"/>
        <v>2393.01341</v>
      </c>
      <c r="AT7" s="29">
        <f t="shared" si="1"/>
        <v>2380.1494900000002</v>
      </c>
      <c r="AU7" s="29">
        <f t="shared" si="1"/>
        <v>6957.6078619999998</v>
      </c>
      <c r="AV7" s="29">
        <f t="shared" si="1"/>
        <v>3453.0408079999997</v>
      </c>
      <c r="AW7" s="29">
        <f t="shared" si="1"/>
        <v>3971.8477899999989</v>
      </c>
      <c r="AX7" s="29">
        <f t="shared" si="1"/>
        <v>5677.7712700000011</v>
      </c>
      <c r="AY7" s="29">
        <f t="shared" si="1"/>
        <v>13102.659867999999</v>
      </c>
      <c r="AZ7" s="29">
        <f t="shared" si="1"/>
        <v>5435.6787100000001</v>
      </c>
      <c r="BA7" s="29">
        <f t="shared" si="1"/>
        <v>5048.2330900000006</v>
      </c>
      <c r="BB7" s="29">
        <f t="shared" si="1"/>
        <v>4992.7120299999997</v>
      </c>
      <c r="BC7" s="29">
        <f t="shared" si="1"/>
        <v>15476.623830000002</v>
      </c>
      <c r="BD7" s="29">
        <f t="shared" si="1"/>
        <v>43402.165869999997</v>
      </c>
      <c r="BE7" s="29">
        <f t="shared" si="1"/>
        <v>43402.165869999997</v>
      </c>
      <c r="BF7" s="30">
        <f>+BD7/E7*100</f>
        <v>101.31215776027457</v>
      </c>
      <c r="BG7" s="30">
        <f>+BE7/E7*100</f>
        <v>101.31215776027457</v>
      </c>
    </row>
    <row r="8" spans="1:59" s="12" customFormat="1" ht="16.5" customHeight="1">
      <c r="A8" s="21" t="s">
        <v>109</v>
      </c>
      <c r="B8" s="29">
        <f>+B9+B14+B19+B23+B26+B28+B32+B39+B47+B50+B54</f>
        <v>40007.216419999997</v>
      </c>
      <c r="C8" s="29">
        <f t="shared" ref="C8:BE8" si="2">+C9+C14+C19+C23+C26+C28+C32+C39+C47+C50+C54</f>
        <v>0</v>
      </c>
      <c r="D8" s="29">
        <f t="shared" si="2"/>
        <v>40007.216419999997</v>
      </c>
      <c r="E8" s="29">
        <f t="shared" si="2"/>
        <v>13608.998666596623</v>
      </c>
      <c r="F8" s="29">
        <f t="shared" si="2"/>
        <v>0</v>
      </c>
      <c r="G8" s="29">
        <f t="shared" si="2"/>
        <v>0</v>
      </c>
      <c r="H8" s="29">
        <f t="shared" si="2"/>
        <v>0</v>
      </c>
      <c r="I8" s="29">
        <f t="shared" si="2"/>
        <v>261.24813999999998</v>
      </c>
      <c r="J8" s="29">
        <f t="shared" si="2"/>
        <v>279.77152999999998</v>
      </c>
      <c r="K8" s="29">
        <f t="shared" si="2"/>
        <v>422.73426999999987</v>
      </c>
      <c r="L8" s="29">
        <f t="shared" si="2"/>
        <v>597.84912999999983</v>
      </c>
      <c r="M8" s="29">
        <f t="shared" si="2"/>
        <v>447.4</v>
      </c>
      <c r="N8" s="29">
        <f t="shared" si="2"/>
        <v>2253.2396520000002</v>
      </c>
      <c r="O8" s="29">
        <f t="shared" si="2"/>
        <v>2528.2629346666727</v>
      </c>
      <c r="P8" s="29">
        <f t="shared" si="2"/>
        <v>3452.3407226666668</v>
      </c>
      <c r="Q8" s="29">
        <f t="shared" si="2"/>
        <v>4280.5235166602979</v>
      </c>
      <c r="R8" s="29">
        <f t="shared" si="2"/>
        <v>14523.369895993637</v>
      </c>
      <c r="S8" s="29">
        <f t="shared" si="2"/>
        <v>18950.051034006363</v>
      </c>
      <c r="T8" s="29">
        <f t="shared" si="2"/>
        <v>0</v>
      </c>
      <c r="U8" s="29">
        <f t="shared" si="2"/>
        <v>0</v>
      </c>
      <c r="V8" s="29">
        <f t="shared" si="2"/>
        <v>0</v>
      </c>
      <c r="W8" s="29">
        <f t="shared" si="2"/>
        <v>0</v>
      </c>
      <c r="X8" s="29">
        <f t="shared" si="2"/>
        <v>0</v>
      </c>
      <c r="Y8" s="29">
        <f t="shared" si="2"/>
        <v>261.24813999999998</v>
      </c>
      <c r="Z8" s="29">
        <f t="shared" si="2"/>
        <v>279.77152999999998</v>
      </c>
      <c r="AA8" s="29">
        <f t="shared" si="2"/>
        <v>422.73426999999987</v>
      </c>
      <c r="AB8" s="29">
        <f t="shared" si="2"/>
        <v>963.75393999999983</v>
      </c>
      <c r="AC8" s="29">
        <f t="shared" si="2"/>
        <v>597.84912999999983</v>
      </c>
      <c r="AD8" s="29">
        <f t="shared" si="2"/>
        <v>396.41318000000001</v>
      </c>
      <c r="AE8" s="29">
        <f t="shared" si="2"/>
        <v>3358.7540365966165</v>
      </c>
      <c r="AF8" s="29">
        <f t="shared" si="2"/>
        <v>4353.0163465966152</v>
      </c>
      <c r="AG8" s="29">
        <f t="shared" si="2"/>
        <v>2231.7403246666727</v>
      </c>
      <c r="AH8" s="29">
        <f t="shared" si="2"/>
        <v>2375.6398726666666</v>
      </c>
      <c r="AI8" s="29">
        <f t="shared" si="2"/>
        <v>3683.8481826666666</v>
      </c>
      <c r="AJ8" s="29">
        <f t="shared" si="2"/>
        <v>8291.2283800000059</v>
      </c>
      <c r="AK8" s="29">
        <f t="shared" si="2"/>
        <v>13607.998666596623</v>
      </c>
      <c r="AL8" s="29">
        <f t="shared" si="2"/>
        <v>13607.998666596623</v>
      </c>
      <c r="AM8" s="29">
        <f t="shared" si="2"/>
        <v>0</v>
      </c>
      <c r="AN8" s="29">
        <f t="shared" si="2"/>
        <v>0</v>
      </c>
      <c r="AO8" s="29">
        <f t="shared" si="2"/>
        <v>0</v>
      </c>
      <c r="AP8" s="29">
        <f t="shared" si="2"/>
        <v>0</v>
      </c>
      <c r="AQ8" s="29">
        <f t="shared" si="2"/>
        <v>0</v>
      </c>
      <c r="AR8" s="29">
        <f t="shared" si="2"/>
        <v>261.24813999999998</v>
      </c>
      <c r="AS8" s="29">
        <f t="shared" si="2"/>
        <v>279.77152999999998</v>
      </c>
      <c r="AT8" s="29">
        <f t="shared" si="2"/>
        <v>422.73426999999987</v>
      </c>
      <c r="AU8" s="29">
        <f t="shared" si="2"/>
        <v>963.75393999999983</v>
      </c>
      <c r="AV8" s="29">
        <f t="shared" si="2"/>
        <v>597.84912999999983</v>
      </c>
      <c r="AW8" s="29">
        <f t="shared" si="2"/>
        <v>396.41318000000001</v>
      </c>
      <c r="AX8" s="29">
        <f t="shared" si="2"/>
        <v>3358.7540365966165</v>
      </c>
      <c r="AY8" s="29">
        <f t="shared" si="2"/>
        <v>4353.0163465966152</v>
      </c>
      <c r="AZ8" s="29">
        <f t="shared" si="2"/>
        <v>2489.5558299999998</v>
      </c>
      <c r="BA8" s="29">
        <f t="shared" si="2"/>
        <v>3399.9221100000009</v>
      </c>
      <c r="BB8" s="29">
        <f t="shared" si="2"/>
        <v>3416.1531199999995</v>
      </c>
      <c r="BC8" s="29">
        <f t="shared" si="2"/>
        <v>9305.6310600000015</v>
      </c>
      <c r="BD8" s="29">
        <f t="shared" si="2"/>
        <v>14622.401346596616</v>
      </c>
      <c r="BE8" s="29">
        <f t="shared" si="2"/>
        <v>14622.401346596616</v>
      </c>
      <c r="BF8" s="30">
        <f>+BD8/E8*100</f>
        <v>107.44656315153736</v>
      </c>
      <c r="BG8" s="30">
        <f>+BE8/E8*100</f>
        <v>107.44656315153736</v>
      </c>
    </row>
    <row r="9" spans="1:59" ht="16.5" customHeight="1">
      <c r="A9" s="22" t="s">
        <v>110</v>
      </c>
      <c r="B9" s="3">
        <f t="shared" ref="B9:S9" si="3">SUM(B10:B13)</f>
        <v>16900</v>
      </c>
      <c r="C9" s="3">
        <f t="shared" si="3"/>
        <v>0</v>
      </c>
      <c r="D9" s="3">
        <f t="shared" si="3"/>
        <v>16900</v>
      </c>
      <c r="E9" s="3">
        <f t="shared" si="3"/>
        <v>6231.8530620000056</v>
      </c>
      <c r="F9" s="31">
        <f t="shared" si="3"/>
        <v>0</v>
      </c>
      <c r="G9" s="31">
        <f t="shared" si="3"/>
        <v>0</v>
      </c>
      <c r="H9" s="31">
        <f t="shared" si="3"/>
        <v>0</v>
      </c>
      <c r="I9" s="31">
        <f>SUM(I10:I13)</f>
        <v>36.079319999999996</v>
      </c>
      <c r="J9" s="31">
        <f t="shared" si="3"/>
        <v>37.194569999999999</v>
      </c>
      <c r="K9" s="31">
        <f t="shared" si="3"/>
        <v>24.593869999999999</v>
      </c>
      <c r="L9" s="31">
        <f t="shared" si="3"/>
        <v>71.550439999999995</v>
      </c>
      <c r="M9" s="3">
        <f t="shared" si="3"/>
        <v>76.400000000000006</v>
      </c>
      <c r="N9" s="3">
        <f t="shared" si="3"/>
        <v>1690</v>
      </c>
      <c r="O9" s="3">
        <f t="shared" si="3"/>
        <v>720.75058200000603</v>
      </c>
      <c r="P9" s="3">
        <f>SUM(P10:P13)</f>
        <v>1695.39545</v>
      </c>
      <c r="Q9" s="3">
        <f>SUM(Q10:Q13)</f>
        <v>1730.8443139936319</v>
      </c>
      <c r="R9" s="3">
        <f t="shared" si="3"/>
        <v>6082.8085459936383</v>
      </c>
      <c r="S9" s="3">
        <f t="shared" si="3"/>
        <v>10817.191454006363</v>
      </c>
      <c r="T9" s="32"/>
      <c r="U9" s="31">
        <f t="shared" ref="U9:W9" si="4">SUM(U10:U13)</f>
        <v>0</v>
      </c>
      <c r="V9" s="31">
        <f t="shared" si="4"/>
        <v>0</v>
      </c>
      <c r="W9" s="31">
        <f t="shared" si="4"/>
        <v>0</v>
      </c>
      <c r="X9" s="31">
        <f t="shared" ref="X9" si="5">SUM(X10:X13)</f>
        <v>0</v>
      </c>
      <c r="Y9" s="31">
        <f>SUM(Y10:Y13)</f>
        <v>36.079319999999996</v>
      </c>
      <c r="Z9" s="31">
        <f t="shared" ref="Z9:AG9" si="6">SUM(Z10:Z13)</f>
        <v>37.194569999999999</v>
      </c>
      <c r="AA9" s="31">
        <f t="shared" si="6"/>
        <v>24.593869999999999</v>
      </c>
      <c r="AB9" s="31">
        <f t="shared" ref="AB9" si="7">SUM(AB10:AB13)</f>
        <v>97.867760000000004</v>
      </c>
      <c r="AC9" s="31">
        <f t="shared" si="6"/>
        <v>71.550439999999995</v>
      </c>
      <c r="AD9" s="3">
        <f t="shared" si="6"/>
        <v>107.89600999999999</v>
      </c>
      <c r="AE9" s="3">
        <f t="shared" si="6"/>
        <v>2223.4716899999999</v>
      </c>
      <c r="AF9" s="31">
        <f t="shared" ref="AF9" si="8">SUM(AF10:AF13)</f>
        <v>2402.9181399999998</v>
      </c>
      <c r="AG9" s="33">
        <f t="shared" si="6"/>
        <v>1639.750582000006</v>
      </c>
      <c r="AH9" s="33">
        <f>SUM(AH10:AH13)</f>
        <v>948.69460000000004</v>
      </c>
      <c r="AI9" s="33">
        <f>SUM(AI10:AI13)</f>
        <v>1142.6219799999999</v>
      </c>
      <c r="AJ9" s="31">
        <f t="shared" ref="AJ9:AK9" si="9">SUM(AJ10:AJ13)</f>
        <v>3731.0671620000057</v>
      </c>
      <c r="AK9" s="31">
        <f t="shared" si="9"/>
        <v>6231.8530620000056</v>
      </c>
      <c r="AL9" s="3">
        <f t="shared" ref="AL9" si="10">SUM(AL10:AL13)</f>
        <v>6231.8530620000056</v>
      </c>
      <c r="AM9" s="32"/>
      <c r="AN9" s="31">
        <f>SUM(AN10:AN13)</f>
        <v>0</v>
      </c>
      <c r="AO9" s="31">
        <f>SUM(AO10:AO13)</f>
        <v>0</v>
      </c>
      <c r="AP9" s="31">
        <f>SUM(AP10:AP13)</f>
        <v>0</v>
      </c>
      <c r="AQ9" s="31">
        <f t="shared" ref="AQ9" si="11">SUM(AQ10:AQ13)</f>
        <v>0</v>
      </c>
      <c r="AR9" s="31">
        <f>SUM(AR10:AR13)</f>
        <v>36.079319999999996</v>
      </c>
      <c r="AS9" s="31">
        <f t="shared" ref="AS9:AZ9" si="12">SUM(AS10:AS13)</f>
        <v>37.194569999999999</v>
      </c>
      <c r="AT9" s="31">
        <f t="shared" si="12"/>
        <v>24.593869999999999</v>
      </c>
      <c r="AU9" s="31">
        <f t="shared" si="12"/>
        <v>97.867760000000004</v>
      </c>
      <c r="AV9" s="31">
        <f t="shared" si="12"/>
        <v>71.550439999999995</v>
      </c>
      <c r="AW9" s="3">
        <f t="shared" si="12"/>
        <v>107.89600999999999</v>
      </c>
      <c r="AX9" s="3">
        <f t="shared" si="12"/>
        <v>2223.4716899999999</v>
      </c>
      <c r="AY9" s="31">
        <f t="shared" ref="AY9" si="13">SUM(AY10:AY13)</f>
        <v>2402.9181399999998</v>
      </c>
      <c r="AZ9" s="33">
        <f t="shared" si="12"/>
        <v>1629.1294399999999</v>
      </c>
      <c r="BA9" s="33">
        <f>SUM(BA10:BA13)</f>
        <v>2131.7080400000004</v>
      </c>
      <c r="BB9" s="33">
        <f>SUM(BB10:BB13)</f>
        <v>1964.86691</v>
      </c>
      <c r="BC9" s="31">
        <f t="shared" ref="BC9:BE9" si="14">SUM(BC10:BC13)</f>
        <v>5725.7043899999999</v>
      </c>
      <c r="BD9" s="31">
        <f t="shared" si="14"/>
        <v>8226.4902899999997</v>
      </c>
      <c r="BE9" s="3">
        <f t="shared" si="14"/>
        <v>8226.4902899999997</v>
      </c>
      <c r="BF9" s="14">
        <f>+BD9/E9*100</f>
        <v>132.00712866872138</v>
      </c>
      <c r="BG9" s="14">
        <f>+BE9/E9*100</f>
        <v>132.00712866872138</v>
      </c>
    </row>
    <row r="10" spans="1:59" ht="32.25" customHeight="1" outlineLevel="1">
      <c r="A10" s="23" t="s">
        <v>21</v>
      </c>
      <c r="B10" s="34">
        <v>4500</v>
      </c>
      <c r="C10" s="34">
        <v>0</v>
      </c>
      <c r="D10" s="34">
        <f>+B10-C10</f>
        <v>4500</v>
      </c>
      <c r="E10" s="34">
        <f>+AL10</f>
        <v>1348.3931399999999</v>
      </c>
      <c r="F10" s="35">
        <v>0</v>
      </c>
      <c r="G10" s="35">
        <v>0</v>
      </c>
      <c r="H10" s="35">
        <v>0</v>
      </c>
      <c r="I10" s="35">
        <v>15.288</v>
      </c>
      <c r="J10" s="35">
        <v>24.60455</v>
      </c>
      <c r="K10" s="35">
        <v>11.535489999999999</v>
      </c>
      <c r="L10" s="35">
        <v>33.535639999999994</v>
      </c>
      <c r="M10" s="34">
        <v>25</v>
      </c>
      <c r="N10" s="34">
        <v>400</v>
      </c>
      <c r="O10" s="34">
        <v>200</v>
      </c>
      <c r="P10" s="34">
        <f>595.39545+300+200-220-220</f>
        <v>655.39544999999998</v>
      </c>
      <c r="Q10" s="34">
        <f>480.212+100+200</f>
        <v>780.21199999999999</v>
      </c>
      <c r="R10" s="36">
        <f>SUM(F10:Q10)</f>
        <v>2145.5711299999998</v>
      </c>
      <c r="S10" s="36">
        <f>+B10-R10</f>
        <v>2354.4288700000002</v>
      </c>
      <c r="T10" s="32"/>
      <c r="U10" s="35">
        <v>0</v>
      </c>
      <c r="V10" s="35">
        <v>0</v>
      </c>
      <c r="W10" s="35">
        <v>0</v>
      </c>
      <c r="X10" s="35">
        <f>SUM(U10:W10)</f>
        <v>0</v>
      </c>
      <c r="Y10" s="35">
        <v>15.288</v>
      </c>
      <c r="Z10" s="35">
        <v>24.60455</v>
      </c>
      <c r="AA10" s="35">
        <v>11.535489999999999</v>
      </c>
      <c r="AB10" s="35">
        <f>SUM(Y10:AA10)</f>
        <v>51.428039999999996</v>
      </c>
      <c r="AC10" s="35">
        <v>33.535639999999994</v>
      </c>
      <c r="AD10" s="34">
        <v>79.819469999999981</v>
      </c>
      <c r="AE10" s="34">
        <v>408.0025399999999</v>
      </c>
      <c r="AF10" s="35">
        <f>SUM(AC10:AE10)</f>
        <v>521.35764999999992</v>
      </c>
      <c r="AG10" s="37">
        <v>158</v>
      </c>
      <c r="AH10" s="37">
        <v>275.39544999999998</v>
      </c>
      <c r="AI10" s="37">
        <f>292.212+50</f>
        <v>342.21199999999999</v>
      </c>
      <c r="AJ10" s="35">
        <f>SUM(AG10:AI10)</f>
        <v>775.60744999999997</v>
      </c>
      <c r="AK10" s="35">
        <f>+X10+AB10+AF10+AJ10</f>
        <v>1348.3931399999999</v>
      </c>
      <c r="AL10" s="36">
        <f>+AK10</f>
        <v>1348.3931399999999</v>
      </c>
      <c r="AM10" s="32"/>
      <c r="AN10" s="35">
        <v>0</v>
      </c>
      <c r="AO10" s="35">
        <v>0</v>
      </c>
      <c r="AP10" s="35">
        <v>0</v>
      </c>
      <c r="AQ10" s="35">
        <f>SUM(AN10:AP10)</f>
        <v>0</v>
      </c>
      <c r="AR10" s="35">
        <v>15.288</v>
      </c>
      <c r="AS10" s="35">
        <v>24.60455</v>
      </c>
      <c r="AT10" s="35">
        <v>11.535489999999999</v>
      </c>
      <c r="AU10" s="35">
        <f>SUM(AR10:AT10)</f>
        <v>51.428039999999996</v>
      </c>
      <c r="AV10" s="35">
        <v>33.535639999999994</v>
      </c>
      <c r="AW10" s="34">
        <v>79.819469999999981</v>
      </c>
      <c r="AX10" s="34">
        <v>408.0025399999999</v>
      </c>
      <c r="AY10" s="35">
        <f>SUM(AV10:AX10)</f>
        <v>521.35764999999992</v>
      </c>
      <c r="AZ10" s="37">
        <v>204.91330999999997</v>
      </c>
      <c r="BA10" s="37">
        <v>645.76222999999993</v>
      </c>
      <c r="BB10" s="37">
        <v>828.64618999999993</v>
      </c>
      <c r="BC10" s="35">
        <f>SUM(AZ10:BB10)</f>
        <v>1679.3217299999999</v>
      </c>
      <c r="BD10" s="35">
        <f>+AQ10+AU10+AY10+BC10</f>
        <v>2252.1074199999998</v>
      </c>
      <c r="BE10" s="36">
        <f>+BD10</f>
        <v>2252.1074199999998</v>
      </c>
      <c r="BF10" s="38">
        <f t="shared" ref="BF10:BF69" si="15">+BD10/E10*100</f>
        <v>167.02157206169116</v>
      </c>
      <c r="BG10" s="38">
        <f t="shared" ref="BG10:BG69" si="16">+BE10/E10*100</f>
        <v>167.02157206169116</v>
      </c>
    </row>
    <row r="11" spans="1:59" ht="18.75" customHeight="1" outlineLevel="1">
      <c r="A11" s="23" t="s">
        <v>22</v>
      </c>
      <c r="B11" s="34">
        <f>3100+1200</f>
        <v>4300</v>
      </c>
      <c r="C11" s="34"/>
      <c r="D11" s="34">
        <f>+B11-C11</f>
        <v>4300</v>
      </c>
      <c r="E11" s="34">
        <f t="shared" ref="E11:E53" si="17">+AL11</f>
        <v>1384.92021</v>
      </c>
      <c r="F11" s="35">
        <v>0</v>
      </c>
      <c r="G11" s="35">
        <v>0</v>
      </c>
      <c r="H11" s="35">
        <v>0</v>
      </c>
      <c r="I11" s="35">
        <v>20.791319999999999</v>
      </c>
      <c r="J11" s="35">
        <v>12.590020000000001</v>
      </c>
      <c r="K11" s="35">
        <v>13.05838</v>
      </c>
      <c r="L11" s="35">
        <v>38.014800000000001</v>
      </c>
      <c r="M11" s="34">
        <v>25</v>
      </c>
      <c r="N11" s="34">
        <f>30+530</f>
        <v>560</v>
      </c>
      <c r="O11" s="34">
        <f>360-200</f>
        <v>160</v>
      </c>
      <c r="P11" s="34">
        <f>400+260</f>
        <v>660</v>
      </c>
      <c r="Q11" s="34">
        <f>402.40998+160</f>
        <v>562.40998000000002</v>
      </c>
      <c r="R11" s="36">
        <f>SUM(F11:Q11)</f>
        <v>2051.8645000000001</v>
      </c>
      <c r="S11" s="36">
        <f>+B11-R11</f>
        <v>2248.1354999999999</v>
      </c>
      <c r="T11" s="32"/>
      <c r="U11" s="35">
        <v>0</v>
      </c>
      <c r="V11" s="35">
        <v>0</v>
      </c>
      <c r="W11" s="35">
        <v>0</v>
      </c>
      <c r="X11" s="35">
        <f t="shared" ref="X11:X13" si="18">SUM(U11:W11)</f>
        <v>0</v>
      </c>
      <c r="Y11" s="35">
        <v>20.791319999999999</v>
      </c>
      <c r="Z11" s="35">
        <v>12.590020000000001</v>
      </c>
      <c r="AA11" s="35">
        <v>13.05838</v>
      </c>
      <c r="AB11" s="35">
        <f t="shared" ref="AB11:AB13" si="19">SUM(Y11:AA11)</f>
        <v>46.439720000000001</v>
      </c>
      <c r="AC11" s="35">
        <v>38.014800000000001</v>
      </c>
      <c r="AD11" s="34">
        <v>1.6765399999999999</v>
      </c>
      <c r="AE11" s="34">
        <v>466.37916999999993</v>
      </c>
      <c r="AF11" s="35">
        <f t="shared" ref="AF11:AF13" si="20">SUM(AC11:AE11)</f>
        <v>506.07050999999996</v>
      </c>
      <c r="AG11" s="37">
        <v>250</v>
      </c>
      <c r="AH11" s="37">
        <v>270</v>
      </c>
      <c r="AI11" s="37">
        <f>262.40998+50</f>
        <v>312.40998000000002</v>
      </c>
      <c r="AJ11" s="35">
        <f t="shared" ref="AJ11:AJ13" si="21">SUM(AG11:AI11)</f>
        <v>832.40998000000002</v>
      </c>
      <c r="AK11" s="35">
        <f t="shared" ref="AK11:AK13" si="22">+X11+AB11+AF11+AJ11</f>
        <v>1384.92021</v>
      </c>
      <c r="AL11" s="36">
        <f t="shared" ref="AL11:AL13" si="23">+AK11</f>
        <v>1384.92021</v>
      </c>
      <c r="AM11" s="32"/>
      <c r="AN11" s="35">
        <v>0</v>
      </c>
      <c r="AO11" s="35">
        <v>0</v>
      </c>
      <c r="AP11" s="35">
        <v>0</v>
      </c>
      <c r="AQ11" s="35">
        <f t="shared" ref="AQ11:AQ13" si="24">SUM(AN11:AP11)</f>
        <v>0</v>
      </c>
      <c r="AR11" s="35">
        <v>20.791319999999999</v>
      </c>
      <c r="AS11" s="35">
        <v>12.590020000000001</v>
      </c>
      <c r="AT11" s="35">
        <v>13.05838</v>
      </c>
      <c r="AU11" s="35">
        <f t="shared" ref="AU11:AU13" si="25">SUM(AR11:AT11)</f>
        <v>46.439720000000001</v>
      </c>
      <c r="AV11" s="35">
        <v>38.014800000000001</v>
      </c>
      <c r="AW11" s="34">
        <v>1.6765399999999999</v>
      </c>
      <c r="AX11" s="34">
        <v>466.37916999999993</v>
      </c>
      <c r="AY11" s="35">
        <f t="shared" ref="AY11:AY13" si="26">SUM(AV11:AX11)</f>
        <v>506.07050999999996</v>
      </c>
      <c r="AZ11" s="37">
        <v>163.34905999999998</v>
      </c>
      <c r="BA11" s="37">
        <v>327.60196000000002</v>
      </c>
      <c r="BB11" s="37">
        <v>136.22233000000003</v>
      </c>
      <c r="BC11" s="35">
        <f t="shared" ref="BC11:BC13" si="27">SUM(AZ11:BB11)</f>
        <v>627.17335000000003</v>
      </c>
      <c r="BD11" s="35">
        <f t="shared" ref="BD11:BD13" si="28">+AQ11+AU11+AY11+BC11</f>
        <v>1179.6835799999999</v>
      </c>
      <c r="BE11" s="36">
        <f t="shared" ref="BE11:BE13" si="29">+BD11</f>
        <v>1179.6835799999999</v>
      </c>
      <c r="BF11" s="38">
        <f t="shared" si="15"/>
        <v>85.180617011863802</v>
      </c>
      <c r="BG11" s="38">
        <f t="shared" si="16"/>
        <v>85.180617011863802</v>
      </c>
    </row>
    <row r="12" spans="1:59" ht="32.25" customHeight="1" outlineLevel="1">
      <c r="A12" s="23" t="s">
        <v>23</v>
      </c>
      <c r="B12" s="34">
        <v>100</v>
      </c>
      <c r="C12" s="34">
        <v>0</v>
      </c>
      <c r="D12" s="34">
        <f>+B12-C12</f>
        <v>100</v>
      </c>
      <c r="E12" s="34">
        <f t="shared" si="17"/>
        <v>100</v>
      </c>
      <c r="F12" s="34">
        <v>0</v>
      </c>
      <c r="G12" s="34">
        <v>0</v>
      </c>
      <c r="H12" s="34">
        <v>0</v>
      </c>
      <c r="I12" s="34">
        <v>0</v>
      </c>
      <c r="J12" s="34">
        <v>0</v>
      </c>
      <c r="K12" s="34">
        <v>0</v>
      </c>
      <c r="L12" s="34">
        <v>0</v>
      </c>
      <c r="M12" s="34">
        <v>26.4</v>
      </c>
      <c r="N12" s="34">
        <v>30</v>
      </c>
      <c r="O12" s="34">
        <v>31.4</v>
      </c>
      <c r="P12" s="34">
        <v>0</v>
      </c>
      <c r="Q12" s="34">
        <v>0</v>
      </c>
      <c r="R12" s="36">
        <f>SUM(F12:Q12)</f>
        <v>87.8</v>
      </c>
      <c r="S12" s="36">
        <f>+B12-R12</f>
        <v>12.200000000000003</v>
      </c>
      <c r="T12" s="32"/>
      <c r="U12" s="34">
        <v>0</v>
      </c>
      <c r="V12" s="34">
        <v>0</v>
      </c>
      <c r="W12" s="34">
        <v>0</v>
      </c>
      <c r="X12" s="35">
        <f t="shared" si="18"/>
        <v>0</v>
      </c>
      <c r="Y12" s="34">
        <v>0</v>
      </c>
      <c r="Z12" s="34">
        <v>0</v>
      </c>
      <c r="AA12" s="34">
        <v>0</v>
      </c>
      <c r="AB12" s="35">
        <f t="shared" si="19"/>
        <v>0</v>
      </c>
      <c r="AC12" s="34">
        <v>0</v>
      </c>
      <c r="AD12" s="34">
        <v>26.4</v>
      </c>
      <c r="AE12" s="34">
        <v>18.900849999999998</v>
      </c>
      <c r="AF12" s="35">
        <f t="shared" si="20"/>
        <v>45.300849999999997</v>
      </c>
      <c r="AG12" s="37">
        <v>31.4</v>
      </c>
      <c r="AH12" s="37">
        <v>23.299149999999997</v>
      </c>
      <c r="AI12" s="37">
        <v>0</v>
      </c>
      <c r="AJ12" s="35">
        <f t="shared" si="21"/>
        <v>54.699149999999996</v>
      </c>
      <c r="AK12" s="35">
        <f t="shared" si="22"/>
        <v>100</v>
      </c>
      <c r="AL12" s="36">
        <f t="shared" si="23"/>
        <v>100</v>
      </c>
      <c r="AM12" s="32"/>
      <c r="AN12" s="34">
        <v>0</v>
      </c>
      <c r="AO12" s="34">
        <v>0</v>
      </c>
      <c r="AP12" s="34">
        <v>0</v>
      </c>
      <c r="AQ12" s="35">
        <f t="shared" si="24"/>
        <v>0</v>
      </c>
      <c r="AR12" s="34">
        <v>0</v>
      </c>
      <c r="AS12" s="34">
        <v>0</v>
      </c>
      <c r="AT12" s="34">
        <v>0</v>
      </c>
      <c r="AU12" s="35">
        <f t="shared" si="25"/>
        <v>0</v>
      </c>
      <c r="AV12" s="34">
        <v>0</v>
      </c>
      <c r="AW12" s="34">
        <v>26.4</v>
      </c>
      <c r="AX12" s="34">
        <v>18.900849999999998</v>
      </c>
      <c r="AY12" s="35">
        <f t="shared" si="26"/>
        <v>45.300849999999997</v>
      </c>
      <c r="AZ12" s="37">
        <v>0</v>
      </c>
      <c r="BA12" s="37">
        <v>0</v>
      </c>
      <c r="BB12" s="37">
        <v>44</v>
      </c>
      <c r="BC12" s="35">
        <f t="shared" si="27"/>
        <v>44</v>
      </c>
      <c r="BD12" s="35">
        <f t="shared" si="28"/>
        <v>89.300849999999997</v>
      </c>
      <c r="BE12" s="36">
        <f t="shared" si="29"/>
        <v>89.300849999999997</v>
      </c>
      <c r="BF12" s="38">
        <f t="shared" si="15"/>
        <v>89.300849999999997</v>
      </c>
      <c r="BG12" s="38">
        <f t="shared" si="16"/>
        <v>89.300849999999997</v>
      </c>
    </row>
    <row r="13" spans="1:59" ht="15.75" customHeight="1" outlineLevel="1">
      <c r="A13" s="23" t="s">
        <v>24</v>
      </c>
      <c r="B13" s="34">
        <v>8000</v>
      </c>
      <c r="C13" s="34">
        <v>0</v>
      </c>
      <c r="D13" s="34">
        <f>+B13-C13</f>
        <v>8000</v>
      </c>
      <c r="E13" s="34">
        <f t="shared" si="17"/>
        <v>3398.5397120000061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  <c r="K13" s="34">
        <v>0</v>
      </c>
      <c r="L13" s="34">
        <v>0</v>
      </c>
      <c r="M13" s="34"/>
      <c r="N13" s="34">
        <f>7000*0.1</f>
        <v>700</v>
      </c>
      <c r="O13" s="34">
        <f>469.350582000006-140</f>
        <v>329.350582000006</v>
      </c>
      <c r="P13" s="34">
        <v>380</v>
      </c>
      <c r="Q13" s="34">
        <v>388.22233399363199</v>
      </c>
      <c r="R13" s="36">
        <f>SUM(F13:Q13)</f>
        <v>1797.5729159936379</v>
      </c>
      <c r="S13" s="36">
        <f>+B13-R13</f>
        <v>6202.4270840063618</v>
      </c>
      <c r="T13" s="32"/>
      <c r="U13" s="34">
        <v>0</v>
      </c>
      <c r="V13" s="34">
        <v>0</v>
      </c>
      <c r="W13" s="34">
        <v>0</v>
      </c>
      <c r="X13" s="35">
        <f t="shared" si="18"/>
        <v>0</v>
      </c>
      <c r="Y13" s="34">
        <v>0</v>
      </c>
      <c r="Z13" s="34">
        <v>0</v>
      </c>
      <c r="AA13" s="34">
        <v>0</v>
      </c>
      <c r="AB13" s="35">
        <f t="shared" si="19"/>
        <v>0</v>
      </c>
      <c r="AC13" s="34">
        <v>0</v>
      </c>
      <c r="AD13" s="34">
        <v>0</v>
      </c>
      <c r="AE13" s="34">
        <v>1330.18913</v>
      </c>
      <c r="AF13" s="35">
        <f t="shared" si="20"/>
        <v>1330.18913</v>
      </c>
      <c r="AG13" s="37">
        <v>1200.3505820000059</v>
      </c>
      <c r="AH13" s="37">
        <v>380</v>
      </c>
      <c r="AI13" s="37">
        <f>388+100</f>
        <v>488</v>
      </c>
      <c r="AJ13" s="35">
        <f t="shared" si="21"/>
        <v>2068.3505820000059</v>
      </c>
      <c r="AK13" s="35">
        <f t="shared" si="22"/>
        <v>3398.5397120000061</v>
      </c>
      <c r="AL13" s="36">
        <f t="shared" si="23"/>
        <v>3398.5397120000061</v>
      </c>
      <c r="AM13" s="32"/>
      <c r="AN13" s="34">
        <v>0</v>
      </c>
      <c r="AO13" s="34">
        <v>0</v>
      </c>
      <c r="AP13" s="34">
        <v>0</v>
      </c>
      <c r="AQ13" s="35">
        <f t="shared" si="24"/>
        <v>0</v>
      </c>
      <c r="AR13" s="34">
        <v>0</v>
      </c>
      <c r="AS13" s="34">
        <v>0</v>
      </c>
      <c r="AT13" s="34">
        <v>0</v>
      </c>
      <c r="AU13" s="35">
        <f t="shared" si="25"/>
        <v>0</v>
      </c>
      <c r="AV13" s="34">
        <v>0</v>
      </c>
      <c r="AW13" s="34">
        <v>0</v>
      </c>
      <c r="AX13" s="34">
        <v>1330.18913</v>
      </c>
      <c r="AY13" s="35">
        <f t="shared" si="26"/>
        <v>1330.18913</v>
      </c>
      <c r="AZ13" s="37">
        <v>1260.86707</v>
      </c>
      <c r="BA13" s="37">
        <v>1158.3438500000002</v>
      </c>
      <c r="BB13" s="37">
        <v>955.99838999999997</v>
      </c>
      <c r="BC13" s="35">
        <f t="shared" si="27"/>
        <v>3375.2093100000002</v>
      </c>
      <c r="BD13" s="35">
        <f t="shared" si="28"/>
        <v>4705.3984399999999</v>
      </c>
      <c r="BE13" s="36">
        <f t="shared" si="29"/>
        <v>4705.3984399999999</v>
      </c>
      <c r="BF13" s="38">
        <f t="shared" si="15"/>
        <v>138.45353707021775</v>
      </c>
      <c r="BG13" s="38">
        <f t="shared" si="16"/>
        <v>138.45353707021775</v>
      </c>
    </row>
    <row r="14" spans="1:59">
      <c r="A14" s="22" t="s">
        <v>111</v>
      </c>
      <c r="B14" s="3">
        <f>SUM(B15:B18)</f>
        <v>10150</v>
      </c>
      <c r="C14" s="3">
        <f t="shared" ref="C14:S14" si="30">SUM(C15:C18)</f>
        <v>0</v>
      </c>
      <c r="D14" s="3">
        <f t="shared" si="30"/>
        <v>10150</v>
      </c>
      <c r="E14" s="3">
        <f t="shared" si="30"/>
        <v>1982.6438199999998</v>
      </c>
      <c r="F14" s="31">
        <f t="shared" si="30"/>
        <v>0</v>
      </c>
      <c r="G14" s="31">
        <f t="shared" si="30"/>
        <v>0</v>
      </c>
      <c r="H14" s="31">
        <f t="shared" si="30"/>
        <v>0</v>
      </c>
      <c r="I14" s="31">
        <f t="shared" si="30"/>
        <v>136.09755999999999</v>
      </c>
      <c r="J14" s="31">
        <f t="shared" si="30"/>
        <v>164.87549999999999</v>
      </c>
      <c r="K14" s="31">
        <f t="shared" si="30"/>
        <v>345.79958999999985</v>
      </c>
      <c r="L14" s="31">
        <f t="shared" si="30"/>
        <v>340.90972999999997</v>
      </c>
      <c r="M14" s="3">
        <f t="shared" si="30"/>
        <v>226</v>
      </c>
      <c r="N14" s="3">
        <f t="shared" si="30"/>
        <v>150</v>
      </c>
      <c r="O14" s="3">
        <f t="shared" si="30"/>
        <v>290</v>
      </c>
      <c r="P14" s="3">
        <f t="shared" si="30"/>
        <v>210.44754</v>
      </c>
      <c r="Q14" s="3">
        <f t="shared" si="30"/>
        <v>270</v>
      </c>
      <c r="R14" s="3">
        <f t="shared" si="30"/>
        <v>2134.1299199999999</v>
      </c>
      <c r="S14" s="3">
        <f t="shared" si="30"/>
        <v>4015.8700800000001</v>
      </c>
      <c r="T14" s="32"/>
      <c r="U14" s="31">
        <f t="shared" ref="U14:AL14" si="31">SUM(U15:U18)</f>
        <v>0</v>
      </c>
      <c r="V14" s="31">
        <f t="shared" si="31"/>
        <v>0</v>
      </c>
      <c r="W14" s="31">
        <f t="shared" si="31"/>
        <v>0</v>
      </c>
      <c r="X14" s="31">
        <f t="shared" si="31"/>
        <v>0</v>
      </c>
      <c r="Y14" s="31">
        <f t="shared" si="31"/>
        <v>136.09755999999999</v>
      </c>
      <c r="Z14" s="31">
        <f t="shared" si="31"/>
        <v>164.87549999999999</v>
      </c>
      <c r="AA14" s="31">
        <f t="shared" si="31"/>
        <v>345.79958999999985</v>
      </c>
      <c r="AB14" s="31">
        <f t="shared" si="31"/>
        <v>646.77264999999989</v>
      </c>
      <c r="AC14" s="31">
        <f t="shared" si="31"/>
        <v>340.90972999999997</v>
      </c>
      <c r="AD14" s="3">
        <f t="shared" si="31"/>
        <v>58.425270000000005</v>
      </c>
      <c r="AE14" s="3">
        <f t="shared" si="31"/>
        <v>116.08863000000001</v>
      </c>
      <c r="AF14" s="31">
        <f t="shared" si="31"/>
        <v>515.42363</v>
      </c>
      <c r="AG14" s="33">
        <f t="shared" si="31"/>
        <v>140</v>
      </c>
      <c r="AH14" s="33">
        <f t="shared" si="31"/>
        <v>210.44754</v>
      </c>
      <c r="AI14" s="33">
        <f t="shared" si="31"/>
        <v>470</v>
      </c>
      <c r="AJ14" s="31">
        <f t="shared" si="31"/>
        <v>820.44754</v>
      </c>
      <c r="AK14" s="31">
        <f t="shared" ref="AK14" si="32">SUM(AK15:AK18)</f>
        <v>1982.6438199999998</v>
      </c>
      <c r="AL14" s="3">
        <f t="shared" si="31"/>
        <v>1982.6438199999998</v>
      </c>
      <c r="AM14" s="32"/>
      <c r="AN14" s="31">
        <f t="shared" ref="AN14:BE14" si="33">SUM(AN15:AN18)</f>
        <v>0</v>
      </c>
      <c r="AO14" s="31">
        <f t="shared" si="33"/>
        <v>0</v>
      </c>
      <c r="AP14" s="31">
        <f t="shared" si="33"/>
        <v>0</v>
      </c>
      <c r="AQ14" s="31">
        <f t="shared" ref="AQ14" si="34">SUM(AQ15:AQ18)</f>
        <v>0</v>
      </c>
      <c r="AR14" s="31">
        <f t="shared" si="33"/>
        <v>136.09755999999999</v>
      </c>
      <c r="AS14" s="31">
        <f t="shared" si="33"/>
        <v>164.87549999999999</v>
      </c>
      <c r="AT14" s="31">
        <f t="shared" si="33"/>
        <v>345.79958999999985</v>
      </c>
      <c r="AU14" s="31">
        <f t="shared" si="33"/>
        <v>646.77264999999989</v>
      </c>
      <c r="AV14" s="31">
        <f t="shared" si="33"/>
        <v>340.90972999999997</v>
      </c>
      <c r="AW14" s="3">
        <f t="shared" si="33"/>
        <v>58.425270000000005</v>
      </c>
      <c r="AX14" s="3">
        <f t="shared" si="33"/>
        <v>116.08863000000001</v>
      </c>
      <c r="AY14" s="31">
        <f t="shared" ref="AY14" si="35">SUM(AY15:AY18)</f>
        <v>515.42363</v>
      </c>
      <c r="AZ14" s="33">
        <f t="shared" si="33"/>
        <v>63.347579999999994</v>
      </c>
      <c r="BA14" s="33">
        <f t="shared" si="33"/>
        <v>531.79206999999997</v>
      </c>
      <c r="BB14" s="33">
        <f t="shared" si="33"/>
        <v>759.25453000000005</v>
      </c>
      <c r="BC14" s="31">
        <f t="shared" si="33"/>
        <v>1354.39418</v>
      </c>
      <c r="BD14" s="31">
        <f t="shared" si="33"/>
        <v>2516.5904599999994</v>
      </c>
      <c r="BE14" s="3">
        <f t="shared" si="33"/>
        <v>2516.5904599999994</v>
      </c>
      <c r="BF14" s="14">
        <f t="shared" si="15"/>
        <v>126.93104200632466</v>
      </c>
      <c r="BG14" s="14">
        <f t="shared" si="16"/>
        <v>126.93104200632466</v>
      </c>
    </row>
    <row r="15" spans="1:59" ht="15.75" customHeight="1" outlineLevel="1">
      <c r="A15" s="23" t="s">
        <v>25</v>
      </c>
      <c r="B15" s="34">
        <v>8280</v>
      </c>
      <c r="C15" s="34">
        <v>0</v>
      </c>
      <c r="D15" s="34">
        <f>+B15-C15</f>
        <v>8280</v>
      </c>
      <c r="E15" s="34">
        <f t="shared" si="17"/>
        <v>605.79347000000007</v>
      </c>
      <c r="F15" s="35">
        <v>0</v>
      </c>
      <c r="G15" s="35">
        <v>0</v>
      </c>
      <c r="H15" s="35">
        <v>0</v>
      </c>
      <c r="I15" s="35"/>
      <c r="J15" s="35">
        <v>9.55246</v>
      </c>
      <c r="K15" s="35">
        <v>24.961979999999997</v>
      </c>
      <c r="L15" s="35">
        <v>41.442</v>
      </c>
      <c r="M15" s="34">
        <v>15</v>
      </c>
      <c r="N15" s="34">
        <v>10</v>
      </c>
      <c r="O15" s="34">
        <v>150</v>
      </c>
      <c r="P15" s="34">
        <v>140.44754</v>
      </c>
      <c r="Q15" s="34">
        <v>200</v>
      </c>
      <c r="R15" s="36">
        <f>SUM(F15:Q15)</f>
        <v>591.40398000000005</v>
      </c>
      <c r="S15" s="36">
        <f>+B15-R15-4000</f>
        <v>3688.59602</v>
      </c>
      <c r="T15" s="32"/>
      <c r="U15" s="35">
        <v>0</v>
      </c>
      <c r="V15" s="35">
        <v>0</v>
      </c>
      <c r="W15" s="35">
        <v>0</v>
      </c>
      <c r="X15" s="35">
        <f t="shared" ref="X15:X18" si="36">SUM(U15:W15)</f>
        <v>0</v>
      </c>
      <c r="Y15" s="35"/>
      <c r="Z15" s="35">
        <v>9.55246</v>
      </c>
      <c r="AA15" s="35">
        <v>24.961979999999997</v>
      </c>
      <c r="AB15" s="35">
        <f t="shared" ref="AB15:AB18" si="37">SUM(Y15:AA15)</f>
        <v>34.514439999999993</v>
      </c>
      <c r="AC15" s="35">
        <v>41.442</v>
      </c>
      <c r="AD15" s="34">
        <v>13.90907</v>
      </c>
      <c r="AE15" s="34">
        <v>25.480420000000013</v>
      </c>
      <c r="AF15" s="35">
        <f t="shared" ref="AF15:AF18" si="38">SUM(AC15:AE15)</f>
        <v>80.831490000000016</v>
      </c>
      <c r="AG15" s="37"/>
      <c r="AH15" s="37">
        <v>140.44754</v>
      </c>
      <c r="AI15" s="37">
        <f>200+150</f>
        <v>350</v>
      </c>
      <c r="AJ15" s="35">
        <f t="shared" ref="AJ15:AJ18" si="39">SUM(AG15:AI15)</f>
        <v>490.44754</v>
      </c>
      <c r="AK15" s="35">
        <f t="shared" ref="AK15:AK18" si="40">+X15+AB15+AF15+AJ15</f>
        <v>605.79347000000007</v>
      </c>
      <c r="AL15" s="36">
        <f t="shared" ref="AL15:AL18" si="41">+AK15</f>
        <v>605.79347000000007</v>
      </c>
      <c r="AM15" s="32"/>
      <c r="AN15" s="35">
        <v>0</v>
      </c>
      <c r="AO15" s="35">
        <v>0</v>
      </c>
      <c r="AP15" s="35">
        <v>0</v>
      </c>
      <c r="AQ15" s="35">
        <f t="shared" ref="AQ15:AQ18" si="42">SUM(AN15:AP15)</f>
        <v>0</v>
      </c>
      <c r="AR15" s="35">
        <v>0</v>
      </c>
      <c r="AS15" s="35">
        <v>9.55246</v>
      </c>
      <c r="AT15" s="35">
        <v>24.961979999999997</v>
      </c>
      <c r="AU15" s="35">
        <f t="shared" ref="AU15:AU18" si="43">SUM(AR15:AT15)</f>
        <v>34.514439999999993</v>
      </c>
      <c r="AV15" s="35">
        <v>41.442</v>
      </c>
      <c r="AW15" s="34">
        <v>13.90907</v>
      </c>
      <c r="AX15" s="34">
        <v>25.480420000000013</v>
      </c>
      <c r="AY15" s="35">
        <f t="shared" ref="AY15:AY18" si="44">SUM(AV15:AX15)</f>
        <v>80.831490000000016</v>
      </c>
      <c r="AZ15" s="37">
        <v>10.02473</v>
      </c>
      <c r="BA15" s="37">
        <v>433.57346000000001</v>
      </c>
      <c r="BB15" s="37">
        <v>512.28751000000011</v>
      </c>
      <c r="BC15" s="35">
        <f t="shared" ref="BC15:BC18" si="45">SUM(AZ15:BB15)</f>
        <v>955.88570000000004</v>
      </c>
      <c r="BD15" s="35">
        <f t="shared" ref="BD15:BD18" si="46">+AQ15+AU15+AY15+BC15</f>
        <v>1071.23163</v>
      </c>
      <c r="BE15" s="36">
        <f t="shared" ref="BE15:BE18" si="47">+BD15</f>
        <v>1071.23163</v>
      </c>
      <c r="BF15" s="38">
        <f t="shared" si="15"/>
        <v>176.83116161684606</v>
      </c>
      <c r="BG15" s="38">
        <f t="shared" si="16"/>
        <v>176.83116161684606</v>
      </c>
    </row>
    <row r="16" spans="1:59" ht="15.75" customHeight="1" outlineLevel="1">
      <c r="A16" s="23" t="s">
        <v>26</v>
      </c>
      <c r="B16" s="34">
        <v>1000</v>
      </c>
      <c r="C16" s="34">
        <v>0</v>
      </c>
      <c r="D16" s="34">
        <f>+B16-C16</f>
        <v>1000</v>
      </c>
      <c r="E16" s="34">
        <f t="shared" si="17"/>
        <v>999.57823999999982</v>
      </c>
      <c r="F16" s="34">
        <v>0</v>
      </c>
      <c r="G16" s="34">
        <v>0</v>
      </c>
      <c r="H16" s="34">
        <v>0</v>
      </c>
      <c r="I16" s="34">
        <v>136.09755999999999</v>
      </c>
      <c r="J16" s="34">
        <v>137.48296999999999</v>
      </c>
      <c r="K16" s="34">
        <v>320.82074999999986</v>
      </c>
      <c r="L16" s="34">
        <f>584.56773-285.1</f>
        <v>299.46772999999996</v>
      </c>
      <c r="M16" s="34">
        <v>106</v>
      </c>
      <c r="N16" s="28"/>
      <c r="O16" s="32"/>
      <c r="P16" s="32"/>
      <c r="Q16" s="28"/>
      <c r="R16" s="36">
        <f>SUM(F16:Q16)</f>
        <v>999.86900999999978</v>
      </c>
      <c r="S16" s="36">
        <f>+B16-R16</f>
        <v>0.13099000000022443</v>
      </c>
      <c r="T16" s="32"/>
      <c r="U16" s="34">
        <v>0</v>
      </c>
      <c r="V16" s="34">
        <v>0</v>
      </c>
      <c r="W16" s="34">
        <v>0</v>
      </c>
      <c r="X16" s="35">
        <f t="shared" si="36"/>
        <v>0</v>
      </c>
      <c r="Y16" s="34">
        <v>136.09755999999999</v>
      </c>
      <c r="Z16" s="34">
        <v>137.48296999999999</v>
      </c>
      <c r="AA16" s="34">
        <v>320.82074999999986</v>
      </c>
      <c r="AB16" s="35">
        <f t="shared" si="37"/>
        <v>594.40127999999982</v>
      </c>
      <c r="AC16" s="34">
        <f>584.56773-285.1</f>
        <v>299.46772999999996</v>
      </c>
      <c r="AD16" s="34">
        <v>38.919460000000008</v>
      </c>
      <c r="AE16" s="34">
        <f>67.78977-1</f>
        <v>66.789770000000004</v>
      </c>
      <c r="AF16" s="35">
        <f t="shared" si="38"/>
        <v>405.17696000000001</v>
      </c>
      <c r="AG16" s="39"/>
      <c r="AH16" s="39"/>
      <c r="AI16" s="40"/>
      <c r="AJ16" s="35">
        <f t="shared" si="39"/>
        <v>0</v>
      </c>
      <c r="AK16" s="35">
        <f t="shared" si="40"/>
        <v>999.57823999999982</v>
      </c>
      <c r="AL16" s="36">
        <f t="shared" si="41"/>
        <v>999.57823999999982</v>
      </c>
      <c r="AM16" s="32"/>
      <c r="AN16" s="34">
        <v>0</v>
      </c>
      <c r="AO16" s="34">
        <v>0</v>
      </c>
      <c r="AP16" s="34">
        <v>0</v>
      </c>
      <c r="AQ16" s="35">
        <f t="shared" si="42"/>
        <v>0</v>
      </c>
      <c r="AR16" s="34">
        <v>136.09755999999999</v>
      </c>
      <c r="AS16" s="34">
        <v>137.48296999999999</v>
      </c>
      <c r="AT16" s="34">
        <v>320.82074999999986</v>
      </c>
      <c r="AU16" s="35">
        <f t="shared" si="43"/>
        <v>594.40127999999982</v>
      </c>
      <c r="AV16" s="34">
        <v>299.46772999999996</v>
      </c>
      <c r="AW16" s="34">
        <v>38.919460000000008</v>
      </c>
      <c r="AX16" s="34">
        <v>67.789770000000004</v>
      </c>
      <c r="AY16" s="35">
        <f t="shared" si="44"/>
        <v>406.17696000000001</v>
      </c>
      <c r="AZ16" s="39">
        <v>32.823509999999999</v>
      </c>
      <c r="BA16" s="39">
        <v>3.3</v>
      </c>
      <c r="BB16" s="40">
        <v>3.3</v>
      </c>
      <c r="BC16" s="35">
        <f t="shared" si="45"/>
        <v>39.423509999999993</v>
      </c>
      <c r="BD16" s="35">
        <f t="shared" si="46"/>
        <v>1040.0017499999999</v>
      </c>
      <c r="BE16" s="36">
        <f t="shared" si="47"/>
        <v>1040.0017499999999</v>
      </c>
      <c r="BF16" s="38">
        <f t="shared" si="15"/>
        <v>104.04405662132061</v>
      </c>
      <c r="BG16" s="38">
        <f t="shared" si="16"/>
        <v>104.04405662132061</v>
      </c>
    </row>
    <row r="17" spans="1:59" ht="15.75" customHeight="1" outlineLevel="1">
      <c r="A17" s="23" t="s">
        <v>27</v>
      </c>
      <c r="B17" s="34">
        <v>500</v>
      </c>
      <c r="C17" s="34"/>
      <c r="D17" s="34">
        <f>+B17-C17</f>
        <v>500</v>
      </c>
      <c r="E17" s="34">
        <f t="shared" si="17"/>
        <v>317.27211</v>
      </c>
      <c r="F17" s="35">
        <v>0</v>
      </c>
      <c r="G17" s="35">
        <v>0</v>
      </c>
      <c r="H17" s="35">
        <v>0</v>
      </c>
      <c r="I17" s="35">
        <v>0</v>
      </c>
      <c r="J17" s="35">
        <v>17.840070000000001</v>
      </c>
      <c r="K17" s="35">
        <v>1.686E-2</v>
      </c>
      <c r="L17" s="35">
        <v>0</v>
      </c>
      <c r="M17" s="34">
        <v>105</v>
      </c>
      <c r="N17" s="34">
        <v>100</v>
      </c>
      <c r="O17" s="34">
        <v>120</v>
      </c>
      <c r="P17" s="34">
        <v>50</v>
      </c>
      <c r="Q17" s="34">
        <v>50</v>
      </c>
      <c r="R17" s="36">
        <f>SUM(F17:Q17)</f>
        <v>442.85693000000003</v>
      </c>
      <c r="S17" s="36">
        <f>+B17-R17</f>
        <v>57.143069999999966</v>
      </c>
      <c r="T17" s="32"/>
      <c r="U17" s="35">
        <v>0</v>
      </c>
      <c r="V17" s="35">
        <v>0</v>
      </c>
      <c r="W17" s="35">
        <v>0</v>
      </c>
      <c r="X17" s="35">
        <f t="shared" si="36"/>
        <v>0</v>
      </c>
      <c r="Y17" s="35">
        <v>0</v>
      </c>
      <c r="Z17" s="35">
        <v>17.840070000000001</v>
      </c>
      <c r="AA17" s="35">
        <v>1.686E-2</v>
      </c>
      <c r="AB17" s="35">
        <f t="shared" si="37"/>
        <v>17.856930000000002</v>
      </c>
      <c r="AC17" s="35">
        <v>0</v>
      </c>
      <c r="AD17" s="34">
        <v>5.5967399999999996</v>
      </c>
      <c r="AE17" s="34">
        <f>22.81844+1</f>
        <v>23.818439999999999</v>
      </c>
      <c r="AF17" s="35">
        <f t="shared" si="38"/>
        <v>29.415179999999999</v>
      </c>
      <c r="AG17" s="37">
        <v>120</v>
      </c>
      <c r="AH17" s="37">
        <v>50</v>
      </c>
      <c r="AI17" s="37">
        <f>50+50</f>
        <v>100</v>
      </c>
      <c r="AJ17" s="35">
        <f t="shared" si="39"/>
        <v>270</v>
      </c>
      <c r="AK17" s="35">
        <f t="shared" si="40"/>
        <v>317.27211</v>
      </c>
      <c r="AL17" s="36">
        <f t="shared" si="41"/>
        <v>317.27211</v>
      </c>
      <c r="AM17" s="32"/>
      <c r="AN17" s="35">
        <v>0</v>
      </c>
      <c r="AO17" s="35">
        <v>0</v>
      </c>
      <c r="AP17" s="35">
        <v>0</v>
      </c>
      <c r="AQ17" s="35">
        <f t="shared" si="42"/>
        <v>0</v>
      </c>
      <c r="AR17" s="35">
        <v>0</v>
      </c>
      <c r="AS17" s="35">
        <v>17.840070000000001</v>
      </c>
      <c r="AT17" s="35">
        <v>1.686E-2</v>
      </c>
      <c r="AU17" s="35">
        <f t="shared" si="43"/>
        <v>17.856930000000002</v>
      </c>
      <c r="AV17" s="35">
        <v>0</v>
      </c>
      <c r="AW17" s="34">
        <v>5.5967399999999996</v>
      </c>
      <c r="AX17" s="34">
        <v>22.818439999999999</v>
      </c>
      <c r="AY17" s="35">
        <f t="shared" si="44"/>
        <v>28.415179999999999</v>
      </c>
      <c r="AZ17" s="37">
        <v>20.49934</v>
      </c>
      <c r="BA17" s="37">
        <v>94.918610000000001</v>
      </c>
      <c r="BB17" s="37">
        <v>243.66701999999998</v>
      </c>
      <c r="BC17" s="35">
        <f t="shared" si="45"/>
        <v>359.08497</v>
      </c>
      <c r="BD17" s="35">
        <f t="shared" si="46"/>
        <v>405.35708</v>
      </c>
      <c r="BE17" s="36">
        <f t="shared" si="47"/>
        <v>405.35708</v>
      </c>
      <c r="BF17" s="38">
        <f t="shared" si="15"/>
        <v>127.7632250751571</v>
      </c>
      <c r="BG17" s="38">
        <f t="shared" si="16"/>
        <v>127.7632250751571</v>
      </c>
    </row>
    <row r="18" spans="1:59" ht="15.75" customHeight="1" outlineLevel="1">
      <c r="A18" s="23" t="s">
        <v>28</v>
      </c>
      <c r="B18" s="34">
        <v>370</v>
      </c>
      <c r="C18" s="34"/>
      <c r="D18" s="34">
        <f>+B18-C18</f>
        <v>370</v>
      </c>
      <c r="E18" s="34">
        <f t="shared" si="17"/>
        <v>60</v>
      </c>
      <c r="F18" s="35">
        <v>0</v>
      </c>
      <c r="G18" s="35">
        <v>0</v>
      </c>
      <c r="H18" s="35">
        <v>0</v>
      </c>
      <c r="I18" s="35">
        <v>0</v>
      </c>
      <c r="J18" s="35"/>
      <c r="K18" s="35">
        <v>0</v>
      </c>
      <c r="L18" s="35">
        <v>0</v>
      </c>
      <c r="M18" s="34"/>
      <c r="N18" s="37">
        <v>40</v>
      </c>
      <c r="O18" s="37">
        <v>20</v>
      </c>
      <c r="P18" s="37">
        <v>20</v>
      </c>
      <c r="Q18" s="37">
        <v>20</v>
      </c>
      <c r="R18" s="36">
        <f>SUM(F18:Q18)</f>
        <v>100</v>
      </c>
      <c r="S18" s="36">
        <f>+B18-R18</f>
        <v>270</v>
      </c>
      <c r="T18" s="32"/>
      <c r="U18" s="35">
        <v>0</v>
      </c>
      <c r="V18" s="35">
        <v>0</v>
      </c>
      <c r="W18" s="35">
        <v>0</v>
      </c>
      <c r="X18" s="35">
        <f t="shared" si="36"/>
        <v>0</v>
      </c>
      <c r="Y18" s="35">
        <v>0</v>
      </c>
      <c r="Z18" s="35"/>
      <c r="AA18" s="35">
        <v>0</v>
      </c>
      <c r="AB18" s="35">
        <f t="shared" si="37"/>
        <v>0</v>
      </c>
      <c r="AC18" s="35">
        <v>0</v>
      </c>
      <c r="AD18" s="34">
        <v>0</v>
      </c>
      <c r="AE18" s="37">
        <v>0</v>
      </c>
      <c r="AF18" s="35">
        <f t="shared" si="38"/>
        <v>0</v>
      </c>
      <c r="AG18" s="37">
        <v>20</v>
      </c>
      <c r="AH18" s="37">
        <v>20</v>
      </c>
      <c r="AI18" s="37">
        <v>20</v>
      </c>
      <c r="AJ18" s="35">
        <f t="shared" si="39"/>
        <v>60</v>
      </c>
      <c r="AK18" s="35">
        <f t="shared" si="40"/>
        <v>60</v>
      </c>
      <c r="AL18" s="36">
        <f t="shared" si="41"/>
        <v>60</v>
      </c>
      <c r="AM18" s="32"/>
      <c r="AN18" s="35">
        <v>0</v>
      </c>
      <c r="AO18" s="35">
        <v>0</v>
      </c>
      <c r="AP18" s="35">
        <v>0</v>
      </c>
      <c r="AQ18" s="35">
        <f t="shared" si="42"/>
        <v>0</v>
      </c>
      <c r="AR18" s="35">
        <v>0</v>
      </c>
      <c r="AS18" s="35">
        <v>0</v>
      </c>
      <c r="AT18" s="35">
        <v>0</v>
      </c>
      <c r="AU18" s="35">
        <f t="shared" si="43"/>
        <v>0</v>
      </c>
      <c r="AV18" s="35">
        <v>0</v>
      </c>
      <c r="AW18" s="34">
        <v>0</v>
      </c>
      <c r="AX18" s="37">
        <v>0</v>
      </c>
      <c r="AY18" s="35">
        <f t="shared" si="44"/>
        <v>0</v>
      </c>
      <c r="AZ18" s="37">
        <v>0</v>
      </c>
      <c r="BA18" s="37">
        <v>0</v>
      </c>
      <c r="BB18" s="37">
        <v>0</v>
      </c>
      <c r="BC18" s="35">
        <f t="shared" si="45"/>
        <v>0</v>
      </c>
      <c r="BD18" s="35">
        <f t="shared" si="46"/>
        <v>0</v>
      </c>
      <c r="BE18" s="36">
        <f t="shared" si="47"/>
        <v>0</v>
      </c>
      <c r="BF18" s="38">
        <f t="shared" si="15"/>
        <v>0</v>
      </c>
      <c r="BG18" s="38">
        <f t="shared" si="16"/>
        <v>0</v>
      </c>
    </row>
    <row r="19" spans="1:59" ht="17.25" customHeight="1">
      <c r="A19" s="22" t="s">
        <v>112</v>
      </c>
      <c r="B19" s="3">
        <f t="shared" ref="B19:S19" si="48">SUM(B20:B22)</f>
        <v>1186</v>
      </c>
      <c r="C19" s="3">
        <f t="shared" si="48"/>
        <v>0</v>
      </c>
      <c r="D19" s="3">
        <f t="shared" si="48"/>
        <v>1186</v>
      </c>
      <c r="E19" s="3">
        <f t="shared" si="48"/>
        <v>59.830550000000002</v>
      </c>
      <c r="F19" s="31">
        <f t="shared" si="48"/>
        <v>0</v>
      </c>
      <c r="G19" s="31">
        <f t="shared" si="48"/>
        <v>0</v>
      </c>
      <c r="H19" s="31">
        <f t="shared" si="48"/>
        <v>0</v>
      </c>
      <c r="I19" s="31">
        <f t="shared" si="48"/>
        <v>9.477389999999998</v>
      </c>
      <c r="J19" s="31">
        <f t="shared" si="48"/>
        <v>7.4069900000000004</v>
      </c>
      <c r="K19" s="31">
        <f t="shared" si="48"/>
        <v>0</v>
      </c>
      <c r="L19" s="31">
        <f t="shared" si="48"/>
        <v>0</v>
      </c>
      <c r="M19" s="3">
        <f t="shared" si="48"/>
        <v>0</v>
      </c>
      <c r="N19" s="3">
        <f t="shared" si="48"/>
        <v>0</v>
      </c>
      <c r="O19" s="3">
        <f t="shared" si="48"/>
        <v>90.52261</v>
      </c>
      <c r="P19" s="3">
        <f t="shared" si="48"/>
        <v>0</v>
      </c>
      <c r="Q19" s="3">
        <f t="shared" si="48"/>
        <v>20</v>
      </c>
      <c r="R19" s="3">
        <f t="shared" si="48"/>
        <v>127.40699000000001</v>
      </c>
      <c r="S19" s="3">
        <f t="shared" si="48"/>
        <v>1058.59301</v>
      </c>
      <c r="T19" s="32"/>
      <c r="U19" s="31">
        <f t="shared" ref="U19:AL19" si="49">SUM(U20:U22)</f>
        <v>0</v>
      </c>
      <c r="V19" s="31">
        <f t="shared" si="49"/>
        <v>0</v>
      </c>
      <c r="W19" s="31">
        <f t="shared" si="49"/>
        <v>0</v>
      </c>
      <c r="X19" s="31">
        <f t="shared" si="49"/>
        <v>0</v>
      </c>
      <c r="Y19" s="31">
        <f t="shared" si="49"/>
        <v>9.477389999999998</v>
      </c>
      <c r="Z19" s="31">
        <f t="shared" si="49"/>
        <v>7.4069900000000004</v>
      </c>
      <c r="AA19" s="31">
        <f t="shared" si="49"/>
        <v>0</v>
      </c>
      <c r="AB19" s="31">
        <f t="shared" si="49"/>
        <v>16.88438</v>
      </c>
      <c r="AC19" s="31">
        <f t="shared" si="49"/>
        <v>0</v>
      </c>
      <c r="AD19" s="3">
        <f t="shared" si="49"/>
        <v>22.607190000000003</v>
      </c>
      <c r="AE19" s="3">
        <f t="shared" si="49"/>
        <v>0.33898</v>
      </c>
      <c r="AF19" s="31">
        <f t="shared" si="49"/>
        <v>22.946170000000002</v>
      </c>
      <c r="AG19" s="33">
        <f t="shared" si="49"/>
        <v>0</v>
      </c>
      <c r="AH19" s="33">
        <f t="shared" si="49"/>
        <v>0</v>
      </c>
      <c r="AI19" s="33">
        <f t="shared" si="49"/>
        <v>20</v>
      </c>
      <c r="AJ19" s="31">
        <f t="shared" si="49"/>
        <v>20</v>
      </c>
      <c r="AK19" s="31">
        <f t="shared" ref="AK19" si="50">SUM(AK20:AK22)</f>
        <v>59.830550000000002</v>
      </c>
      <c r="AL19" s="3">
        <f t="shared" si="49"/>
        <v>59.830550000000002</v>
      </c>
      <c r="AM19" s="32"/>
      <c r="AN19" s="31">
        <f t="shared" ref="AN19:BE19" si="51">SUM(AN20:AN22)</f>
        <v>0</v>
      </c>
      <c r="AO19" s="31">
        <f t="shared" si="51"/>
        <v>0</v>
      </c>
      <c r="AP19" s="31">
        <f t="shared" si="51"/>
        <v>0</v>
      </c>
      <c r="AQ19" s="31">
        <f t="shared" ref="AQ19" si="52">SUM(AQ20:AQ22)</f>
        <v>0</v>
      </c>
      <c r="AR19" s="31">
        <f t="shared" si="51"/>
        <v>9.4773899999999998</v>
      </c>
      <c r="AS19" s="31">
        <f t="shared" si="51"/>
        <v>7.4069899999999995</v>
      </c>
      <c r="AT19" s="31">
        <f t="shared" si="51"/>
        <v>0</v>
      </c>
      <c r="AU19" s="31">
        <f t="shared" si="51"/>
        <v>16.88438</v>
      </c>
      <c r="AV19" s="31">
        <f t="shared" si="51"/>
        <v>0</v>
      </c>
      <c r="AW19" s="3">
        <f t="shared" si="51"/>
        <v>22.607190000000003</v>
      </c>
      <c r="AX19" s="3">
        <f t="shared" si="51"/>
        <v>0.33898</v>
      </c>
      <c r="AY19" s="31">
        <f t="shared" ref="AY19" si="53">SUM(AY20:AY22)</f>
        <v>22.946170000000002</v>
      </c>
      <c r="AZ19" s="33">
        <f t="shared" si="51"/>
        <v>57.926000000000002</v>
      </c>
      <c r="BA19" s="33">
        <f t="shared" si="51"/>
        <v>1</v>
      </c>
      <c r="BB19" s="33">
        <f t="shared" si="51"/>
        <v>0</v>
      </c>
      <c r="BC19" s="31">
        <f t="shared" si="51"/>
        <v>58.926000000000002</v>
      </c>
      <c r="BD19" s="31">
        <f t="shared" si="51"/>
        <v>98.75654999999999</v>
      </c>
      <c r="BE19" s="3">
        <f t="shared" si="51"/>
        <v>98.75654999999999</v>
      </c>
      <c r="BF19" s="14">
        <f t="shared" si="15"/>
        <v>165.06040810254962</v>
      </c>
      <c r="BG19" s="14">
        <f t="shared" si="16"/>
        <v>165.06040810254962</v>
      </c>
    </row>
    <row r="20" spans="1:59" ht="17.25" customHeight="1" outlineLevel="1">
      <c r="A20" s="23" t="s">
        <v>29</v>
      </c>
      <c r="B20" s="34">
        <v>649</v>
      </c>
      <c r="C20" s="34"/>
      <c r="D20" s="34">
        <f>+B20-C20</f>
        <v>649</v>
      </c>
      <c r="E20" s="34">
        <f t="shared" si="17"/>
        <v>31.30359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/>
      <c r="L20" s="35"/>
      <c r="M20" s="34"/>
      <c r="N20" s="34"/>
      <c r="O20" s="34"/>
      <c r="P20" s="34"/>
      <c r="Q20" s="34">
        <v>20</v>
      </c>
      <c r="R20" s="36">
        <f>SUM(F20:Q20)</f>
        <v>20</v>
      </c>
      <c r="S20" s="36">
        <f>+B20-R20</f>
        <v>629</v>
      </c>
      <c r="T20" s="32"/>
      <c r="U20" s="35">
        <v>0</v>
      </c>
      <c r="V20" s="35">
        <v>0</v>
      </c>
      <c r="W20" s="35">
        <v>0</v>
      </c>
      <c r="X20" s="35">
        <f t="shared" ref="X20:X22" si="54">SUM(U20:W20)</f>
        <v>0</v>
      </c>
      <c r="Y20" s="35">
        <v>0</v>
      </c>
      <c r="Z20" s="35">
        <v>0</v>
      </c>
      <c r="AA20" s="35"/>
      <c r="AB20" s="35">
        <f t="shared" ref="AB20:AB22" si="55">SUM(Y20:AA20)</f>
        <v>0</v>
      </c>
      <c r="AC20" s="35"/>
      <c r="AD20" s="34">
        <v>11.30359</v>
      </c>
      <c r="AE20" s="34">
        <v>0</v>
      </c>
      <c r="AF20" s="35">
        <f t="shared" ref="AF20:AF22" si="56">SUM(AC20:AE20)</f>
        <v>11.30359</v>
      </c>
      <c r="AG20" s="37"/>
      <c r="AH20" s="37"/>
      <c r="AI20" s="37">
        <v>20</v>
      </c>
      <c r="AJ20" s="35">
        <f t="shared" ref="AJ20:AJ22" si="57">SUM(AG20:AI20)</f>
        <v>20</v>
      </c>
      <c r="AK20" s="35">
        <f t="shared" ref="AK20:AK22" si="58">+X20+AB20+AF20+AJ20</f>
        <v>31.30359</v>
      </c>
      <c r="AL20" s="36">
        <f t="shared" ref="AL20:AL22" si="59">+AK20</f>
        <v>31.30359</v>
      </c>
      <c r="AM20" s="32"/>
      <c r="AN20" s="35">
        <v>0</v>
      </c>
      <c r="AO20" s="35">
        <v>0</v>
      </c>
      <c r="AP20" s="35">
        <v>0</v>
      </c>
      <c r="AQ20" s="35">
        <f t="shared" ref="AQ20:AQ22" si="60">SUM(AN20:AP20)</f>
        <v>0</v>
      </c>
      <c r="AR20" s="35">
        <v>0</v>
      </c>
      <c r="AS20" s="35">
        <v>0</v>
      </c>
      <c r="AT20" s="35">
        <v>0</v>
      </c>
      <c r="AU20" s="35">
        <f t="shared" ref="AU20:AU22" si="61">SUM(AR20:AT20)</f>
        <v>0</v>
      </c>
      <c r="AV20" s="35">
        <v>0</v>
      </c>
      <c r="AW20" s="34">
        <v>11.30359</v>
      </c>
      <c r="AX20" s="34">
        <v>0</v>
      </c>
      <c r="AY20" s="35">
        <f t="shared" ref="AY20:AY22" si="62">SUM(AV20:AX20)</f>
        <v>11.30359</v>
      </c>
      <c r="AZ20" s="37">
        <v>0</v>
      </c>
      <c r="BA20" s="37">
        <v>0</v>
      </c>
      <c r="BB20" s="37">
        <v>0</v>
      </c>
      <c r="BC20" s="35">
        <f t="shared" ref="BC20:BC22" si="63">SUM(AZ20:BB20)</f>
        <v>0</v>
      </c>
      <c r="BD20" s="35">
        <f t="shared" ref="BD20:BD22" si="64">+AQ20+AU20+AY20+BC20</f>
        <v>11.30359</v>
      </c>
      <c r="BE20" s="36">
        <f t="shared" ref="BE20:BE22" si="65">+BD20</f>
        <v>11.30359</v>
      </c>
      <c r="BF20" s="38">
        <f t="shared" si="15"/>
        <v>36.109564430150023</v>
      </c>
      <c r="BG20" s="38">
        <f t="shared" si="16"/>
        <v>36.109564430150023</v>
      </c>
    </row>
    <row r="21" spans="1:59" ht="17.25" customHeight="1" outlineLevel="1">
      <c r="A21" s="23" t="s">
        <v>30</v>
      </c>
      <c r="B21" s="34">
        <v>100</v>
      </c>
      <c r="C21" s="34"/>
      <c r="D21" s="34">
        <f>+B21-C21</f>
        <v>100</v>
      </c>
      <c r="E21" s="34">
        <f t="shared" si="17"/>
        <v>9.8163699999999974</v>
      </c>
      <c r="F21" s="35">
        <v>0</v>
      </c>
      <c r="G21" s="35">
        <v>0</v>
      </c>
      <c r="H21" s="35">
        <v>0</v>
      </c>
      <c r="I21" s="35">
        <v>9.477389999999998</v>
      </c>
      <c r="J21" s="35">
        <v>0</v>
      </c>
      <c r="K21" s="35"/>
      <c r="L21" s="35"/>
      <c r="M21" s="34"/>
      <c r="N21" s="34"/>
      <c r="O21" s="34">
        <v>30.52261</v>
      </c>
      <c r="P21" s="34">
        <v>0</v>
      </c>
      <c r="Q21" s="34">
        <v>0</v>
      </c>
      <c r="R21" s="36">
        <f>SUM(F21:Q21)</f>
        <v>40</v>
      </c>
      <c r="S21" s="36">
        <f>+B21-R21</f>
        <v>60</v>
      </c>
      <c r="T21" s="32"/>
      <c r="U21" s="35">
        <v>0</v>
      </c>
      <c r="V21" s="35">
        <v>0</v>
      </c>
      <c r="W21" s="35">
        <v>0</v>
      </c>
      <c r="X21" s="35">
        <f t="shared" si="54"/>
        <v>0</v>
      </c>
      <c r="Y21" s="35">
        <v>9.477389999999998</v>
      </c>
      <c r="Z21" s="35">
        <v>0</v>
      </c>
      <c r="AA21" s="35"/>
      <c r="AB21" s="35">
        <f t="shared" si="55"/>
        <v>9.477389999999998</v>
      </c>
      <c r="AC21" s="35"/>
      <c r="AD21" s="34">
        <v>0</v>
      </c>
      <c r="AE21" s="34">
        <v>0.33898</v>
      </c>
      <c r="AF21" s="35">
        <f t="shared" si="56"/>
        <v>0.33898</v>
      </c>
      <c r="AG21" s="37"/>
      <c r="AH21" s="37">
        <v>0</v>
      </c>
      <c r="AI21" s="37">
        <v>0</v>
      </c>
      <c r="AJ21" s="35">
        <f t="shared" si="57"/>
        <v>0</v>
      </c>
      <c r="AK21" s="35">
        <f t="shared" si="58"/>
        <v>9.8163699999999974</v>
      </c>
      <c r="AL21" s="36">
        <f t="shared" si="59"/>
        <v>9.8163699999999974</v>
      </c>
      <c r="AM21" s="32"/>
      <c r="AN21" s="35">
        <v>0</v>
      </c>
      <c r="AO21" s="35">
        <v>0</v>
      </c>
      <c r="AP21" s="35">
        <v>0</v>
      </c>
      <c r="AQ21" s="35">
        <f t="shared" si="60"/>
        <v>0</v>
      </c>
      <c r="AR21" s="35">
        <v>9.4773899999999998</v>
      </c>
      <c r="AS21" s="35">
        <v>0</v>
      </c>
      <c r="AT21" s="35">
        <v>0</v>
      </c>
      <c r="AU21" s="35">
        <f t="shared" si="61"/>
        <v>9.4773899999999998</v>
      </c>
      <c r="AV21" s="35">
        <v>0</v>
      </c>
      <c r="AW21" s="34">
        <v>0</v>
      </c>
      <c r="AX21" s="34">
        <v>0.33898</v>
      </c>
      <c r="AY21" s="35">
        <f t="shared" si="62"/>
        <v>0.33898</v>
      </c>
      <c r="AZ21" s="37">
        <v>20.321999999999999</v>
      </c>
      <c r="BA21" s="37">
        <v>1</v>
      </c>
      <c r="BB21" s="37">
        <v>0</v>
      </c>
      <c r="BC21" s="35">
        <f t="shared" si="63"/>
        <v>21.321999999999999</v>
      </c>
      <c r="BD21" s="35">
        <f t="shared" si="64"/>
        <v>31.138369999999998</v>
      </c>
      <c r="BE21" s="36">
        <f t="shared" si="65"/>
        <v>31.138369999999998</v>
      </c>
      <c r="BF21" s="38">
        <f t="shared" si="15"/>
        <v>317.20860155026764</v>
      </c>
      <c r="BG21" s="38">
        <f t="shared" si="16"/>
        <v>317.20860155026764</v>
      </c>
    </row>
    <row r="22" spans="1:59" ht="25.5" outlineLevel="1">
      <c r="A22" s="23" t="s">
        <v>31</v>
      </c>
      <c r="B22" s="34">
        <v>437</v>
      </c>
      <c r="C22" s="34"/>
      <c r="D22" s="34">
        <f>+B22-C22</f>
        <v>437</v>
      </c>
      <c r="E22" s="34">
        <f t="shared" si="17"/>
        <v>18.710590000000003</v>
      </c>
      <c r="F22" s="35">
        <v>0</v>
      </c>
      <c r="G22" s="35">
        <v>0</v>
      </c>
      <c r="H22" s="35">
        <v>0</v>
      </c>
      <c r="I22" s="35">
        <v>0</v>
      </c>
      <c r="J22" s="35">
        <v>7.4069900000000004</v>
      </c>
      <c r="K22" s="35"/>
      <c r="L22" s="35"/>
      <c r="M22" s="34">
        <v>0</v>
      </c>
      <c r="N22" s="34"/>
      <c r="O22" s="34">
        <v>60</v>
      </c>
      <c r="P22" s="34"/>
      <c r="Q22" s="34"/>
      <c r="R22" s="36">
        <f>SUM(F22:Q22)</f>
        <v>67.406990000000008</v>
      </c>
      <c r="S22" s="36">
        <f>+B22-R22</f>
        <v>369.59300999999999</v>
      </c>
      <c r="T22" s="32"/>
      <c r="U22" s="35">
        <v>0</v>
      </c>
      <c r="V22" s="35">
        <v>0</v>
      </c>
      <c r="W22" s="35">
        <v>0</v>
      </c>
      <c r="X22" s="35">
        <f t="shared" si="54"/>
        <v>0</v>
      </c>
      <c r="Y22" s="35">
        <v>0</v>
      </c>
      <c r="Z22" s="35">
        <v>7.4069900000000004</v>
      </c>
      <c r="AA22" s="35"/>
      <c r="AB22" s="35">
        <f t="shared" si="55"/>
        <v>7.4069900000000004</v>
      </c>
      <c r="AC22" s="35"/>
      <c r="AD22" s="34">
        <v>11.303600000000001</v>
      </c>
      <c r="AE22" s="34">
        <v>0</v>
      </c>
      <c r="AF22" s="35">
        <f t="shared" si="56"/>
        <v>11.303600000000001</v>
      </c>
      <c r="AG22" s="37"/>
      <c r="AH22" s="37"/>
      <c r="AI22" s="37"/>
      <c r="AJ22" s="35">
        <f t="shared" si="57"/>
        <v>0</v>
      </c>
      <c r="AK22" s="35">
        <f t="shared" si="58"/>
        <v>18.710590000000003</v>
      </c>
      <c r="AL22" s="36">
        <f t="shared" si="59"/>
        <v>18.710590000000003</v>
      </c>
      <c r="AM22" s="32"/>
      <c r="AN22" s="35">
        <v>0</v>
      </c>
      <c r="AO22" s="35">
        <v>0</v>
      </c>
      <c r="AP22" s="35">
        <v>0</v>
      </c>
      <c r="AQ22" s="35">
        <f t="shared" si="60"/>
        <v>0</v>
      </c>
      <c r="AR22" s="35">
        <v>0</v>
      </c>
      <c r="AS22" s="35">
        <v>7.4069899999999995</v>
      </c>
      <c r="AT22" s="35">
        <v>0</v>
      </c>
      <c r="AU22" s="35">
        <f t="shared" si="61"/>
        <v>7.4069899999999995</v>
      </c>
      <c r="AV22" s="35">
        <v>0</v>
      </c>
      <c r="AW22" s="34">
        <v>11.303600000000001</v>
      </c>
      <c r="AX22" s="34">
        <v>0</v>
      </c>
      <c r="AY22" s="35">
        <f t="shared" si="62"/>
        <v>11.303600000000001</v>
      </c>
      <c r="AZ22" s="37">
        <v>37.603999999999999</v>
      </c>
      <c r="BA22" s="37">
        <v>0</v>
      </c>
      <c r="BB22" s="37">
        <v>0</v>
      </c>
      <c r="BC22" s="35">
        <f t="shared" si="63"/>
        <v>37.603999999999999</v>
      </c>
      <c r="BD22" s="35">
        <f t="shared" si="64"/>
        <v>56.314589999999995</v>
      </c>
      <c r="BE22" s="36">
        <f t="shared" si="65"/>
        <v>56.314589999999995</v>
      </c>
      <c r="BF22" s="38">
        <f t="shared" si="15"/>
        <v>300.97709372072171</v>
      </c>
      <c r="BG22" s="38">
        <f t="shared" si="16"/>
        <v>300.97709372072171</v>
      </c>
    </row>
    <row r="23" spans="1:59">
      <c r="A23" s="22" t="s">
        <v>113</v>
      </c>
      <c r="B23" s="3">
        <f t="shared" ref="B23:R23" si="66">SUM(B24:B25)</f>
        <v>1000</v>
      </c>
      <c r="C23" s="3">
        <f t="shared" si="66"/>
        <v>0</v>
      </c>
      <c r="D23" s="3">
        <f t="shared" si="66"/>
        <v>1000</v>
      </c>
      <c r="E23" s="3">
        <f t="shared" si="66"/>
        <v>420</v>
      </c>
      <c r="F23" s="31">
        <f t="shared" si="66"/>
        <v>0</v>
      </c>
      <c r="G23" s="31">
        <f t="shared" si="66"/>
        <v>0</v>
      </c>
      <c r="H23" s="31">
        <f t="shared" si="66"/>
        <v>0</v>
      </c>
      <c r="I23" s="31">
        <f t="shared" si="66"/>
        <v>0</v>
      </c>
      <c r="J23" s="31">
        <f t="shared" si="66"/>
        <v>0</v>
      </c>
      <c r="K23" s="31">
        <f t="shared" si="66"/>
        <v>0</v>
      </c>
      <c r="L23" s="31">
        <f t="shared" si="66"/>
        <v>0</v>
      </c>
      <c r="M23" s="3">
        <f t="shared" si="66"/>
        <v>0</v>
      </c>
      <c r="N23" s="3">
        <f t="shared" si="66"/>
        <v>0</v>
      </c>
      <c r="O23" s="3">
        <f t="shared" si="66"/>
        <v>0</v>
      </c>
      <c r="P23" s="3">
        <f t="shared" si="66"/>
        <v>210</v>
      </c>
      <c r="Q23" s="3">
        <f t="shared" si="66"/>
        <v>210</v>
      </c>
      <c r="R23" s="3">
        <f t="shared" si="66"/>
        <v>420</v>
      </c>
      <c r="S23" s="3">
        <f>SUM(S24:S25)</f>
        <v>580</v>
      </c>
      <c r="T23" s="32"/>
      <c r="U23" s="31">
        <f t="shared" ref="U23:AL23" si="67">SUM(U24:U25)</f>
        <v>0</v>
      </c>
      <c r="V23" s="31">
        <f t="shared" si="67"/>
        <v>0</v>
      </c>
      <c r="W23" s="31">
        <f t="shared" si="67"/>
        <v>0</v>
      </c>
      <c r="X23" s="31">
        <f t="shared" si="67"/>
        <v>0</v>
      </c>
      <c r="Y23" s="31">
        <f t="shared" si="67"/>
        <v>0</v>
      </c>
      <c r="Z23" s="31">
        <f t="shared" si="67"/>
        <v>0</v>
      </c>
      <c r="AA23" s="31">
        <f t="shared" si="67"/>
        <v>0</v>
      </c>
      <c r="AB23" s="31">
        <f t="shared" si="67"/>
        <v>0</v>
      </c>
      <c r="AC23" s="31">
        <f t="shared" si="67"/>
        <v>0</v>
      </c>
      <c r="AD23" s="3">
        <f t="shared" si="67"/>
        <v>0</v>
      </c>
      <c r="AE23" s="3">
        <f t="shared" si="67"/>
        <v>0</v>
      </c>
      <c r="AF23" s="31">
        <f t="shared" si="67"/>
        <v>0</v>
      </c>
      <c r="AG23" s="33">
        <f t="shared" si="67"/>
        <v>0</v>
      </c>
      <c r="AH23" s="33">
        <f t="shared" si="67"/>
        <v>210</v>
      </c>
      <c r="AI23" s="33">
        <f t="shared" si="67"/>
        <v>210</v>
      </c>
      <c r="AJ23" s="31">
        <f t="shared" si="67"/>
        <v>420</v>
      </c>
      <c r="AK23" s="31">
        <f t="shared" ref="AK23" si="68">SUM(AK24:AK25)</f>
        <v>420</v>
      </c>
      <c r="AL23" s="3">
        <f t="shared" si="67"/>
        <v>420</v>
      </c>
      <c r="AM23" s="32"/>
      <c r="AN23" s="31">
        <f t="shared" ref="AN23:BE23" si="69">SUM(AN24:AN25)</f>
        <v>0</v>
      </c>
      <c r="AO23" s="31">
        <f t="shared" si="69"/>
        <v>0</v>
      </c>
      <c r="AP23" s="31">
        <f t="shared" si="69"/>
        <v>0</v>
      </c>
      <c r="AQ23" s="31">
        <f t="shared" ref="AQ23" si="70">SUM(AQ24:AQ25)</f>
        <v>0</v>
      </c>
      <c r="AR23" s="31">
        <f t="shared" si="69"/>
        <v>0</v>
      </c>
      <c r="AS23" s="31">
        <f t="shared" si="69"/>
        <v>0</v>
      </c>
      <c r="AT23" s="31">
        <f t="shared" si="69"/>
        <v>0</v>
      </c>
      <c r="AU23" s="31">
        <f t="shared" si="69"/>
        <v>0</v>
      </c>
      <c r="AV23" s="31">
        <f t="shared" si="69"/>
        <v>0</v>
      </c>
      <c r="AW23" s="3">
        <f t="shared" si="69"/>
        <v>0</v>
      </c>
      <c r="AX23" s="3">
        <f t="shared" si="69"/>
        <v>0</v>
      </c>
      <c r="AY23" s="31">
        <f t="shared" ref="AY23" si="71">SUM(AY24:AY25)</f>
        <v>0</v>
      </c>
      <c r="AZ23" s="33">
        <f t="shared" si="69"/>
        <v>0</v>
      </c>
      <c r="BA23" s="33">
        <f t="shared" si="69"/>
        <v>0</v>
      </c>
      <c r="BB23" s="33">
        <f t="shared" si="69"/>
        <v>0</v>
      </c>
      <c r="BC23" s="31">
        <f t="shared" si="69"/>
        <v>0</v>
      </c>
      <c r="BD23" s="31">
        <f t="shared" si="69"/>
        <v>0</v>
      </c>
      <c r="BE23" s="3">
        <f t="shared" si="69"/>
        <v>0</v>
      </c>
      <c r="BF23" s="14">
        <f t="shared" si="15"/>
        <v>0</v>
      </c>
      <c r="BG23" s="14">
        <f t="shared" si="16"/>
        <v>0</v>
      </c>
    </row>
    <row r="24" spans="1:59" outlineLevel="1">
      <c r="A24" s="23" t="s">
        <v>32</v>
      </c>
      <c r="B24" s="34">
        <v>500</v>
      </c>
      <c r="C24" s="34"/>
      <c r="D24" s="34">
        <f t="shared" ref="D24:D25" si="72">+B24-C24</f>
        <v>500</v>
      </c>
      <c r="E24" s="34">
        <f t="shared" si="17"/>
        <v>210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4">
        <v>0</v>
      </c>
      <c r="N24" s="34">
        <v>0</v>
      </c>
      <c r="O24" s="34"/>
      <c r="P24" s="34">
        <v>140</v>
      </c>
      <c r="Q24" s="34">
        <v>70</v>
      </c>
      <c r="R24" s="36">
        <f t="shared" ref="R24:R25" si="73">SUM(F24:Q24)</f>
        <v>210</v>
      </c>
      <c r="S24" s="41">
        <f t="shared" ref="S24:S25" si="74">+B24-R24</f>
        <v>290</v>
      </c>
      <c r="T24" s="32"/>
      <c r="U24" s="37">
        <v>0</v>
      </c>
      <c r="V24" s="37">
        <v>0</v>
      </c>
      <c r="W24" s="37">
        <v>0</v>
      </c>
      <c r="X24" s="35">
        <f t="shared" ref="X24:X25" si="75">SUM(U24:W24)</f>
        <v>0</v>
      </c>
      <c r="Y24" s="37">
        <v>0</v>
      </c>
      <c r="Z24" s="37">
        <v>0</v>
      </c>
      <c r="AA24" s="37">
        <v>0</v>
      </c>
      <c r="AB24" s="35">
        <f t="shared" ref="AB24:AB25" si="76">SUM(Y24:AA24)</f>
        <v>0</v>
      </c>
      <c r="AC24" s="37">
        <v>0</v>
      </c>
      <c r="AD24" s="34"/>
      <c r="AE24" s="34"/>
      <c r="AF24" s="35">
        <f t="shared" ref="AF24:AF25" si="77">SUM(AC24:AE24)</f>
        <v>0</v>
      </c>
      <c r="AG24" s="37"/>
      <c r="AH24" s="37">
        <v>140</v>
      </c>
      <c r="AI24" s="37">
        <v>70</v>
      </c>
      <c r="AJ24" s="35">
        <f t="shared" ref="AJ24:AJ25" si="78">SUM(AG24:AI24)</f>
        <v>210</v>
      </c>
      <c r="AK24" s="35">
        <f t="shared" ref="AK24:AK25" si="79">+X24+AB24+AF24+AJ24</f>
        <v>210</v>
      </c>
      <c r="AL24" s="36">
        <f t="shared" ref="AL24:AL25" si="80">+AK24</f>
        <v>210</v>
      </c>
      <c r="AM24" s="32"/>
      <c r="AN24" s="37">
        <v>0</v>
      </c>
      <c r="AO24" s="37">
        <v>0</v>
      </c>
      <c r="AP24" s="37">
        <v>0</v>
      </c>
      <c r="AQ24" s="35">
        <f t="shared" ref="AQ24:AQ25" si="81">SUM(AN24:AP24)</f>
        <v>0</v>
      </c>
      <c r="AR24" s="37">
        <v>0</v>
      </c>
      <c r="AS24" s="37">
        <v>0</v>
      </c>
      <c r="AT24" s="37">
        <v>0</v>
      </c>
      <c r="AU24" s="35">
        <f t="shared" ref="AU24:AU25" si="82">SUM(AR24:AT24)</f>
        <v>0</v>
      </c>
      <c r="AV24" s="37">
        <v>0</v>
      </c>
      <c r="AW24" s="34">
        <v>0</v>
      </c>
      <c r="AX24" s="34">
        <v>0</v>
      </c>
      <c r="AY24" s="35">
        <f t="shared" ref="AY24:AY25" si="83">SUM(AV24:AX24)</f>
        <v>0</v>
      </c>
      <c r="AZ24" s="37">
        <v>0</v>
      </c>
      <c r="BA24" s="37">
        <v>0</v>
      </c>
      <c r="BB24" s="37">
        <v>0</v>
      </c>
      <c r="BC24" s="35">
        <f t="shared" ref="BC24:BC25" si="84">SUM(AZ24:BB24)</f>
        <v>0</v>
      </c>
      <c r="BD24" s="35">
        <f t="shared" ref="BD24:BD25" si="85">+AQ24+AU24+AY24+BC24</f>
        <v>0</v>
      </c>
      <c r="BE24" s="36">
        <f t="shared" ref="BE24:BE25" si="86">+BD24</f>
        <v>0</v>
      </c>
      <c r="BF24" s="38">
        <f t="shared" si="15"/>
        <v>0</v>
      </c>
      <c r="BG24" s="38">
        <f t="shared" si="16"/>
        <v>0</v>
      </c>
    </row>
    <row r="25" spans="1:59" ht="25.5" outlineLevel="1">
      <c r="A25" s="23" t="s">
        <v>33</v>
      </c>
      <c r="B25" s="34">
        <v>500</v>
      </c>
      <c r="C25" s="34"/>
      <c r="D25" s="34">
        <f t="shared" si="72"/>
        <v>500</v>
      </c>
      <c r="E25" s="34">
        <f t="shared" si="17"/>
        <v>210</v>
      </c>
      <c r="F25" s="37"/>
      <c r="G25" s="37"/>
      <c r="H25" s="37"/>
      <c r="I25" s="37"/>
      <c r="J25" s="37"/>
      <c r="K25" s="37"/>
      <c r="L25" s="37"/>
      <c r="M25" s="34"/>
      <c r="N25" s="34"/>
      <c r="O25" s="34"/>
      <c r="P25" s="34">
        <v>70</v>
      </c>
      <c r="Q25" s="34">
        <v>140</v>
      </c>
      <c r="R25" s="36">
        <f t="shared" si="73"/>
        <v>210</v>
      </c>
      <c r="S25" s="41">
        <f t="shared" si="74"/>
        <v>290</v>
      </c>
      <c r="T25" s="32"/>
      <c r="U25" s="37"/>
      <c r="V25" s="37"/>
      <c r="W25" s="37"/>
      <c r="X25" s="35">
        <f t="shared" si="75"/>
        <v>0</v>
      </c>
      <c r="Y25" s="37"/>
      <c r="Z25" s="37"/>
      <c r="AA25" s="37"/>
      <c r="AB25" s="35">
        <f t="shared" si="76"/>
        <v>0</v>
      </c>
      <c r="AC25" s="37"/>
      <c r="AD25" s="34"/>
      <c r="AE25" s="34"/>
      <c r="AF25" s="35">
        <f t="shared" si="77"/>
        <v>0</v>
      </c>
      <c r="AG25" s="37"/>
      <c r="AH25" s="37">
        <v>70</v>
      </c>
      <c r="AI25" s="37">
        <v>140</v>
      </c>
      <c r="AJ25" s="35">
        <f t="shared" si="78"/>
        <v>210</v>
      </c>
      <c r="AK25" s="35">
        <f t="shared" si="79"/>
        <v>210</v>
      </c>
      <c r="AL25" s="36">
        <f t="shared" si="80"/>
        <v>210</v>
      </c>
      <c r="AM25" s="32"/>
      <c r="AN25" s="37">
        <v>0</v>
      </c>
      <c r="AO25" s="37">
        <v>0</v>
      </c>
      <c r="AP25" s="37">
        <v>0</v>
      </c>
      <c r="AQ25" s="35">
        <f t="shared" si="81"/>
        <v>0</v>
      </c>
      <c r="AR25" s="37">
        <v>0</v>
      </c>
      <c r="AS25" s="37">
        <v>0</v>
      </c>
      <c r="AT25" s="37">
        <v>0</v>
      </c>
      <c r="AU25" s="35">
        <f t="shared" si="82"/>
        <v>0</v>
      </c>
      <c r="AV25" s="37">
        <v>0</v>
      </c>
      <c r="AW25" s="34">
        <v>0</v>
      </c>
      <c r="AX25" s="34">
        <v>0</v>
      </c>
      <c r="AY25" s="35">
        <f t="shared" si="83"/>
        <v>0</v>
      </c>
      <c r="AZ25" s="37">
        <v>0</v>
      </c>
      <c r="BA25" s="37">
        <v>0</v>
      </c>
      <c r="BB25" s="37">
        <v>0</v>
      </c>
      <c r="BC25" s="35">
        <f t="shared" si="84"/>
        <v>0</v>
      </c>
      <c r="BD25" s="35">
        <f t="shared" si="85"/>
        <v>0</v>
      </c>
      <c r="BE25" s="36">
        <f t="shared" si="86"/>
        <v>0</v>
      </c>
      <c r="BF25" s="38">
        <f t="shared" si="15"/>
        <v>0</v>
      </c>
      <c r="BG25" s="38">
        <f t="shared" si="16"/>
        <v>0</v>
      </c>
    </row>
    <row r="26" spans="1:59" ht="17.25" customHeight="1">
      <c r="A26" s="22" t="s">
        <v>114</v>
      </c>
      <c r="B26" s="3">
        <f t="shared" ref="B26:AL26" si="87">SUM(B27:B27)</f>
        <v>181</v>
      </c>
      <c r="C26" s="3">
        <f t="shared" si="87"/>
        <v>0</v>
      </c>
      <c r="D26" s="3">
        <f t="shared" si="87"/>
        <v>181</v>
      </c>
      <c r="E26" s="3">
        <f t="shared" si="87"/>
        <v>72.901439999999994</v>
      </c>
      <c r="F26" s="31">
        <f t="shared" si="87"/>
        <v>0</v>
      </c>
      <c r="G26" s="31">
        <f t="shared" si="87"/>
        <v>0</v>
      </c>
      <c r="H26" s="31">
        <f t="shared" si="87"/>
        <v>0</v>
      </c>
      <c r="I26" s="31">
        <f t="shared" si="87"/>
        <v>0</v>
      </c>
      <c r="J26" s="31">
        <f t="shared" si="87"/>
        <v>0</v>
      </c>
      <c r="K26" s="31">
        <f t="shared" si="87"/>
        <v>0</v>
      </c>
      <c r="L26" s="31">
        <f t="shared" si="87"/>
        <v>0</v>
      </c>
      <c r="M26" s="3">
        <f t="shared" si="87"/>
        <v>0</v>
      </c>
      <c r="N26" s="3">
        <f t="shared" si="87"/>
        <v>0</v>
      </c>
      <c r="O26" s="3">
        <f t="shared" si="87"/>
        <v>0</v>
      </c>
      <c r="P26" s="3">
        <f t="shared" si="87"/>
        <v>70</v>
      </c>
      <c r="Q26" s="3">
        <f t="shared" si="87"/>
        <v>70</v>
      </c>
      <c r="R26" s="3">
        <f t="shared" si="87"/>
        <v>140</v>
      </c>
      <c r="S26" s="3">
        <f t="shared" si="87"/>
        <v>41</v>
      </c>
      <c r="T26" s="32"/>
      <c r="U26" s="31">
        <f t="shared" si="87"/>
        <v>0</v>
      </c>
      <c r="V26" s="31">
        <f t="shared" si="87"/>
        <v>0</v>
      </c>
      <c r="W26" s="31">
        <f t="shared" si="87"/>
        <v>0</v>
      </c>
      <c r="X26" s="31">
        <f t="shared" si="87"/>
        <v>0</v>
      </c>
      <c r="Y26" s="31">
        <f t="shared" si="87"/>
        <v>0</v>
      </c>
      <c r="Z26" s="31">
        <f t="shared" si="87"/>
        <v>0</v>
      </c>
      <c r="AA26" s="31">
        <f t="shared" si="87"/>
        <v>0</v>
      </c>
      <c r="AB26" s="31">
        <f t="shared" si="87"/>
        <v>0</v>
      </c>
      <c r="AC26" s="31">
        <f t="shared" si="87"/>
        <v>0</v>
      </c>
      <c r="AD26" s="3">
        <f t="shared" si="87"/>
        <v>0</v>
      </c>
      <c r="AE26" s="3">
        <f t="shared" si="87"/>
        <v>2.9014399999999996</v>
      </c>
      <c r="AF26" s="31">
        <f t="shared" si="87"/>
        <v>2.9014399999999996</v>
      </c>
      <c r="AG26" s="33">
        <f t="shared" si="87"/>
        <v>0</v>
      </c>
      <c r="AH26" s="33">
        <f t="shared" si="87"/>
        <v>0</v>
      </c>
      <c r="AI26" s="33">
        <f t="shared" si="87"/>
        <v>70</v>
      </c>
      <c r="AJ26" s="31">
        <f t="shared" si="87"/>
        <v>70</v>
      </c>
      <c r="AK26" s="31">
        <f t="shared" si="87"/>
        <v>72.901439999999994</v>
      </c>
      <c r="AL26" s="3">
        <f t="shared" si="87"/>
        <v>72.901439999999994</v>
      </c>
      <c r="AM26" s="32"/>
      <c r="AN26" s="31">
        <f t="shared" ref="AN26:BE26" si="88">SUM(AN27:AN27)</f>
        <v>0</v>
      </c>
      <c r="AO26" s="31">
        <f t="shared" si="88"/>
        <v>0</v>
      </c>
      <c r="AP26" s="31">
        <f t="shared" si="88"/>
        <v>0</v>
      </c>
      <c r="AQ26" s="31">
        <f t="shared" si="88"/>
        <v>0</v>
      </c>
      <c r="AR26" s="31">
        <f t="shared" si="88"/>
        <v>0</v>
      </c>
      <c r="AS26" s="31">
        <f t="shared" si="88"/>
        <v>0</v>
      </c>
      <c r="AT26" s="31">
        <f t="shared" si="88"/>
        <v>0</v>
      </c>
      <c r="AU26" s="31">
        <f t="shared" si="88"/>
        <v>0</v>
      </c>
      <c r="AV26" s="31">
        <f t="shared" si="88"/>
        <v>0</v>
      </c>
      <c r="AW26" s="3">
        <f t="shared" si="88"/>
        <v>0</v>
      </c>
      <c r="AX26" s="3">
        <f t="shared" si="88"/>
        <v>2.9014399999999996</v>
      </c>
      <c r="AY26" s="31">
        <f t="shared" si="88"/>
        <v>2.9014399999999996</v>
      </c>
      <c r="AZ26" s="33">
        <f t="shared" si="88"/>
        <v>0</v>
      </c>
      <c r="BA26" s="33">
        <f t="shared" si="88"/>
        <v>0</v>
      </c>
      <c r="BB26" s="33">
        <f t="shared" si="88"/>
        <v>0</v>
      </c>
      <c r="BC26" s="31">
        <f t="shared" si="88"/>
        <v>0</v>
      </c>
      <c r="BD26" s="31">
        <f t="shared" si="88"/>
        <v>2.9014399999999996</v>
      </c>
      <c r="BE26" s="3">
        <f t="shared" si="88"/>
        <v>2.9014399999999996</v>
      </c>
      <c r="BF26" s="14">
        <f t="shared" si="15"/>
        <v>3.9799488185692899</v>
      </c>
      <c r="BG26" s="14">
        <f t="shared" si="16"/>
        <v>3.9799488185692899</v>
      </c>
    </row>
    <row r="27" spans="1:59" ht="17.25" customHeight="1" outlineLevel="1">
      <c r="A27" s="23" t="s">
        <v>34</v>
      </c>
      <c r="B27" s="34">
        <v>181</v>
      </c>
      <c r="C27" s="34">
        <v>0</v>
      </c>
      <c r="D27" s="34">
        <f>+B27-C27</f>
        <v>181</v>
      </c>
      <c r="E27" s="34">
        <f t="shared" si="17"/>
        <v>72.901439999999994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/>
      <c r="L27" s="35"/>
      <c r="M27" s="34"/>
      <c r="N27" s="34"/>
      <c r="O27" s="34"/>
      <c r="P27" s="34">
        <v>70</v>
      </c>
      <c r="Q27" s="34">
        <v>70</v>
      </c>
      <c r="R27" s="36">
        <f>SUM(F27:Q27)</f>
        <v>140</v>
      </c>
      <c r="S27" s="36">
        <f>+B27-R27</f>
        <v>41</v>
      </c>
      <c r="T27" s="32"/>
      <c r="U27" s="35">
        <v>0</v>
      </c>
      <c r="V27" s="35">
        <v>0</v>
      </c>
      <c r="W27" s="35">
        <v>0</v>
      </c>
      <c r="X27" s="35">
        <f>SUM(U27:W27)</f>
        <v>0</v>
      </c>
      <c r="Y27" s="35">
        <v>0</v>
      </c>
      <c r="Z27" s="35">
        <v>0</v>
      </c>
      <c r="AA27" s="35"/>
      <c r="AB27" s="35">
        <f>SUM(Y27:AA27)</f>
        <v>0</v>
      </c>
      <c r="AC27" s="35"/>
      <c r="AD27" s="34">
        <v>0</v>
      </c>
      <c r="AE27" s="34">
        <v>2.9014399999999996</v>
      </c>
      <c r="AF27" s="35">
        <f>SUM(AC27:AE27)</f>
        <v>2.9014399999999996</v>
      </c>
      <c r="AG27" s="37"/>
      <c r="AH27" s="37"/>
      <c r="AI27" s="37">
        <v>70</v>
      </c>
      <c r="AJ27" s="35">
        <f>SUM(AG27:AI27)</f>
        <v>70</v>
      </c>
      <c r="AK27" s="35">
        <f>+X27+AB27+AF27+AJ27</f>
        <v>72.901439999999994</v>
      </c>
      <c r="AL27" s="36">
        <f>+AK27</f>
        <v>72.901439999999994</v>
      </c>
      <c r="AM27" s="32"/>
      <c r="AN27" s="35">
        <v>0</v>
      </c>
      <c r="AO27" s="35">
        <v>0</v>
      </c>
      <c r="AP27" s="35">
        <v>0</v>
      </c>
      <c r="AQ27" s="35">
        <f>SUM(AN27:AP27)</f>
        <v>0</v>
      </c>
      <c r="AR27" s="35">
        <v>0</v>
      </c>
      <c r="AS27" s="35">
        <v>0</v>
      </c>
      <c r="AT27" s="35">
        <v>0</v>
      </c>
      <c r="AU27" s="35">
        <f>SUM(AR27:AT27)</f>
        <v>0</v>
      </c>
      <c r="AV27" s="35">
        <v>0</v>
      </c>
      <c r="AW27" s="34">
        <v>0</v>
      </c>
      <c r="AX27" s="34">
        <v>2.9014399999999996</v>
      </c>
      <c r="AY27" s="35">
        <f>SUM(AV27:AX27)</f>
        <v>2.9014399999999996</v>
      </c>
      <c r="AZ27" s="37">
        <v>0</v>
      </c>
      <c r="BA27" s="37">
        <v>0</v>
      </c>
      <c r="BB27" s="37">
        <v>0</v>
      </c>
      <c r="BC27" s="35">
        <f>SUM(AZ27:BB27)</f>
        <v>0</v>
      </c>
      <c r="BD27" s="35">
        <f>+AQ27+AU27+AY27+BC27</f>
        <v>2.9014399999999996</v>
      </c>
      <c r="BE27" s="36">
        <f>+BD27</f>
        <v>2.9014399999999996</v>
      </c>
      <c r="BF27" s="38">
        <f t="shared" si="15"/>
        <v>3.9799488185692899</v>
      </c>
      <c r="BG27" s="38">
        <f t="shared" si="16"/>
        <v>3.9799488185692899</v>
      </c>
    </row>
    <row r="28" spans="1:59" ht="17.25" customHeight="1">
      <c r="A28" s="22" t="s">
        <v>115</v>
      </c>
      <c r="B28" s="3">
        <f>SUM(B29:B31)</f>
        <v>1350</v>
      </c>
      <c r="C28" s="3">
        <f t="shared" ref="C28" si="89">SUM(C29:C31)</f>
        <v>0</v>
      </c>
      <c r="D28" s="3">
        <f>SUM(D29:D31)</f>
        <v>1350</v>
      </c>
      <c r="E28" s="3">
        <f>SUM(E29:E31)</f>
        <v>256.18168000000003</v>
      </c>
      <c r="F28" s="31">
        <f t="shared" ref="F28:N28" si="90">SUM(F29:F31)</f>
        <v>0</v>
      </c>
      <c r="G28" s="31">
        <f t="shared" si="90"/>
        <v>0</v>
      </c>
      <c r="H28" s="31">
        <f t="shared" si="90"/>
        <v>0</v>
      </c>
      <c r="I28" s="31">
        <f t="shared" si="90"/>
        <v>0</v>
      </c>
      <c r="J28" s="31">
        <f t="shared" si="90"/>
        <v>0</v>
      </c>
      <c r="K28" s="31">
        <f t="shared" si="90"/>
        <v>28.31634</v>
      </c>
      <c r="L28" s="31">
        <f t="shared" si="90"/>
        <v>6.02</v>
      </c>
      <c r="M28" s="31">
        <f t="shared" si="90"/>
        <v>0</v>
      </c>
      <c r="N28" s="31">
        <f t="shared" si="90"/>
        <v>0</v>
      </c>
      <c r="O28" s="31">
        <f>SUM(O29:O31)</f>
        <v>240</v>
      </c>
      <c r="P28" s="31">
        <f>SUM(P29:P31)</f>
        <v>210</v>
      </c>
      <c r="Q28" s="31">
        <f>SUM(Q29:Q31)</f>
        <v>210</v>
      </c>
      <c r="R28" s="3">
        <f>SUM(R29:R31)</f>
        <v>694.33634000000006</v>
      </c>
      <c r="S28" s="3">
        <f>SUM(S29:S31)</f>
        <v>655.66365999999994</v>
      </c>
      <c r="T28" s="32"/>
      <c r="U28" s="31">
        <f t="shared" ref="U28:AF28" si="91">SUM(U29:U31)</f>
        <v>0</v>
      </c>
      <c r="V28" s="31">
        <f t="shared" si="91"/>
        <v>0</v>
      </c>
      <c r="W28" s="31">
        <f t="shared" si="91"/>
        <v>0</v>
      </c>
      <c r="X28" s="31">
        <f t="shared" si="91"/>
        <v>0</v>
      </c>
      <c r="Y28" s="31">
        <f t="shared" si="91"/>
        <v>0</v>
      </c>
      <c r="Z28" s="31">
        <f t="shared" si="91"/>
        <v>0</v>
      </c>
      <c r="AA28" s="31">
        <f t="shared" si="91"/>
        <v>28.31634</v>
      </c>
      <c r="AB28" s="31">
        <f t="shared" si="91"/>
        <v>28.31634</v>
      </c>
      <c r="AC28" s="31">
        <f t="shared" si="91"/>
        <v>6.02</v>
      </c>
      <c r="AD28" s="31">
        <f t="shared" si="91"/>
        <v>11.845339999999998</v>
      </c>
      <c r="AE28" s="31">
        <f t="shared" si="91"/>
        <v>0</v>
      </c>
      <c r="AF28" s="31">
        <f t="shared" si="91"/>
        <v>17.865339999999996</v>
      </c>
      <c r="AG28" s="33">
        <f>SUM(AG29:AG31)</f>
        <v>0</v>
      </c>
      <c r="AH28" s="33">
        <f>SUM(AH29:AH31)</f>
        <v>0</v>
      </c>
      <c r="AI28" s="33">
        <f>SUM(AI29:AI31)</f>
        <v>210</v>
      </c>
      <c r="AJ28" s="31">
        <f t="shared" ref="AJ28:AK28" si="92">SUM(AJ29:AJ31)</f>
        <v>210</v>
      </c>
      <c r="AK28" s="31">
        <f t="shared" si="92"/>
        <v>256.18168000000003</v>
      </c>
      <c r="AL28" s="3">
        <f>SUM(AL29:AL31)</f>
        <v>256.18168000000003</v>
      </c>
      <c r="AM28" s="32"/>
      <c r="AN28" s="31">
        <f t="shared" ref="AN28:AX28" si="93">SUM(AN29:AN31)</f>
        <v>0</v>
      </c>
      <c r="AO28" s="31">
        <f t="shared" si="93"/>
        <v>0</v>
      </c>
      <c r="AP28" s="31">
        <f t="shared" si="93"/>
        <v>0</v>
      </c>
      <c r="AQ28" s="31">
        <f t="shared" ref="AQ28" si="94">SUM(AQ29:AQ31)</f>
        <v>0</v>
      </c>
      <c r="AR28" s="31">
        <f t="shared" si="93"/>
        <v>0</v>
      </c>
      <c r="AS28" s="31">
        <f t="shared" si="93"/>
        <v>0</v>
      </c>
      <c r="AT28" s="31">
        <f t="shared" si="93"/>
        <v>28.31634</v>
      </c>
      <c r="AU28" s="31">
        <f t="shared" si="93"/>
        <v>28.31634</v>
      </c>
      <c r="AV28" s="31">
        <f t="shared" si="93"/>
        <v>6.02</v>
      </c>
      <c r="AW28" s="31">
        <f t="shared" si="93"/>
        <v>11.845339999999998</v>
      </c>
      <c r="AX28" s="31">
        <f t="shared" si="93"/>
        <v>0</v>
      </c>
      <c r="AY28" s="31">
        <f t="shared" ref="AY28" si="95">SUM(AY29:AY31)</f>
        <v>17.865339999999996</v>
      </c>
      <c r="AZ28" s="33">
        <f>SUM(AZ29:AZ31)</f>
        <v>5.1415200000000008</v>
      </c>
      <c r="BA28" s="33">
        <f>SUM(BA29:BA31)</f>
        <v>6.8978000000000002</v>
      </c>
      <c r="BB28" s="33">
        <f>SUM(BB29:BB31)</f>
        <v>12.121930000000001</v>
      </c>
      <c r="BC28" s="31">
        <f t="shared" ref="BC28:BD28" si="96">SUM(BC29:BC31)</f>
        <v>24.161250000000003</v>
      </c>
      <c r="BD28" s="31">
        <f t="shared" si="96"/>
        <v>70.342929999999996</v>
      </c>
      <c r="BE28" s="3">
        <f>SUM(BE29:BE31)</f>
        <v>70.342929999999996</v>
      </c>
      <c r="BF28" s="14">
        <f t="shared" si="15"/>
        <v>27.458220275548189</v>
      </c>
      <c r="BG28" s="14">
        <f t="shared" si="16"/>
        <v>27.458220275548189</v>
      </c>
    </row>
    <row r="29" spans="1:59" ht="17.25" customHeight="1" outlineLevel="1">
      <c r="A29" s="23" t="s">
        <v>35</v>
      </c>
      <c r="B29" s="34">
        <v>450</v>
      </c>
      <c r="C29" s="34">
        <v>0</v>
      </c>
      <c r="D29" s="34">
        <f>+B29-C29</f>
        <v>450</v>
      </c>
      <c r="E29" s="34">
        <f t="shared" si="17"/>
        <v>116.18168</v>
      </c>
      <c r="F29" s="35">
        <v>0</v>
      </c>
      <c r="G29" s="35">
        <v>0</v>
      </c>
      <c r="H29" s="35">
        <v>0</v>
      </c>
      <c r="I29" s="35">
        <v>0</v>
      </c>
      <c r="J29" s="35"/>
      <c r="K29" s="35">
        <v>28.31634</v>
      </c>
      <c r="L29" s="35">
        <v>6.02</v>
      </c>
      <c r="M29" s="34"/>
      <c r="N29" s="34"/>
      <c r="O29" s="34">
        <v>80</v>
      </c>
      <c r="P29" s="34">
        <v>70</v>
      </c>
      <c r="Q29" s="34">
        <v>70</v>
      </c>
      <c r="R29" s="36">
        <f>SUM(F29:Q29)</f>
        <v>254.33634000000001</v>
      </c>
      <c r="S29" s="41">
        <f t="shared" ref="S29:S31" si="97">+B29-R29</f>
        <v>195.66365999999999</v>
      </c>
      <c r="T29" s="32"/>
      <c r="U29" s="35">
        <v>0</v>
      </c>
      <c r="V29" s="35">
        <v>0</v>
      </c>
      <c r="W29" s="35">
        <v>0</v>
      </c>
      <c r="X29" s="35">
        <f t="shared" ref="X29:X31" si="98">SUM(U29:W29)</f>
        <v>0</v>
      </c>
      <c r="Y29" s="35">
        <v>0</v>
      </c>
      <c r="Z29" s="35"/>
      <c r="AA29" s="35">
        <v>28.31634</v>
      </c>
      <c r="AB29" s="35">
        <f t="shared" ref="AB29:AB31" si="99">SUM(Y29:AA29)</f>
        <v>28.31634</v>
      </c>
      <c r="AC29" s="35">
        <v>6.02</v>
      </c>
      <c r="AD29" s="34">
        <v>11.845339999999998</v>
      </c>
      <c r="AE29" s="34">
        <v>0</v>
      </c>
      <c r="AF29" s="35">
        <f t="shared" ref="AF29:AF31" si="100">SUM(AC29:AE29)</f>
        <v>17.865339999999996</v>
      </c>
      <c r="AG29" s="37"/>
      <c r="AH29" s="37"/>
      <c r="AI29" s="37">
        <v>70</v>
      </c>
      <c r="AJ29" s="35">
        <f t="shared" ref="AJ29:AJ31" si="101">SUM(AG29:AI29)</f>
        <v>70</v>
      </c>
      <c r="AK29" s="35">
        <f t="shared" ref="AK29:AK31" si="102">+X29+AB29+AF29+AJ29</f>
        <v>116.18168</v>
      </c>
      <c r="AL29" s="36">
        <f t="shared" ref="AL29:AL31" si="103">+AK29</f>
        <v>116.18168</v>
      </c>
      <c r="AM29" s="32"/>
      <c r="AN29" s="35">
        <v>0</v>
      </c>
      <c r="AO29" s="35">
        <v>0</v>
      </c>
      <c r="AP29" s="35">
        <v>0</v>
      </c>
      <c r="AQ29" s="35">
        <f t="shared" ref="AQ29:AQ31" si="104">SUM(AN29:AP29)</f>
        <v>0</v>
      </c>
      <c r="AR29" s="35">
        <v>0</v>
      </c>
      <c r="AS29" s="35">
        <v>0</v>
      </c>
      <c r="AT29" s="35">
        <v>28.31634</v>
      </c>
      <c r="AU29" s="35">
        <f t="shared" ref="AU29:AU31" si="105">SUM(AR29:AT29)</f>
        <v>28.31634</v>
      </c>
      <c r="AV29" s="35">
        <v>6.02</v>
      </c>
      <c r="AW29" s="34">
        <v>11.845339999999998</v>
      </c>
      <c r="AX29" s="34">
        <v>0</v>
      </c>
      <c r="AY29" s="35">
        <f t="shared" ref="AY29:AY31" si="106">SUM(AV29:AX29)</f>
        <v>17.865339999999996</v>
      </c>
      <c r="AZ29" s="37">
        <v>5.1415200000000008</v>
      </c>
      <c r="BA29" s="37">
        <v>6.8978000000000002</v>
      </c>
      <c r="BB29" s="37">
        <v>12.121930000000001</v>
      </c>
      <c r="BC29" s="35">
        <f t="shared" ref="BC29:BC31" si="107">SUM(AZ29:BB29)</f>
        <v>24.161250000000003</v>
      </c>
      <c r="BD29" s="35">
        <f t="shared" ref="BD29:BD31" si="108">+AQ29+AU29+AY29+BC29</f>
        <v>70.342929999999996</v>
      </c>
      <c r="BE29" s="36">
        <f t="shared" ref="BE29:BE31" si="109">+BD29</f>
        <v>70.342929999999996</v>
      </c>
      <c r="BF29" s="38">
        <f t="shared" si="15"/>
        <v>60.545629913425245</v>
      </c>
      <c r="BG29" s="38">
        <f t="shared" si="16"/>
        <v>60.545629913425245</v>
      </c>
    </row>
    <row r="30" spans="1:59" ht="17.25" customHeight="1" outlineLevel="1">
      <c r="A30" s="23" t="s">
        <v>36</v>
      </c>
      <c r="B30" s="34">
        <v>450</v>
      </c>
      <c r="C30" s="34"/>
      <c r="D30" s="34">
        <f>+B30-C30</f>
        <v>450</v>
      </c>
      <c r="E30" s="34">
        <f t="shared" si="17"/>
        <v>70</v>
      </c>
      <c r="F30" s="35"/>
      <c r="G30" s="35"/>
      <c r="H30" s="35"/>
      <c r="I30" s="35"/>
      <c r="J30" s="35"/>
      <c r="K30" s="35"/>
      <c r="L30" s="35"/>
      <c r="M30" s="34"/>
      <c r="N30" s="34"/>
      <c r="O30" s="34">
        <v>80</v>
      </c>
      <c r="P30" s="34">
        <v>70</v>
      </c>
      <c r="Q30" s="34">
        <v>70</v>
      </c>
      <c r="R30" s="36">
        <f>SUM(F30:Q30)</f>
        <v>220</v>
      </c>
      <c r="S30" s="41">
        <f t="shared" si="97"/>
        <v>230</v>
      </c>
      <c r="T30" s="32"/>
      <c r="U30" s="35"/>
      <c r="V30" s="35"/>
      <c r="W30" s="35"/>
      <c r="X30" s="35">
        <f t="shared" si="98"/>
        <v>0</v>
      </c>
      <c r="Y30" s="35"/>
      <c r="Z30" s="35"/>
      <c r="AA30" s="35"/>
      <c r="AB30" s="35">
        <f t="shared" si="99"/>
        <v>0</v>
      </c>
      <c r="AC30" s="35"/>
      <c r="AD30" s="34">
        <v>0</v>
      </c>
      <c r="AE30" s="34">
        <v>0</v>
      </c>
      <c r="AF30" s="35">
        <f t="shared" si="100"/>
        <v>0</v>
      </c>
      <c r="AG30" s="37"/>
      <c r="AH30" s="37"/>
      <c r="AI30" s="37">
        <v>70</v>
      </c>
      <c r="AJ30" s="35">
        <f t="shared" si="101"/>
        <v>70</v>
      </c>
      <c r="AK30" s="35">
        <f t="shared" si="102"/>
        <v>70</v>
      </c>
      <c r="AL30" s="36">
        <f t="shared" si="103"/>
        <v>70</v>
      </c>
      <c r="AM30" s="32"/>
      <c r="AN30" s="35">
        <v>0</v>
      </c>
      <c r="AO30" s="35">
        <v>0</v>
      </c>
      <c r="AP30" s="35">
        <v>0</v>
      </c>
      <c r="AQ30" s="35">
        <f t="shared" si="104"/>
        <v>0</v>
      </c>
      <c r="AR30" s="35">
        <v>0</v>
      </c>
      <c r="AS30" s="35">
        <v>0</v>
      </c>
      <c r="AT30" s="35">
        <v>0</v>
      </c>
      <c r="AU30" s="35">
        <f t="shared" si="105"/>
        <v>0</v>
      </c>
      <c r="AV30" s="35">
        <v>0</v>
      </c>
      <c r="AW30" s="34">
        <v>0</v>
      </c>
      <c r="AX30" s="34">
        <v>0</v>
      </c>
      <c r="AY30" s="35">
        <f t="shared" si="106"/>
        <v>0</v>
      </c>
      <c r="AZ30" s="37">
        <v>0</v>
      </c>
      <c r="BA30" s="37">
        <v>0</v>
      </c>
      <c r="BB30" s="37">
        <v>0</v>
      </c>
      <c r="BC30" s="35">
        <f t="shared" si="107"/>
        <v>0</v>
      </c>
      <c r="BD30" s="35">
        <f t="shared" si="108"/>
        <v>0</v>
      </c>
      <c r="BE30" s="36">
        <f t="shared" si="109"/>
        <v>0</v>
      </c>
      <c r="BF30" s="38">
        <f t="shared" si="15"/>
        <v>0</v>
      </c>
      <c r="BG30" s="38">
        <f t="shared" si="16"/>
        <v>0</v>
      </c>
    </row>
    <row r="31" spans="1:59" ht="17.25" customHeight="1" outlineLevel="1">
      <c r="A31" s="23" t="s">
        <v>37</v>
      </c>
      <c r="B31" s="34">
        <v>450</v>
      </c>
      <c r="C31" s="34"/>
      <c r="D31" s="34">
        <f>+B31-C31</f>
        <v>450</v>
      </c>
      <c r="E31" s="34">
        <f t="shared" si="17"/>
        <v>70</v>
      </c>
      <c r="F31" s="35"/>
      <c r="G31" s="35"/>
      <c r="H31" s="35"/>
      <c r="I31" s="35"/>
      <c r="J31" s="35"/>
      <c r="K31" s="35"/>
      <c r="L31" s="35"/>
      <c r="M31" s="34"/>
      <c r="N31" s="34"/>
      <c r="O31" s="34">
        <v>80</v>
      </c>
      <c r="P31" s="34">
        <v>70</v>
      </c>
      <c r="Q31" s="34">
        <v>70</v>
      </c>
      <c r="R31" s="36">
        <f>SUM(F31:Q31)</f>
        <v>220</v>
      </c>
      <c r="S31" s="41">
        <f t="shared" si="97"/>
        <v>230</v>
      </c>
      <c r="T31" s="32"/>
      <c r="U31" s="35"/>
      <c r="V31" s="35"/>
      <c r="W31" s="35"/>
      <c r="X31" s="35">
        <f t="shared" si="98"/>
        <v>0</v>
      </c>
      <c r="Y31" s="35"/>
      <c r="Z31" s="35"/>
      <c r="AA31" s="35"/>
      <c r="AB31" s="35">
        <f t="shared" si="99"/>
        <v>0</v>
      </c>
      <c r="AC31" s="35"/>
      <c r="AD31" s="34">
        <v>0</v>
      </c>
      <c r="AE31" s="34">
        <v>0</v>
      </c>
      <c r="AF31" s="35">
        <f t="shared" si="100"/>
        <v>0</v>
      </c>
      <c r="AG31" s="37"/>
      <c r="AH31" s="37"/>
      <c r="AI31" s="37">
        <v>70</v>
      </c>
      <c r="AJ31" s="35">
        <f t="shared" si="101"/>
        <v>70</v>
      </c>
      <c r="AK31" s="35">
        <f t="shared" si="102"/>
        <v>70</v>
      </c>
      <c r="AL31" s="36">
        <f t="shared" si="103"/>
        <v>70</v>
      </c>
      <c r="AM31" s="32"/>
      <c r="AN31" s="35">
        <v>0</v>
      </c>
      <c r="AO31" s="35">
        <v>0</v>
      </c>
      <c r="AP31" s="35">
        <v>0</v>
      </c>
      <c r="AQ31" s="35">
        <f t="shared" si="104"/>
        <v>0</v>
      </c>
      <c r="AR31" s="35">
        <v>0</v>
      </c>
      <c r="AS31" s="35">
        <v>0</v>
      </c>
      <c r="AT31" s="35">
        <v>0</v>
      </c>
      <c r="AU31" s="35">
        <f t="shared" si="105"/>
        <v>0</v>
      </c>
      <c r="AV31" s="35">
        <v>0</v>
      </c>
      <c r="AW31" s="34">
        <v>0</v>
      </c>
      <c r="AX31" s="34">
        <v>0</v>
      </c>
      <c r="AY31" s="35">
        <f t="shared" si="106"/>
        <v>0</v>
      </c>
      <c r="AZ31" s="37">
        <v>0</v>
      </c>
      <c r="BA31" s="37">
        <v>0</v>
      </c>
      <c r="BB31" s="37">
        <v>0</v>
      </c>
      <c r="BC31" s="35">
        <f t="shared" si="107"/>
        <v>0</v>
      </c>
      <c r="BD31" s="35">
        <f t="shared" si="108"/>
        <v>0</v>
      </c>
      <c r="BE31" s="36">
        <f t="shared" si="109"/>
        <v>0</v>
      </c>
      <c r="BF31" s="38">
        <f t="shared" si="15"/>
        <v>0</v>
      </c>
      <c r="BG31" s="38">
        <f t="shared" si="16"/>
        <v>0</v>
      </c>
    </row>
    <row r="32" spans="1:59" ht="18" customHeight="1">
      <c r="A32" s="22" t="s">
        <v>116</v>
      </c>
      <c r="B32" s="3">
        <f t="shared" ref="B32:S32" si="110">SUM(B33:B38)</f>
        <v>3974.74</v>
      </c>
      <c r="C32" s="3">
        <f t="shared" si="110"/>
        <v>0</v>
      </c>
      <c r="D32" s="3">
        <f t="shared" si="110"/>
        <v>3974.74</v>
      </c>
      <c r="E32" s="3">
        <f t="shared" si="110"/>
        <v>1089.5323100000001</v>
      </c>
      <c r="F32" s="31">
        <f t="shared" si="110"/>
        <v>0</v>
      </c>
      <c r="G32" s="31">
        <f t="shared" si="110"/>
        <v>0</v>
      </c>
      <c r="H32" s="31">
        <f t="shared" si="110"/>
        <v>0</v>
      </c>
      <c r="I32" s="31">
        <f t="shared" si="110"/>
        <v>79.593869999999995</v>
      </c>
      <c r="J32" s="31">
        <f t="shared" si="110"/>
        <v>55.305999999999997</v>
      </c>
      <c r="K32" s="31">
        <f t="shared" si="110"/>
        <v>18.567790000000002</v>
      </c>
      <c r="L32" s="31">
        <f t="shared" si="110"/>
        <v>167.89689999999999</v>
      </c>
      <c r="M32" s="3">
        <f t="shared" si="110"/>
        <v>60</v>
      </c>
      <c r="N32" s="3">
        <f t="shared" si="110"/>
        <v>98</v>
      </c>
      <c r="O32" s="3">
        <f t="shared" si="110"/>
        <v>321.50353999999999</v>
      </c>
      <c r="P32" s="3">
        <f t="shared" si="110"/>
        <v>243</v>
      </c>
      <c r="Q32" s="3">
        <f t="shared" si="110"/>
        <v>399.74</v>
      </c>
      <c r="R32" s="3">
        <f t="shared" si="110"/>
        <v>1443.6080999999999</v>
      </c>
      <c r="S32" s="3">
        <f t="shared" si="110"/>
        <v>306.63815</v>
      </c>
      <c r="T32" s="32"/>
      <c r="U32" s="31">
        <f t="shared" ref="U32:AL32" si="111">SUM(U33:U38)</f>
        <v>0</v>
      </c>
      <c r="V32" s="31">
        <f t="shared" si="111"/>
        <v>0</v>
      </c>
      <c r="W32" s="31">
        <f t="shared" si="111"/>
        <v>0</v>
      </c>
      <c r="X32" s="31">
        <f t="shared" si="111"/>
        <v>0</v>
      </c>
      <c r="Y32" s="31">
        <f t="shared" si="111"/>
        <v>79.593869999999995</v>
      </c>
      <c r="Z32" s="31">
        <f t="shared" si="111"/>
        <v>55.305999999999997</v>
      </c>
      <c r="AA32" s="31">
        <f t="shared" si="111"/>
        <v>18.567790000000002</v>
      </c>
      <c r="AB32" s="31">
        <f t="shared" si="111"/>
        <v>153.46766</v>
      </c>
      <c r="AC32" s="31">
        <f t="shared" si="111"/>
        <v>167.89689999999999</v>
      </c>
      <c r="AD32" s="3">
        <f t="shared" si="111"/>
        <v>96.272700000000015</v>
      </c>
      <c r="AE32" s="3">
        <f t="shared" si="111"/>
        <v>107.65151000000002</v>
      </c>
      <c r="AF32" s="31">
        <f t="shared" si="111"/>
        <v>371.82111000000003</v>
      </c>
      <c r="AG32" s="33">
        <f t="shared" si="111"/>
        <v>23.503540000000001</v>
      </c>
      <c r="AH32" s="33">
        <f t="shared" si="111"/>
        <v>88</v>
      </c>
      <c r="AI32" s="33">
        <f t="shared" si="111"/>
        <v>452.74</v>
      </c>
      <c r="AJ32" s="31">
        <f t="shared" si="111"/>
        <v>564.24353999999994</v>
      </c>
      <c r="AK32" s="31">
        <f t="shared" ref="AK32" si="112">SUM(AK33:AK38)</f>
        <v>1089.5323100000001</v>
      </c>
      <c r="AL32" s="3">
        <f t="shared" si="111"/>
        <v>1089.5323100000001</v>
      </c>
      <c r="AM32" s="32"/>
      <c r="AN32" s="31">
        <f t="shared" ref="AN32:BE32" si="113">SUM(AN33:AN38)</f>
        <v>0</v>
      </c>
      <c r="AO32" s="31">
        <f t="shared" si="113"/>
        <v>0</v>
      </c>
      <c r="AP32" s="31">
        <f t="shared" si="113"/>
        <v>0</v>
      </c>
      <c r="AQ32" s="31">
        <f t="shared" ref="AQ32" si="114">SUM(AQ33:AQ38)</f>
        <v>0</v>
      </c>
      <c r="AR32" s="31">
        <f t="shared" si="113"/>
        <v>79.593869999999995</v>
      </c>
      <c r="AS32" s="31">
        <f t="shared" si="113"/>
        <v>55.305999999999997</v>
      </c>
      <c r="AT32" s="31">
        <f t="shared" si="113"/>
        <v>18.567790000000002</v>
      </c>
      <c r="AU32" s="31">
        <f t="shared" si="113"/>
        <v>153.46766</v>
      </c>
      <c r="AV32" s="31">
        <f t="shared" si="113"/>
        <v>167.89689999999999</v>
      </c>
      <c r="AW32" s="3">
        <f t="shared" si="113"/>
        <v>96.272700000000015</v>
      </c>
      <c r="AX32" s="3">
        <f t="shared" si="113"/>
        <v>107.65151000000002</v>
      </c>
      <c r="AY32" s="31">
        <f t="shared" ref="AY32" si="115">SUM(AY33:AY38)</f>
        <v>371.82111000000003</v>
      </c>
      <c r="AZ32" s="33">
        <f t="shared" si="113"/>
        <v>158.80523000000002</v>
      </c>
      <c r="BA32" s="33">
        <f t="shared" si="113"/>
        <v>306.77803</v>
      </c>
      <c r="BB32" s="33">
        <f t="shared" si="113"/>
        <v>390.65317000000005</v>
      </c>
      <c r="BC32" s="31">
        <f t="shared" si="113"/>
        <v>856.23642999999993</v>
      </c>
      <c r="BD32" s="31">
        <f t="shared" si="113"/>
        <v>1381.5252</v>
      </c>
      <c r="BE32" s="3">
        <f t="shared" si="113"/>
        <v>1381.5252</v>
      </c>
      <c r="BF32" s="14">
        <f t="shared" si="15"/>
        <v>126.79983762941367</v>
      </c>
      <c r="BG32" s="14">
        <f t="shared" si="16"/>
        <v>126.79983762941367</v>
      </c>
    </row>
    <row r="33" spans="1:59" ht="18" customHeight="1" outlineLevel="1">
      <c r="A33" s="23" t="s">
        <v>38</v>
      </c>
      <c r="B33" s="34">
        <v>190.74</v>
      </c>
      <c r="C33" s="34">
        <v>0</v>
      </c>
      <c r="D33" s="34">
        <f t="shared" ref="D33:D38" si="116">+B33-C33</f>
        <v>190.74</v>
      </c>
      <c r="E33" s="34">
        <f t="shared" si="17"/>
        <v>190.74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/>
      <c r="L33" s="35"/>
      <c r="M33" s="34">
        <v>0</v>
      </c>
      <c r="N33" s="34">
        <v>0</v>
      </c>
      <c r="O33" s="37">
        <v>88</v>
      </c>
      <c r="P33" s="37">
        <v>63</v>
      </c>
      <c r="Q33" s="37">
        <v>39.740000000000009</v>
      </c>
      <c r="R33" s="36">
        <f t="shared" ref="R33:R38" si="117">SUM(F33:Q33)</f>
        <v>190.74</v>
      </c>
      <c r="S33" s="36">
        <f t="shared" ref="S33:S37" si="118">+B33-R33</f>
        <v>0</v>
      </c>
      <c r="T33" s="32"/>
      <c r="U33" s="35">
        <v>0</v>
      </c>
      <c r="V33" s="35">
        <v>0</v>
      </c>
      <c r="W33" s="35">
        <v>0</v>
      </c>
      <c r="X33" s="35">
        <f t="shared" ref="X33:X38" si="119">SUM(U33:W33)</f>
        <v>0</v>
      </c>
      <c r="Y33" s="35">
        <v>0</v>
      </c>
      <c r="Z33" s="35">
        <v>0</v>
      </c>
      <c r="AA33" s="35"/>
      <c r="AB33" s="35">
        <f t="shared" ref="AB33:AB38" si="120">SUM(Y33:AA33)</f>
        <v>0</v>
      </c>
      <c r="AC33" s="35"/>
      <c r="AD33" s="34">
        <v>0</v>
      </c>
      <c r="AE33" s="34">
        <v>0</v>
      </c>
      <c r="AF33" s="35">
        <f t="shared" ref="AF33:AF38" si="121">SUM(AC33:AE33)</f>
        <v>0</v>
      </c>
      <c r="AG33" s="37"/>
      <c r="AH33" s="37">
        <v>63</v>
      </c>
      <c r="AI33" s="37">
        <v>127.74000000000001</v>
      </c>
      <c r="AJ33" s="35">
        <f t="shared" ref="AJ33:AJ38" si="122">SUM(AG33:AI33)</f>
        <v>190.74</v>
      </c>
      <c r="AK33" s="35">
        <f t="shared" ref="AK33:AK38" si="123">+X33+AB33+AF33+AJ33</f>
        <v>190.74</v>
      </c>
      <c r="AL33" s="36">
        <f t="shared" ref="AL33:AL38" si="124">+AK33</f>
        <v>190.74</v>
      </c>
      <c r="AM33" s="32"/>
      <c r="AN33" s="35">
        <v>0</v>
      </c>
      <c r="AO33" s="35">
        <v>0</v>
      </c>
      <c r="AP33" s="35">
        <v>0</v>
      </c>
      <c r="AQ33" s="35">
        <f t="shared" ref="AQ33:AQ38" si="125">SUM(AN33:AP33)</f>
        <v>0</v>
      </c>
      <c r="AR33" s="35">
        <v>0</v>
      </c>
      <c r="AS33" s="35">
        <v>0</v>
      </c>
      <c r="AT33" s="35">
        <v>0</v>
      </c>
      <c r="AU33" s="35">
        <f t="shared" ref="AU33:AU38" si="126">SUM(AR33:AT33)</f>
        <v>0</v>
      </c>
      <c r="AV33" s="35">
        <v>0</v>
      </c>
      <c r="AW33" s="34">
        <v>0</v>
      </c>
      <c r="AX33" s="34">
        <v>0</v>
      </c>
      <c r="AY33" s="35">
        <f t="shared" ref="AY33:AY38" si="127">SUM(AV33:AX33)</f>
        <v>0</v>
      </c>
      <c r="AZ33" s="37">
        <v>0</v>
      </c>
      <c r="BA33" s="37">
        <v>0</v>
      </c>
      <c r="BB33" s="37">
        <v>0</v>
      </c>
      <c r="BC33" s="35">
        <f t="shared" ref="BC33:BC38" si="128">SUM(AZ33:BB33)</f>
        <v>0</v>
      </c>
      <c r="BD33" s="35">
        <f t="shared" ref="BD33:BD38" si="129">+AQ33+AU33+AY33+BC33</f>
        <v>0</v>
      </c>
      <c r="BE33" s="36">
        <f t="shared" ref="BE33:BE38" si="130">+BD33</f>
        <v>0</v>
      </c>
      <c r="BF33" s="38">
        <f t="shared" si="15"/>
        <v>0</v>
      </c>
      <c r="BG33" s="38">
        <f t="shared" si="16"/>
        <v>0</v>
      </c>
    </row>
    <row r="34" spans="1:59" ht="38.25" outlineLevel="1">
      <c r="A34" s="23" t="s">
        <v>39</v>
      </c>
      <c r="B34" s="34">
        <v>2647</v>
      </c>
      <c r="C34" s="34">
        <v>0</v>
      </c>
      <c r="D34" s="34">
        <f t="shared" si="116"/>
        <v>2647</v>
      </c>
      <c r="E34" s="34">
        <f t="shared" si="17"/>
        <v>469.94146000000001</v>
      </c>
      <c r="F34" s="35">
        <v>0</v>
      </c>
      <c r="G34" s="35">
        <v>0</v>
      </c>
      <c r="H34" s="35">
        <v>0</v>
      </c>
      <c r="I34" s="35">
        <v>0</v>
      </c>
      <c r="J34" s="35"/>
      <c r="K34" s="35">
        <v>0</v>
      </c>
      <c r="L34" s="35">
        <v>144.50624999999999</v>
      </c>
      <c r="M34" s="34">
        <v>0</v>
      </c>
      <c r="N34" s="34">
        <v>48</v>
      </c>
      <c r="O34" s="34"/>
      <c r="P34" s="34"/>
      <c r="Q34" s="34">
        <v>250</v>
      </c>
      <c r="R34" s="36">
        <f t="shared" si="117"/>
        <v>442.50625000000002</v>
      </c>
      <c r="S34" s="36"/>
      <c r="T34" s="32"/>
      <c r="U34" s="35">
        <v>0</v>
      </c>
      <c r="V34" s="35">
        <v>0</v>
      </c>
      <c r="W34" s="35">
        <v>0</v>
      </c>
      <c r="X34" s="35">
        <f t="shared" si="119"/>
        <v>0</v>
      </c>
      <c r="Y34" s="35">
        <v>0</v>
      </c>
      <c r="Z34" s="35"/>
      <c r="AA34" s="35">
        <v>0</v>
      </c>
      <c r="AB34" s="35">
        <f t="shared" si="120"/>
        <v>0</v>
      </c>
      <c r="AC34" s="35">
        <v>144.50624999999999</v>
      </c>
      <c r="AD34" s="34">
        <v>0</v>
      </c>
      <c r="AE34" s="34">
        <v>75.435210000000012</v>
      </c>
      <c r="AF34" s="35">
        <f t="shared" si="121"/>
        <v>219.94146000000001</v>
      </c>
      <c r="AG34" s="37"/>
      <c r="AH34" s="37"/>
      <c r="AI34" s="37">
        <v>250</v>
      </c>
      <c r="AJ34" s="35">
        <f t="shared" si="122"/>
        <v>250</v>
      </c>
      <c r="AK34" s="35">
        <f t="shared" si="123"/>
        <v>469.94146000000001</v>
      </c>
      <c r="AL34" s="36">
        <f t="shared" si="124"/>
        <v>469.94146000000001</v>
      </c>
      <c r="AM34" s="32"/>
      <c r="AN34" s="35">
        <v>0</v>
      </c>
      <c r="AO34" s="35">
        <v>0</v>
      </c>
      <c r="AP34" s="35">
        <v>0</v>
      </c>
      <c r="AQ34" s="35">
        <f t="shared" si="125"/>
        <v>0</v>
      </c>
      <c r="AR34" s="35">
        <v>0</v>
      </c>
      <c r="AS34" s="35">
        <v>0</v>
      </c>
      <c r="AT34" s="35">
        <v>0</v>
      </c>
      <c r="AU34" s="35">
        <f t="shared" si="126"/>
        <v>0</v>
      </c>
      <c r="AV34" s="35">
        <v>144.50624999999999</v>
      </c>
      <c r="AW34" s="34">
        <v>0</v>
      </c>
      <c r="AX34" s="34">
        <v>75.435210000000012</v>
      </c>
      <c r="AY34" s="35">
        <f t="shared" si="127"/>
        <v>219.94146000000001</v>
      </c>
      <c r="AZ34" s="37">
        <v>15.0466</v>
      </c>
      <c r="BA34" s="37">
        <v>306.77803</v>
      </c>
      <c r="BB34" s="37">
        <v>338.75317000000001</v>
      </c>
      <c r="BC34" s="35">
        <f t="shared" si="128"/>
        <v>660.57780000000002</v>
      </c>
      <c r="BD34" s="35">
        <f t="shared" si="129"/>
        <v>880.51926000000003</v>
      </c>
      <c r="BE34" s="36">
        <f t="shared" si="130"/>
        <v>880.51926000000003</v>
      </c>
      <c r="BF34" s="38">
        <f t="shared" si="15"/>
        <v>187.36786066928423</v>
      </c>
      <c r="BG34" s="38">
        <f t="shared" si="16"/>
        <v>187.36786066928423</v>
      </c>
    </row>
    <row r="35" spans="1:59" ht="18" customHeight="1" outlineLevel="1">
      <c r="A35" s="23" t="s">
        <v>40</v>
      </c>
      <c r="B35" s="34">
        <v>300</v>
      </c>
      <c r="C35" s="34">
        <v>0</v>
      </c>
      <c r="D35" s="34">
        <f t="shared" si="116"/>
        <v>300</v>
      </c>
      <c r="E35" s="34">
        <f t="shared" si="17"/>
        <v>253.58030000000002</v>
      </c>
      <c r="F35" s="35">
        <v>0</v>
      </c>
      <c r="G35" s="35">
        <v>0</v>
      </c>
      <c r="H35" s="35">
        <v>0</v>
      </c>
      <c r="I35" s="35">
        <v>21.190459999999998</v>
      </c>
      <c r="J35" s="35">
        <v>55.305999999999997</v>
      </c>
      <c r="K35" s="35">
        <v>5.6032000000000002</v>
      </c>
      <c r="L35" s="35">
        <v>23.390650000000001</v>
      </c>
      <c r="M35" s="34">
        <v>50</v>
      </c>
      <c r="N35" s="34">
        <v>20</v>
      </c>
      <c r="O35" s="34">
        <v>23.503540000000001</v>
      </c>
      <c r="P35" s="34"/>
      <c r="Q35" s="34"/>
      <c r="R35" s="36">
        <f t="shared" si="117"/>
        <v>198.99385000000001</v>
      </c>
      <c r="S35" s="36">
        <f t="shared" si="118"/>
        <v>101.00614999999999</v>
      </c>
      <c r="T35" s="32"/>
      <c r="U35" s="35">
        <v>0</v>
      </c>
      <c r="V35" s="35">
        <v>0</v>
      </c>
      <c r="W35" s="35">
        <v>0</v>
      </c>
      <c r="X35" s="35">
        <f t="shared" si="119"/>
        <v>0</v>
      </c>
      <c r="Y35" s="35">
        <v>21.190459999999998</v>
      </c>
      <c r="Z35" s="35">
        <v>55.305999999999997</v>
      </c>
      <c r="AA35" s="35">
        <v>5.6032000000000002</v>
      </c>
      <c r="AB35" s="35">
        <f t="shared" si="120"/>
        <v>82.09966</v>
      </c>
      <c r="AC35" s="35">
        <v>23.390650000000001</v>
      </c>
      <c r="AD35" s="34">
        <v>96.272700000000015</v>
      </c>
      <c r="AE35" s="34">
        <v>28.313749999999999</v>
      </c>
      <c r="AF35" s="35">
        <f t="shared" si="121"/>
        <v>147.97710000000001</v>
      </c>
      <c r="AG35" s="37">
        <v>23.503540000000001</v>
      </c>
      <c r="AH35" s="37"/>
      <c r="AI35" s="37"/>
      <c r="AJ35" s="35">
        <f t="shared" si="122"/>
        <v>23.503540000000001</v>
      </c>
      <c r="AK35" s="35">
        <f t="shared" si="123"/>
        <v>253.58030000000002</v>
      </c>
      <c r="AL35" s="36">
        <f t="shared" si="124"/>
        <v>253.58030000000002</v>
      </c>
      <c r="AM35" s="32"/>
      <c r="AN35" s="35">
        <v>0</v>
      </c>
      <c r="AO35" s="35">
        <v>0</v>
      </c>
      <c r="AP35" s="35">
        <v>0</v>
      </c>
      <c r="AQ35" s="35">
        <f t="shared" si="125"/>
        <v>0</v>
      </c>
      <c r="AR35" s="35">
        <v>21.190459999999998</v>
      </c>
      <c r="AS35" s="35">
        <v>55.305999999999997</v>
      </c>
      <c r="AT35" s="35">
        <v>5.6032000000000002</v>
      </c>
      <c r="AU35" s="35">
        <f t="shared" si="126"/>
        <v>82.09966</v>
      </c>
      <c r="AV35" s="35">
        <v>23.390650000000001</v>
      </c>
      <c r="AW35" s="34">
        <v>96.272700000000015</v>
      </c>
      <c r="AX35" s="34">
        <v>28.313749999999999</v>
      </c>
      <c r="AY35" s="35">
        <f t="shared" si="127"/>
        <v>147.97710000000001</v>
      </c>
      <c r="AZ35" s="37">
        <v>0</v>
      </c>
      <c r="BA35" s="37">
        <v>0</v>
      </c>
      <c r="BB35" s="37">
        <v>46.3</v>
      </c>
      <c r="BC35" s="35">
        <f t="shared" si="128"/>
        <v>46.3</v>
      </c>
      <c r="BD35" s="35">
        <f t="shared" si="129"/>
        <v>276.37675999999999</v>
      </c>
      <c r="BE35" s="36">
        <f t="shared" si="130"/>
        <v>276.37675999999999</v>
      </c>
      <c r="BF35" s="38">
        <f t="shared" si="15"/>
        <v>108.98983872169879</v>
      </c>
      <c r="BG35" s="38">
        <f t="shared" si="16"/>
        <v>108.98983872169879</v>
      </c>
    </row>
    <row r="36" spans="1:59" ht="18" customHeight="1" outlineLevel="1">
      <c r="A36" s="23" t="s">
        <v>41</v>
      </c>
      <c r="B36" s="34">
        <v>610</v>
      </c>
      <c r="C36" s="34">
        <v>0</v>
      </c>
      <c r="D36" s="34">
        <f t="shared" si="116"/>
        <v>610</v>
      </c>
      <c r="E36" s="34">
        <f t="shared" si="17"/>
        <v>63.652549999999998</v>
      </c>
      <c r="F36" s="34">
        <v>0</v>
      </c>
      <c r="G36" s="34">
        <v>0</v>
      </c>
      <c r="H36" s="34">
        <v>0</v>
      </c>
      <c r="I36" s="34">
        <v>0</v>
      </c>
      <c r="J36" s="34">
        <v>0</v>
      </c>
      <c r="K36" s="34">
        <v>9.75</v>
      </c>
      <c r="L36" s="34">
        <v>0</v>
      </c>
      <c r="M36" s="34"/>
      <c r="N36" s="34"/>
      <c r="O36" s="34">
        <v>180</v>
      </c>
      <c r="P36" s="34">
        <v>150</v>
      </c>
      <c r="Q36" s="34">
        <v>80</v>
      </c>
      <c r="R36" s="36">
        <f t="shared" si="117"/>
        <v>419.75</v>
      </c>
      <c r="S36" s="36">
        <f t="shared" si="118"/>
        <v>190.25</v>
      </c>
      <c r="T36" s="32"/>
      <c r="U36" s="34">
        <v>0</v>
      </c>
      <c r="V36" s="34">
        <v>0</v>
      </c>
      <c r="W36" s="34">
        <v>0</v>
      </c>
      <c r="X36" s="35">
        <f t="shared" si="119"/>
        <v>0</v>
      </c>
      <c r="Y36" s="34">
        <v>0</v>
      </c>
      <c r="Z36" s="34">
        <v>0</v>
      </c>
      <c r="AA36" s="34">
        <v>9.75</v>
      </c>
      <c r="AB36" s="35">
        <f t="shared" si="120"/>
        <v>9.75</v>
      </c>
      <c r="AC36" s="34">
        <v>0</v>
      </c>
      <c r="AD36" s="34">
        <v>0</v>
      </c>
      <c r="AE36" s="34">
        <v>3.9025500000000002</v>
      </c>
      <c r="AF36" s="35">
        <f t="shared" si="121"/>
        <v>3.9025500000000002</v>
      </c>
      <c r="AG36" s="37"/>
      <c r="AH36" s="37"/>
      <c r="AI36" s="37">
        <v>50</v>
      </c>
      <c r="AJ36" s="35">
        <f t="shared" si="122"/>
        <v>50</v>
      </c>
      <c r="AK36" s="35">
        <f t="shared" si="123"/>
        <v>63.652549999999998</v>
      </c>
      <c r="AL36" s="36">
        <f t="shared" si="124"/>
        <v>63.652549999999998</v>
      </c>
      <c r="AM36" s="32"/>
      <c r="AN36" s="34">
        <v>0</v>
      </c>
      <c r="AO36" s="34">
        <v>0</v>
      </c>
      <c r="AP36" s="34">
        <v>0</v>
      </c>
      <c r="AQ36" s="35">
        <f t="shared" si="125"/>
        <v>0</v>
      </c>
      <c r="AR36" s="34">
        <v>0</v>
      </c>
      <c r="AS36" s="34">
        <v>0</v>
      </c>
      <c r="AT36" s="34">
        <v>9.75</v>
      </c>
      <c r="AU36" s="35">
        <f t="shared" si="126"/>
        <v>9.75</v>
      </c>
      <c r="AV36" s="34">
        <v>0</v>
      </c>
      <c r="AW36" s="34">
        <v>0</v>
      </c>
      <c r="AX36" s="34">
        <v>3.9025500000000002</v>
      </c>
      <c r="AY36" s="35">
        <f t="shared" si="127"/>
        <v>3.9025500000000002</v>
      </c>
      <c r="AZ36" s="37">
        <v>0</v>
      </c>
      <c r="BA36" s="37">
        <v>0</v>
      </c>
      <c r="BB36" s="37">
        <v>0</v>
      </c>
      <c r="BC36" s="35">
        <f t="shared" si="128"/>
        <v>0</v>
      </c>
      <c r="BD36" s="35">
        <f t="shared" si="129"/>
        <v>13.65255</v>
      </c>
      <c r="BE36" s="36">
        <f t="shared" si="130"/>
        <v>13.65255</v>
      </c>
      <c r="BF36" s="38">
        <f t="shared" si="15"/>
        <v>21.448551550566318</v>
      </c>
      <c r="BG36" s="38">
        <f t="shared" si="16"/>
        <v>21.448551550566318</v>
      </c>
    </row>
    <row r="37" spans="1:59" ht="25.5" outlineLevel="1">
      <c r="A37" s="23" t="s">
        <v>42</v>
      </c>
      <c r="B37" s="34">
        <v>77</v>
      </c>
      <c r="C37" s="34">
        <v>0</v>
      </c>
      <c r="D37" s="34">
        <f t="shared" si="116"/>
        <v>77</v>
      </c>
      <c r="E37" s="34">
        <f t="shared" si="17"/>
        <v>61.618000000000002</v>
      </c>
      <c r="F37" s="34">
        <v>0</v>
      </c>
      <c r="G37" s="34">
        <v>0</v>
      </c>
      <c r="H37" s="34">
        <v>0</v>
      </c>
      <c r="I37" s="34">
        <v>58.403410000000001</v>
      </c>
      <c r="J37" s="34">
        <v>0</v>
      </c>
      <c r="K37" s="34">
        <v>3.2145900000000003</v>
      </c>
      <c r="L37" s="34">
        <v>0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  <c r="R37" s="36">
        <f t="shared" si="117"/>
        <v>61.618000000000002</v>
      </c>
      <c r="S37" s="36">
        <f t="shared" si="118"/>
        <v>15.381999999999998</v>
      </c>
      <c r="T37" s="32"/>
      <c r="U37" s="34">
        <v>0</v>
      </c>
      <c r="V37" s="34">
        <v>0</v>
      </c>
      <c r="W37" s="34">
        <v>0</v>
      </c>
      <c r="X37" s="35">
        <f t="shared" si="119"/>
        <v>0</v>
      </c>
      <c r="Y37" s="34">
        <v>58.403410000000001</v>
      </c>
      <c r="Z37" s="34">
        <v>0</v>
      </c>
      <c r="AA37" s="34">
        <v>3.2145900000000003</v>
      </c>
      <c r="AB37" s="35">
        <f t="shared" si="120"/>
        <v>61.618000000000002</v>
      </c>
      <c r="AC37" s="34">
        <v>0</v>
      </c>
      <c r="AD37" s="34">
        <v>0</v>
      </c>
      <c r="AE37" s="34">
        <v>0</v>
      </c>
      <c r="AF37" s="35">
        <f t="shared" si="121"/>
        <v>0</v>
      </c>
      <c r="AG37" s="37">
        <v>0</v>
      </c>
      <c r="AH37" s="37">
        <v>0</v>
      </c>
      <c r="AI37" s="37">
        <v>0</v>
      </c>
      <c r="AJ37" s="35">
        <f t="shared" si="122"/>
        <v>0</v>
      </c>
      <c r="AK37" s="35">
        <f t="shared" si="123"/>
        <v>61.618000000000002</v>
      </c>
      <c r="AL37" s="36">
        <f t="shared" si="124"/>
        <v>61.618000000000002</v>
      </c>
      <c r="AM37" s="32"/>
      <c r="AN37" s="34">
        <v>0</v>
      </c>
      <c r="AO37" s="34">
        <v>0</v>
      </c>
      <c r="AP37" s="34">
        <v>0</v>
      </c>
      <c r="AQ37" s="35">
        <f t="shared" si="125"/>
        <v>0</v>
      </c>
      <c r="AR37" s="34">
        <v>58.403410000000001</v>
      </c>
      <c r="AS37" s="34">
        <v>0</v>
      </c>
      <c r="AT37" s="34">
        <v>3.2145900000000003</v>
      </c>
      <c r="AU37" s="35">
        <f t="shared" si="126"/>
        <v>61.618000000000002</v>
      </c>
      <c r="AV37" s="34">
        <v>0</v>
      </c>
      <c r="AW37" s="34">
        <v>0</v>
      </c>
      <c r="AX37" s="34">
        <v>0</v>
      </c>
      <c r="AY37" s="35">
        <f t="shared" si="127"/>
        <v>0</v>
      </c>
      <c r="AZ37" s="37">
        <v>0</v>
      </c>
      <c r="BA37" s="37">
        <v>0</v>
      </c>
      <c r="BB37" s="37">
        <v>0</v>
      </c>
      <c r="BC37" s="35">
        <f t="shared" si="128"/>
        <v>0</v>
      </c>
      <c r="BD37" s="35">
        <f t="shared" si="129"/>
        <v>61.618000000000002</v>
      </c>
      <c r="BE37" s="36">
        <f t="shared" si="130"/>
        <v>61.618000000000002</v>
      </c>
      <c r="BF37" s="38">
        <f t="shared" si="15"/>
        <v>100</v>
      </c>
      <c r="BG37" s="38">
        <f t="shared" si="16"/>
        <v>100</v>
      </c>
    </row>
    <row r="38" spans="1:59" ht="18" customHeight="1" outlineLevel="1">
      <c r="A38" s="23" t="s">
        <v>43</v>
      </c>
      <c r="B38" s="34">
        <v>150</v>
      </c>
      <c r="C38" s="34">
        <v>0</v>
      </c>
      <c r="D38" s="34">
        <f t="shared" si="116"/>
        <v>150</v>
      </c>
      <c r="E38" s="34">
        <f t="shared" si="17"/>
        <v>50</v>
      </c>
      <c r="F38" s="34">
        <v>0</v>
      </c>
      <c r="G38" s="34">
        <v>0</v>
      </c>
      <c r="H38" s="34">
        <v>0</v>
      </c>
      <c r="I38" s="34"/>
      <c r="J38" s="34"/>
      <c r="K38" s="34"/>
      <c r="L38" s="34"/>
      <c r="M38" s="34">
        <v>10</v>
      </c>
      <c r="N38" s="34">
        <v>30</v>
      </c>
      <c r="O38" s="34">
        <v>30</v>
      </c>
      <c r="P38" s="34">
        <v>30</v>
      </c>
      <c r="Q38" s="34">
        <v>30</v>
      </c>
      <c r="R38" s="36">
        <f t="shared" si="117"/>
        <v>130</v>
      </c>
      <c r="S38" s="36"/>
      <c r="T38" s="32"/>
      <c r="U38" s="34">
        <v>0</v>
      </c>
      <c r="V38" s="34">
        <v>0</v>
      </c>
      <c r="W38" s="34">
        <v>0</v>
      </c>
      <c r="X38" s="35">
        <f t="shared" si="119"/>
        <v>0</v>
      </c>
      <c r="Y38" s="34"/>
      <c r="Z38" s="34"/>
      <c r="AA38" s="34"/>
      <c r="AB38" s="35">
        <f t="shared" si="120"/>
        <v>0</v>
      </c>
      <c r="AC38" s="34"/>
      <c r="AD38" s="34">
        <v>0</v>
      </c>
      <c r="AE38" s="34">
        <v>0</v>
      </c>
      <c r="AF38" s="35">
        <f t="shared" si="121"/>
        <v>0</v>
      </c>
      <c r="AG38" s="37"/>
      <c r="AH38" s="37">
        <v>25</v>
      </c>
      <c r="AI38" s="37">
        <v>25</v>
      </c>
      <c r="AJ38" s="35">
        <f t="shared" si="122"/>
        <v>50</v>
      </c>
      <c r="AK38" s="35">
        <f t="shared" si="123"/>
        <v>50</v>
      </c>
      <c r="AL38" s="36">
        <f t="shared" si="124"/>
        <v>50</v>
      </c>
      <c r="AM38" s="32"/>
      <c r="AN38" s="34">
        <v>0</v>
      </c>
      <c r="AO38" s="34">
        <v>0</v>
      </c>
      <c r="AP38" s="34">
        <v>0</v>
      </c>
      <c r="AQ38" s="35">
        <f t="shared" si="125"/>
        <v>0</v>
      </c>
      <c r="AR38" s="34">
        <v>0</v>
      </c>
      <c r="AS38" s="34">
        <v>0</v>
      </c>
      <c r="AT38" s="34">
        <v>0</v>
      </c>
      <c r="AU38" s="35">
        <f t="shared" si="126"/>
        <v>0</v>
      </c>
      <c r="AV38" s="34">
        <v>0</v>
      </c>
      <c r="AW38" s="34">
        <v>0</v>
      </c>
      <c r="AX38" s="34">
        <v>0</v>
      </c>
      <c r="AY38" s="35">
        <f t="shared" si="127"/>
        <v>0</v>
      </c>
      <c r="AZ38" s="37">
        <v>143.75863000000001</v>
      </c>
      <c r="BA38" s="37">
        <v>0</v>
      </c>
      <c r="BB38" s="37">
        <v>5.6</v>
      </c>
      <c r="BC38" s="35">
        <f t="shared" si="128"/>
        <v>149.35863000000001</v>
      </c>
      <c r="BD38" s="35">
        <f t="shared" si="129"/>
        <v>149.35863000000001</v>
      </c>
      <c r="BE38" s="36">
        <f t="shared" si="130"/>
        <v>149.35863000000001</v>
      </c>
      <c r="BF38" s="38">
        <f t="shared" si="15"/>
        <v>298.71726000000001</v>
      </c>
      <c r="BG38" s="38">
        <f t="shared" si="16"/>
        <v>298.71726000000001</v>
      </c>
    </row>
    <row r="39" spans="1:59" ht="15.75" customHeight="1">
      <c r="A39" s="22" t="s">
        <v>117</v>
      </c>
      <c r="B39" s="3">
        <f>SUM(B40:B46)</f>
        <v>3801.47642</v>
      </c>
      <c r="C39" s="3">
        <f t="shared" ref="C39:S39" si="131">SUM(C40:C46)</f>
        <v>0</v>
      </c>
      <c r="D39" s="3">
        <f t="shared" si="131"/>
        <v>3801.47642</v>
      </c>
      <c r="E39" s="3">
        <f t="shared" si="131"/>
        <v>2555.5555800000002</v>
      </c>
      <c r="F39" s="3">
        <f t="shared" si="131"/>
        <v>0</v>
      </c>
      <c r="G39" s="3">
        <f t="shared" si="131"/>
        <v>0</v>
      </c>
      <c r="H39" s="3">
        <f t="shared" si="131"/>
        <v>0</v>
      </c>
      <c r="I39" s="3">
        <f t="shared" si="131"/>
        <v>0</v>
      </c>
      <c r="J39" s="3">
        <f t="shared" si="131"/>
        <v>14.98847</v>
      </c>
      <c r="K39" s="3">
        <f t="shared" si="131"/>
        <v>5.4566799999999995</v>
      </c>
      <c r="L39" s="3">
        <f t="shared" si="131"/>
        <v>11.472059999999999</v>
      </c>
      <c r="M39" s="3">
        <f t="shared" si="131"/>
        <v>35</v>
      </c>
      <c r="N39" s="3">
        <f t="shared" si="131"/>
        <v>196</v>
      </c>
      <c r="O39" s="3">
        <f t="shared" si="131"/>
        <v>600</v>
      </c>
      <c r="P39" s="3">
        <f t="shared" si="131"/>
        <v>559.01152999999999</v>
      </c>
      <c r="Q39" s="3">
        <f t="shared" si="131"/>
        <v>1214.453</v>
      </c>
      <c r="R39" s="3">
        <f t="shared" si="131"/>
        <v>2636.3817399999998</v>
      </c>
      <c r="S39" s="3">
        <f t="shared" si="131"/>
        <v>1165.0946800000002</v>
      </c>
      <c r="T39" s="32"/>
      <c r="U39" s="3">
        <f t="shared" ref="U39:AL39" si="132">SUM(U40:U46)</f>
        <v>0</v>
      </c>
      <c r="V39" s="3">
        <f t="shared" si="132"/>
        <v>0</v>
      </c>
      <c r="W39" s="3">
        <f t="shared" si="132"/>
        <v>0</v>
      </c>
      <c r="X39" s="3">
        <f t="shared" si="132"/>
        <v>0</v>
      </c>
      <c r="Y39" s="3">
        <f t="shared" si="132"/>
        <v>0</v>
      </c>
      <c r="Z39" s="3">
        <f t="shared" si="132"/>
        <v>14.98847</v>
      </c>
      <c r="AA39" s="3">
        <f t="shared" si="132"/>
        <v>5.4566799999999995</v>
      </c>
      <c r="AB39" s="3">
        <f t="shared" si="132"/>
        <v>20.445149999999998</v>
      </c>
      <c r="AC39" s="3">
        <f t="shared" si="132"/>
        <v>11.472059999999999</v>
      </c>
      <c r="AD39" s="3">
        <f t="shared" si="132"/>
        <v>19.137090000000001</v>
      </c>
      <c r="AE39" s="3">
        <f t="shared" si="132"/>
        <v>708.48975000000007</v>
      </c>
      <c r="AF39" s="3">
        <f t="shared" si="132"/>
        <v>739.09890000000007</v>
      </c>
      <c r="AG39" s="33">
        <f t="shared" si="132"/>
        <v>246</v>
      </c>
      <c r="AH39" s="33">
        <f t="shared" si="132"/>
        <v>674.01152999999999</v>
      </c>
      <c r="AI39" s="33">
        <f t="shared" si="132"/>
        <v>876</v>
      </c>
      <c r="AJ39" s="3">
        <f t="shared" si="132"/>
        <v>1796.01153</v>
      </c>
      <c r="AK39" s="3">
        <f t="shared" ref="AK39" si="133">SUM(AK40:AK46)</f>
        <v>2555.5555800000002</v>
      </c>
      <c r="AL39" s="3">
        <f t="shared" si="132"/>
        <v>2555.5555800000002</v>
      </c>
      <c r="AM39" s="32"/>
      <c r="AN39" s="3">
        <f t="shared" ref="AN39:BE39" si="134">SUM(AN40:AN46)</f>
        <v>0</v>
      </c>
      <c r="AO39" s="3">
        <f t="shared" si="134"/>
        <v>0</v>
      </c>
      <c r="AP39" s="3">
        <f t="shared" si="134"/>
        <v>0</v>
      </c>
      <c r="AQ39" s="3">
        <f t="shared" ref="AQ39" si="135">SUM(AQ40:AQ46)</f>
        <v>0</v>
      </c>
      <c r="AR39" s="3">
        <f t="shared" si="134"/>
        <v>0</v>
      </c>
      <c r="AS39" s="3">
        <f t="shared" si="134"/>
        <v>14.98847</v>
      </c>
      <c r="AT39" s="3">
        <f t="shared" si="134"/>
        <v>5.4566799999999995</v>
      </c>
      <c r="AU39" s="3">
        <f t="shared" si="134"/>
        <v>20.445149999999998</v>
      </c>
      <c r="AV39" s="3">
        <f t="shared" si="134"/>
        <v>11.472059999999999</v>
      </c>
      <c r="AW39" s="3">
        <f t="shared" si="134"/>
        <v>19.137090000000001</v>
      </c>
      <c r="AX39" s="3">
        <f t="shared" si="134"/>
        <v>708.48975000000007</v>
      </c>
      <c r="AY39" s="3">
        <f t="shared" ref="AY39" si="136">SUM(AY40:AY46)</f>
        <v>739.09890000000007</v>
      </c>
      <c r="AZ39" s="33">
        <f t="shared" si="134"/>
        <v>401.73187999999999</v>
      </c>
      <c r="BA39" s="33">
        <f t="shared" si="134"/>
        <v>104.48329000000001</v>
      </c>
      <c r="BB39" s="33">
        <f t="shared" si="134"/>
        <v>189.80088999999998</v>
      </c>
      <c r="BC39" s="3">
        <f t="shared" si="134"/>
        <v>696.01606000000004</v>
      </c>
      <c r="BD39" s="3">
        <f t="shared" si="134"/>
        <v>1455.5601100000001</v>
      </c>
      <c r="BE39" s="3">
        <f t="shared" si="134"/>
        <v>1455.5601100000001</v>
      </c>
      <c r="BF39" s="14">
        <f t="shared" si="15"/>
        <v>56.956699411718525</v>
      </c>
      <c r="BG39" s="14">
        <f t="shared" si="16"/>
        <v>56.956699411718525</v>
      </c>
    </row>
    <row r="40" spans="1:59" ht="15.75" customHeight="1" outlineLevel="1">
      <c r="A40" s="23" t="s">
        <v>44</v>
      </c>
      <c r="B40" s="34">
        <v>800</v>
      </c>
      <c r="C40" s="34">
        <v>0</v>
      </c>
      <c r="D40" s="34">
        <f t="shared" ref="D40:D46" si="137">+B40-C40</f>
        <v>800</v>
      </c>
      <c r="E40" s="34">
        <f t="shared" si="17"/>
        <v>796.19226000000003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34"/>
      <c r="L40" s="34"/>
      <c r="M40" s="34">
        <v>15</v>
      </c>
      <c r="N40" s="34">
        <v>80</v>
      </c>
      <c r="O40" s="34">
        <v>240</v>
      </c>
      <c r="P40" s="34">
        <v>160</v>
      </c>
      <c r="Q40" s="34">
        <v>255</v>
      </c>
      <c r="R40" s="36">
        <f t="shared" ref="R40:R46" si="138">SUM(F40:Q40)</f>
        <v>750</v>
      </c>
      <c r="S40" s="36">
        <f t="shared" ref="S40:S46" si="139">+B40-R40</f>
        <v>50</v>
      </c>
      <c r="T40" s="32"/>
      <c r="U40" s="34">
        <v>0</v>
      </c>
      <c r="V40" s="34">
        <v>0</v>
      </c>
      <c r="W40" s="34">
        <v>0</v>
      </c>
      <c r="X40" s="35">
        <f t="shared" ref="X40:X46" si="140">SUM(U40:W40)</f>
        <v>0</v>
      </c>
      <c r="Y40" s="34">
        <v>0</v>
      </c>
      <c r="Z40" s="34">
        <v>0</v>
      </c>
      <c r="AA40" s="34"/>
      <c r="AB40" s="35">
        <f t="shared" ref="AB40:AB46" si="141">SUM(Y40:AA40)</f>
        <v>0</v>
      </c>
      <c r="AC40" s="34"/>
      <c r="AD40" s="34">
        <v>0</v>
      </c>
      <c r="AE40" s="34">
        <v>355.19226000000003</v>
      </c>
      <c r="AF40" s="35">
        <f t="shared" ref="AF40:AF46" si="142">SUM(AC40:AE40)</f>
        <v>355.19226000000003</v>
      </c>
      <c r="AG40" s="37">
        <v>146</v>
      </c>
      <c r="AH40" s="37">
        <v>160</v>
      </c>
      <c r="AI40" s="37">
        <v>135</v>
      </c>
      <c r="AJ40" s="35">
        <f t="shared" ref="AJ40:AJ46" si="143">SUM(AG40:AI40)</f>
        <v>441</v>
      </c>
      <c r="AK40" s="35">
        <f t="shared" ref="AK40:AK46" si="144">+X40+AB40+AF40+AJ40</f>
        <v>796.19226000000003</v>
      </c>
      <c r="AL40" s="36">
        <f t="shared" ref="AL40:AL46" si="145">+AK40</f>
        <v>796.19226000000003</v>
      </c>
      <c r="AM40" s="32"/>
      <c r="AN40" s="34">
        <v>0</v>
      </c>
      <c r="AO40" s="34">
        <v>0</v>
      </c>
      <c r="AP40" s="34">
        <v>0</v>
      </c>
      <c r="AQ40" s="35">
        <f t="shared" ref="AQ40:AQ46" si="146">SUM(AN40:AP40)</f>
        <v>0</v>
      </c>
      <c r="AR40" s="34">
        <v>0</v>
      </c>
      <c r="AS40" s="34">
        <v>0</v>
      </c>
      <c r="AT40" s="34">
        <v>0</v>
      </c>
      <c r="AU40" s="35">
        <f t="shared" ref="AU40:AU46" si="147">SUM(AR40:AT40)</f>
        <v>0</v>
      </c>
      <c r="AV40" s="34">
        <v>0</v>
      </c>
      <c r="AW40" s="34">
        <v>0</v>
      </c>
      <c r="AX40" s="34">
        <v>355.19226000000003</v>
      </c>
      <c r="AY40" s="35">
        <f t="shared" ref="AY40:AY46" si="148">SUM(AV40:AX40)</f>
        <v>355.19226000000003</v>
      </c>
      <c r="AZ40" s="37">
        <v>58.617129999999989</v>
      </c>
      <c r="BA40" s="37">
        <v>41.509710000000013</v>
      </c>
      <c r="BB40" s="37">
        <v>6.5436699999999997</v>
      </c>
      <c r="BC40" s="35">
        <f t="shared" ref="BC40:BC46" si="149">SUM(AZ40:BB40)</f>
        <v>106.67051000000001</v>
      </c>
      <c r="BD40" s="35">
        <f t="shared" ref="BD40:BD46" si="150">+AQ40+AU40+AY40+BC40</f>
        <v>461.86277000000007</v>
      </c>
      <c r="BE40" s="36">
        <f t="shared" ref="BE40:BE46" si="151">+BD40</f>
        <v>461.86277000000007</v>
      </c>
      <c r="BF40" s="38">
        <f t="shared" si="15"/>
        <v>58.008949999086909</v>
      </c>
      <c r="BG40" s="38">
        <f t="shared" si="16"/>
        <v>58.008949999086909</v>
      </c>
    </row>
    <row r="41" spans="1:59" ht="15.75" customHeight="1" outlineLevel="1">
      <c r="A41" s="23" t="s">
        <v>45</v>
      </c>
      <c r="B41" s="34">
        <v>1051.8764200000001</v>
      </c>
      <c r="C41" s="34">
        <v>0</v>
      </c>
      <c r="D41" s="34">
        <f t="shared" si="137"/>
        <v>1051.8764200000001</v>
      </c>
      <c r="E41" s="34">
        <f t="shared" si="17"/>
        <v>582.51571999999999</v>
      </c>
      <c r="F41" s="34">
        <v>0</v>
      </c>
      <c r="G41" s="34">
        <v>0</v>
      </c>
      <c r="H41" s="34">
        <v>0</v>
      </c>
      <c r="I41" s="34">
        <v>0</v>
      </c>
      <c r="J41" s="34">
        <v>14.98847</v>
      </c>
      <c r="K41" s="34">
        <v>5.4566799999999995</v>
      </c>
      <c r="L41" s="34">
        <v>11.472059999999999</v>
      </c>
      <c r="M41" s="34">
        <v>20</v>
      </c>
      <c r="N41" s="34">
        <v>50</v>
      </c>
      <c r="O41" s="34">
        <v>150</v>
      </c>
      <c r="P41" s="34">
        <v>105.01152999999999</v>
      </c>
      <c r="Q41" s="34">
        <v>100</v>
      </c>
      <c r="R41" s="36">
        <f t="shared" si="138"/>
        <v>456.92874</v>
      </c>
      <c r="S41" s="36">
        <f t="shared" si="139"/>
        <v>594.94767999999999</v>
      </c>
      <c r="T41" s="32"/>
      <c r="U41" s="34">
        <v>0</v>
      </c>
      <c r="V41" s="34">
        <v>0</v>
      </c>
      <c r="W41" s="34">
        <v>0</v>
      </c>
      <c r="X41" s="35">
        <f t="shared" si="140"/>
        <v>0</v>
      </c>
      <c r="Y41" s="34">
        <v>0</v>
      </c>
      <c r="Z41" s="34">
        <v>14.98847</v>
      </c>
      <c r="AA41" s="34">
        <v>5.4566799999999995</v>
      </c>
      <c r="AB41" s="35">
        <f t="shared" si="141"/>
        <v>20.445149999999998</v>
      </c>
      <c r="AC41" s="34">
        <v>11.472059999999999</v>
      </c>
      <c r="AD41" s="34">
        <v>0.20038999999999998</v>
      </c>
      <c r="AE41" s="34">
        <v>175.38659000000001</v>
      </c>
      <c r="AF41" s="35">
        <f t="shared" si="142"/>
        <v>187.05904000000001</v>
      </c>
      <c r="AG41" s="37">
        <v>50</v>
      </c>
      <c r="AH41" s="37">
        <v>105.01152999999999</v>
      </c>
      <c r="AI41" s="37">
        <v>220</v>
      </c>
      <c r="AJ41" s="35">
        <f t="shared" si="143"/>
        <v>375.01152999999999</v>
      </c>
      <c r="AK41" s="35">
        <f t="shared" si="144"/>
        <v>582.51571999999999</v>
      </c>
      <c r="AL41" s="36">
        <f t="shared" si="145"/>
        <v>582.51571999999999</v>
      </c>
      <c r="AM41" s="32"/>
      <c r="AN41" s="34">
        <v>0</v>
      </c>
      <c r="AO41" s="34">
        <v>0</v>
      </c>
      <c r="AP41" s="34">
        <v>0</v>
      </c>
      <c r="AQ41" s="35">
        <f t="shared" si="146"/>
        <v>0</v>
      </c>
      <c r="AR41" s="34">
        <v>0</v>
      </c>
      <c r="AS41" s="34">
        <v>14.98847</v>
      </c>
      <c r="AT41" s="34">
        <v>5.4566799999999995</v>
      </c>
      <c r="AU41" s="35">
        <f t="shared" si="147"/>
        <v>20.445149999999998</v>
      </c>
      <c r="AV41" s="34">
        <v>11.472059999999999</v>
      </c>
      <c r="AW41" s="34">
        <v>0.20038999999999998</v>
      </c>
      <c r="AX41" s="34">
        <v>175.38659000000001</v>
      </c>
      <c r="AY41" s="35">
        <f t="shared" si="148"/>
        <v>187.05904000000001</v>
      </c>
      <c r="AZ41" s="37">
        <v>66.79795</v>
      </c>
      <c r="BA41" s="37">
        <v>62.973579999999998</v>
      </c>
      <c r="BB41" s="37">
        <v>178.11122</v>
      </c>
      <c r="BC41" s="35">
        <f t="shared" si="149"/>
        <v>307.88274999999999</v>
      </c>
      <c r="BD41" s="35">
        <f t="shared" si="150"/>
        <v>515.38693999999998</v>
      </c>
      <c r="BE41" s="36">
        <f t="shared" si="151"/>
        <v>515.38693999999998</v>
      </c>
      <c r="BF41" s="38">
        <f t="shared" si="15"/>
        <v>88.476056920832974</v>
      </c>
      <c r="BG41" s="38">
        <f t="shared" si="16"/>
        <v>88.476056920832974</v>
      </c>
    </row>
    <row r="42" spans="1:59" ht="15.75" customHeight="1" outlineLevel="1">
      <c r="A42" s="23" t="s">
        <v>46</v>
      </c>
      <c r="B42" s="34">
        <v>1000</v>
      </c>
      <c r="C42" s="34">
        <v>0</v>
      </c>
      <c r="D42" s="34">
        <f t="shared" si="137"/>
        <v>1000</v>
      </c>
      <c r="E42" s="34">
        <f t="shared" si="17"/>
        <v>480.6859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  <c r="K42" s="34"/>
      <c r="L42" s="34"/>
      <c r="M42" s="34"/>
      <c r="N42" s="34"/>
      <c r="O42" s="34"/>
      <c r="P42" s="34">
        <v>0</v>
      </c>
      <c r="Q42" s="37">
        <v>719.45299999999997</v>
      </c>
      <c r="R42" s="36">
        <f t="shared" si="138"/>
        <v>719.45299999999997</v>
      </c>
      <c r="S42" s="36">
        <f t="shared" si="139"/>
        <v>280.54700000000003</v>
      </c>
      <c r="T42" s="32"/>
      <c r="U42" s="34">
        <v>0</v>
      </c>
      <c r="V42" s="34">
        <v>0</v>
      </c>
      <c r="W42" s="34">
        <v>0</v>
      </c>
      <c r="X42" s="35">
        <f t="shared" si="140"/>
        <v>0</v>
      </c>
      <c r="Y42" s="34">
        <v>0</v>
      </c>
      <c r="Z42" s="34">
        <v>0</v>
      </c>
      <c r="AA42" s="34"/>
      <c r="AB42" s="35">
        <f t="shared" si="141"/>
        <v>0</v>
      </c>
      <c r="AC42" s="34"/>
      <c r="AD42" s="34">
        <v>4.6567000000000007</v>
      </c>
      <c r="AE42" s="34">
        <v>95.029200000000003</v>
      </c>
      <c r="AF42" s="35">
        <f t="shared" si="142"/>
        <v>99.685900000000004</v>
      </c>
      <c r="AG42" s="37"/>
      <c r="AH42" s="37">
        <v>0</v>
      </c>
      <c r="AI42" s="37">
        <v>381</v>
      </c>
      <c r="AJ42" s="35">
        <f t="shared" si="143"/>
        <v>381</v>
      </c>
      <c r="AK42" s="35">
        <f t="shared" si="144"/>
        <v>480.6859</v>
      </c>
      <c r="AL42" s="36">
        <f t="shared" si="145"/>
        <v>480.6859</v>
      </c>
      <c r="AM42" s="32"/>
      <c r="AN42" s="34">
        <v>0</v>
      </c>
      <c r="AO42" s="34">
        <v>0</v>
      </c>
      <c r="AP42" s="34">
        <v>0</v>
      </c>
      <c r="AQ42" s="35">
        <f t="shared" si="146"/>
        <v>0</v>
      </c>
      <c r="AR42" s="34">
        <v>0</v>
      </c>
      <c r="AS42" s="34">
        <v>0</v>
      </c>
      <c r="AT42" s="34">
        <v>0</v>
      </c>
      <c r="AU42" s="35">
        <f t="shared" si="147"/>
        <v>0</v>
      </c>
      <c r="AV42" s="34">
        <v>0</v>
      </c>
      <c r="AW42" s="34">
        <v>4.6567000000000007</v>
      </c>
      <c r="AX42" s="34">
        <v>95.029200000000003</v>
      </c>
      <c r="AY42" s="35">
        <f t="shared" si="148"/>
        <v>99.685900000000004</v>
      </c>
      <c r="AZ42" s="37">
        <v>75.55680000000001</v>
      </c>
      <c r="BA42" s="37">
        <v>0</v>
      </c>
      <c r="BB42" s="37">
        <v>0</v>
      </c>
      <c r="BC42" s="35">
        <f t="shared" si="149"/>
        <v>75.55680000000001</v>
      </c>
      <c r="BD42" s="35">
        <f t="shared" si="150"/>
        <v>175.24270000000001</v>
      </c>
      <c r="BE42" s="36">
        <f t="shared" si="151"/>
        <v>175.24270000000001</v>
      </c>
      <c r="BF42" s="38">
        <f t="shared" si="15"/>
        <v>36.456800584331681</v>
      </c>
      <c r="BG42" s="38">
        <f t="shared" si="16"/>
        <v>36.456800584331681</v>
      </c>
    </row>
    <row r="43" spans="1:59" ht="15.75" customHeight="1" outlineLevel="1">
      <c r="A43" s="23" t="s">
        <v>47</v>
      </c>
      <c r="B43" s="34">
        <v>90.6</v>
      </c>
      <c r="C43" s="34">
        <v>0</v>
      </c>
      <c r="D43" s="34">
        <f t="shared" si="137"/>
        <v>90.6</v>
      </c>
      <c r="E43" s="34">
        <f t="shared" si="17"/>
        <v>46</v>
      </c>
      <c r="F43" s="34">
        <v>0</v>
      </c>
      <c r="G43" s="34">
        <v>0</v>
      </c>
      <c r="H43" s="34">
        <v>0</v>
      </c>
      <c r="I43" s="34">
        <v>0</v>
      </c>
      <c r="J43" s="34">
        <v>0</v>
      </c>
      <c r="K43" s="34"/>
      <c r="L43" s="34"/>
      <c r="M43" s="34">
        <v>0</v>
      </c>
      <c r="N43" s="34"/>
      <c r="O43" s="34">
        <v>30</v>
      </c>
      <c r="P43" s="34">
        <v>30</v>
      </c>
      <c r="Q43" s="34">
        <v>31</v>
      </c>
      <c r="R43" s="36">
        <f t="shared" si="138"/>
        <v>91</v>
      </c>
      <c r="S43" s="36">
        <f t="shared" si="139"/>
        <v>-0.40000000000000568</v>
      </c>
      <c r="T43" s="32"/>
      <c r="U43" s="34">
        <v>0</v>
      </c>
      <c r="V43" s="34">
        <v>0</v>
      </c>
      <c r="W43" s="34">
        <v>0</v>
      </c>
      <c r="X43" s="35">
        <f t="shared" si="140"/>
        <v>0</v>
      </c>
      <c r="Y43" s="34">
        <v>0</v>
      </c>
      <c r="Z43" s="34">
        <v>0</v>
      </c>
      <c r="AA43" s="34"/>
      <c r="AB43" s="35">
        <f t="shared" si="141"/>
        <v>0</v>
      </c>
      <c r="AC43" s="34"/>
      <c r="AD43" s="34">
        <v>0</v>
      </c>
      <c r="AE43" s="34">
        <v>0</v>
      </c>
      <c r="AF43" s="35">
        <f t="shared" si="142"/>
        <v>0</v>
      </c>
      <c r="AG43" s="37"/>
      <c r="AH43" s="37">
        <v>15</v>
      </c>
      <c r="AI43" s="37">
        <v>31</v>
      </c>
      <c r="AJ43" s="35">
        <f t="shared" si="143"/>
        <v>46</v>
      </c>
      <c r="AK43" s="35">
        <f t="shared" si="144"/>
        <v>46</v>
      </c>
      <c r="AL43" s="36">
        <f t="shared" si="145"/>
        <v>46</v>
      </c>
      <c r="AM43" s="32"/>
      <c r="AN43" s="34">
        <v>0</v>
      </c>
      <c r="AO43" s="34">
        <v>0</v>
      </c>
      <c r="AP43" s="34">
        <v>0</v>
      </c>
      <c r="AQ43" s="35">
        <f t="shared" si="146"/>
        <v>0</v>
      </c>
      <c r="AR43" s="34">
        <v>0</v>
      </c>
      <c r="AS43" s="34">
        <v>0</v>
      </c>
      <c r="AT43" s="34">
        <v>0</v>
      </c>
      <c r="AU43" s="35">
        <f t="shared" si="147"/>
        <v>0</v>
      </c>
      <c r="AV43" s="34">
        <v>0</v>
      </c>
      <c r="AW43" s="34">
        <v>0</v>
      </c>
      <c r="AX43" s="34">
        <v>0</v>
      </c>
      <c r="AY43" s="35">
        <f t="shared" si="148"/>
        <v>0</v>
      </c>
      <c r="AZ43" s="37">
        <v>0</v>
      </c>
      <c r="BA43" s="37">
        <v>0</v>
      </c>
      <c r="BB43" s="37">
        <v>0</v>
      </c>
      <c r="BC43" s="35">
        <f t="shared" si="149"/>
        <v>0</v>
      </c>
      <c r="BD43" s="35">
        <f t="shared" si="150"/>
        <v>0</v>
      </c>
      <c r="BE43" s="36">
        <f t="shared" si="151"/>
        <v>0</v>
      </c>
      <c r="BF43" s="38">
        <f t="shared" si="15"/>
        <v>0</v>
      </c>
      <c r="BG43" s="38">
        <f t="shared" si="16"/>
        <v>0</v>
      </c>
    </row>
    <row r="44" spans="1:59" ht="15.75" customHeight="1" outlineLevel="1">
      <c r="A44" s="23" t="s">
        <v>48</v>
      </c>
      <c r="B44" s="34">
        <v>109</v>
      </c>
      <c r="C44" s="34">
        <v>0</v>
      </c>
      <c r="D44" s="34">
        <f t="shared" si="137"/>
        <v>109</v>
      </c>
      <c r="E44" s="34">
        <f t="shared" si="17"/>
        <v>109</v>
      </c>
      <c r="F44" s="34">
        <v>0</v>
      </c>
      <c r="G44" s="34">
        <v>0</v>
      </c>
      <c r="H44" s="34">
        <v>0</v>
      </c>
      <c r="I44" s="34">
        <v>0</v>
      </c>
      <c r="J44" s="34">
        <v>0</v>
      </c>
      <c r="K44" s="34"/>
      <c r="L44" s="34"/>
      <c r="M44" s="34">
        <v>0</v>
      </c>
      <c r="N44" s="34">
        <v>0</v>
      </c>
      <c r="O44" s="34">
        <v>0</v>
      </c>
      <c r="P44" s="34"/>
      <c r="Q44" s="34">
        <v>109</v>
      </c>
      <c r="R44" s="36">
        <f t="shared" si="138"/>
        <v>109</v>
      </c>
      <c r="S44" s="36">
        <f t="shared" si="139"/>
        <v>0</v>
      </c>
      <c r="T44" s="32"/>
      <c r="U44" s="34">
        <v>0</v>
      </c>
      <c r="V44" s="34">
        <v>0</v>
      </c>
      <c r="W44" s="34">
        <v>0</v>
      </c>
      <c r="X44" s="35">
        <f t="shared" si="140"/>
        <v>0</v>
      </c>
      <c r="Y44" s="34">
        <v>0</v>
      </c>
      <c r="Z44" s="34">
        <v>0</v>
      </c>
      <c r="AA44" s="34"/>
      <c r="AB44" s="35">
        <f t="shared" si="141"/>
        <v>0</v>
      </c>
      <c r="AC44" s="34"/>
      <c r="AD44" s="34">
        <v>0</v>
      </c>
      <c r="AE44" s="34">
        <v>0</v>
      </c>
      <c r="AF44" s="35">
        <f t="shared" si="142"/>
        <v>0</v>
      </c>
      <c r="AG44" s="37">
        <v>0</v>
      </c>
      <c r="AH44" s="37"/>
      <c r="AI44" s="37">
        <v>109</v>
      </c>
      <c r="AJ44" s="35">
        <f t="shared" si="143"/>
        <v>109</v>
      </c>
      <c r="AK44" s="35">
        <f t="shared" si="144"/>
        <v>109</v>
      </c>
      <c r="AL44" s="36">
        <f t="shared" si="145"/>
        <v>109</v>
      </c>
      <c r="AM44" s="32"/>
      <c r="AN44" s="34">
        <v>0</v>
      </c>
      <c r="AO44" s="34">
        <v>0</v>
      </c>
      <c r="AP44" s="34">
        <v>0</v>
      </c>
      <c r="AQ44" s="35">
        <f t="shared" si="146"/>
        <v>0</v>
      </c>
      <c r="AR44" s="34">
        <v>0</v>
      </c>
      <c r="AS44" s="34">
        <v>0</v>
      </c>
      <c r="AT44" s="34">
        <v>0</v>
      </c>
      <c r="AU44" s="35">
        <f t="shared" si="147"/>
        <v>0</v>
      </c>
      <c r="AV44" s="34">
        <v>0</v>
      </c>
      <c r="AW44" s="34">
        <v>0</v>
      </c>
      <c r="AX44" s="34">
        <v>0</v>
      </c>
      <c r="AY44" s="35">
        <f t="shared" si="148"/>
        <v>0</v>
      </c>
      <c r="AZ44" s="37">
        <v>0</v>
      </c>
      <c r="BA44" s="37">
        <v>0</v>
      </c>
      <c r="BB44" s="37">
        <v>0</v>
      </c>
      <c r="BC44" s="35">
        <f t="shared" si="149"/>
        <v>0</v>
      </c>
      <c r="BD44" s="35">
        <f t="shared" si="150"/>
        <v>0</v>
      </c>
      <c r="BE44" s="36">
        <f t="shared" si="151"/>
        <v>0</v>
      </c>
      <c r="BF44" s="38">
        <f t="shared" si="15"/>
        <v>0</v>
      </c>
      <c r="BG44" s="38">
        <f t="shared" si="16"/>
        <v>0</v>
      </c>
    </row>
    <row r="45" spans="1:59" ht="15.75" customHeight="1" outlineLevel="1">
      <c r="A45" s="23" t="s">
        <v>49</v>
      </c>
      <c r="B45" s="34">
        <v>400</v>
      </c>
      <c r="C45" s="34">
        <v>0</v>
      </c>
      <c r="D45" s="34">
        <f t="shared" si="137"/>
        <v>400</v>
      </c>
      <c r="E45" s="34">
        <f t="shared" si="17"/>
        <v>209.86085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  <c r="K45" s="34"/>
      <c r="L45" s="34"/>
      <c r="M45" s="34"/>
      <c r="N45" s="34"/>
      <c r="O45" s="34">
        <v>180</v>
      </c>
      <c r="P45" s="34"/>
      <c r="Q45" s="34">
        <v>0</v>
      </c>
      <c r="R45" s="36">
        <f t="shared" si="138"/>
        <v>180</v>
      </c>
      <c r="S45" s="36">
        <f t="shared" si="139"/>
        <v>220</v>
      </c>
      <c r="T45" s="32"/>
      <c r="U45" s="34">
        <v>0</v>
      </c>
      <c r="V45" s="34">
        <v>0</v>
      </c>
      <c r="W45" s="34">
        <v>0</v>
      </c>
      <c r="X45" s="35">
        <f t="shared" si="140"/>
        <v>0</v>
      </c>
      <c r="Y45" s="34">
        <v>0</v>
      </c>
      <c r="Z45" s="34">
        <v>0</v>
      </c>
      <c r="AA45" s="34"/>
      <c r="AB45" s="35">
        <f t="shared" si="141"/>
        <v>0</v>
      </c>
      <c r="AC45" s="34"/>
      <c r="AD45" s="34">
        <v>14.28</v>
      </c>
      <c r="AE45" s="34">
        <v>15.58085</v>
      </c>
      <c r="AF45" s="35">
        <f t="shared" si="142"/>
        <v>29.860849999999999</v>
      </c>
      <c r="AG45" s="37">
        <v>50</v>
      </c>
      <c r="AH45" s="37">
        <v>130</v>
      </c>
      <c r="AI45" s="37">
        <v>0</v>
      </c>
      <c r="AJ45" s="35">
        <f t="shared" si="143"/>
        <v>180</v>
      </c>
      <c r="AK45" s="35">
        <f t="shared" si="144"/>
        <v>209.86085</v>
      </c>
      <c r="AL45" s="36">
        <f t="shared" si="145"/>
        <v>209.86085</v>
      </c>
      <c r="AM45" s="32"/>
      <c r="AN45" s="34">
        <v>0</v>
      </c>
      <c r="AO45" s="34">
        <v>0</v>
      </c>
      <c r="AP45" s="34">
        <v>0</v>
      </c>
      <c r="AQ45" s="35">
        <f t="shared" si="146"/>
        <v>0</v>
      </c>
      <c r="AR45" s="34">
        <v>0</v>
      </c>
      <c r="AS45" s="34">
        <v>0</v>
      </c>
      <c r="AT45" s="34">
        <v>0</v>
      </c>
      <c r="AU45" s="35">
        <f t="shared" si="147"/>
        <v>0</v>
      </c>
      <c r="AV45" s="34">
        <v>0</v>
      </c>
      <c r="AW45" s="34">
        <v>14.28</v>
      </c>
      <c r="AX45" s="34">
        <v>15.58085</v>
      </c>
      <c r="AY45" s="35">
        <f t="shared" si="148"/>
        <v>29.860849999999999</v>
      </c>
      <c r="AZ45" s="37">
        <v>200.76</v>
      </c>
      <c r="BA45" s="37">
        <v>0</v>
      </c>
      <c r="BB45" s="37">
        <v>5.1459999999999999</v>
      </c>
      <c r="BC45" s="35">
        <f t="shared" si="149"/>
        <v>205.90599999999998</v>
      </c>
      <c r="BD45" s="35">
        <f t="shared" si="150"/>
        <v>235.76684999999998</v>
      </c>
      <c r="BE45" s="36">
        <f t="shared" si="151"/>
        <v>235.76684999999998</v>
      </c>
      <c r="BF45" s="38">
        <f t="shared" si="15"/>
        <v>112.34437009094358</v>
      </c>
      <c r="BG45" s="38">
        <f t="shared" si="16"/>
        <v>112.34437009094358</v>
      </c>
    </row>
    <row r="46" spans="1:59" ht="15.75" customHeight="1" outlineLevel="1">
      <c r="A46" s="23" t="s">
        <v>50</v>
      </c>
      <c r="B46" s="34">
        <v>350</v>
      </c>
      <c r="C46" s="34">
        <v>0</v>
      </c>
      <c r="D46" s="34">
        <f t="shared" si="137"/>
        <v>350</v>
      </c>
      <c r="E46" s="34">
        <f t="shared" si="17"/>
        <v>331.30085000000003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  <c r="K46" s="34"/>
      <c r="L46" s="34"/>
      <c r="M46" s="34">
        <v>0</v>
      </c>
      <c r="N46" s="34">
        <v>66</v>
      </c>
      <c r="O46" s="34">
        <v>0</v>
      </c>
      <c r="P46" s="34">
        <f>330-N46</f>
        <v>264</v>
      </c>
      <c r="Q46" s="34">
        <v>0</v>
      </c>
      <c r="R46" s="36">
        <f t="shared" si="138"/>
        <v>330</v>
      </c>
      <c r="S46" s="36">
        <f t="shared" si="139"/>
        <v>20</v>
      </c>
      <c r="T46" s="32"/>
      <c r="U46" s="34">
        <v>0</v>
      </c>
      <c r="V46" s="34">
        <v>0</v>
      </c>
      <c r="W46" s="34">
        <v>0</v>
      </c>
      <c r="X46" s="35">
        <f t="shared" si="140"/>
        <v>0</v>
      </c>
      <c r="Y46" s="34">
        <v>0</v>
      </c>
      <c r="Z46" s="34">
        <v>0</v>
      </c>
      <c r="AA46" s="34"/>
      <c r="AB46" s="35">
        <f t="shared" si="141"/>
        <v>0</v>
      </c>
      <c r="AC46" s="34"/>
      <c r="AD46" s="34">
        <v>0</v>
      </c>
      <c r="AE46" s="34">
        <v>67.300850000000011</v>
      </c>
      <c r="AF46" s="35">
        <f t="shared" si="142"/>
        <v>67.300850000000011</v>
      </c>
      <c r="AG46" s="37">
        <v>0</v>
      </c>
      <c r="AH46" s="37">
        <v>264</v>
      </c>
      <c r="AI46" s="37">
        <v>0</v>
      </c>
      <c r="AJ46" s="35">
        <f t="shared" si="143"/>
        <v>264</v>
      </c>
      <c r="AK46" s="35">
        <f t="shared" si="144"/>
        <v>331.30085000000003</v>
      </c>
      <c r="AL46" s="36">
        <f t="shared" si="145"/>
        <v>331.30085000000003</v>
      </c>
      <c r="AM46" s="32"/>
      <c r="AN46" s="34">
        <v>0</v>
      </c>
      <c r="AO46" s="34">
        <v>0</v>
      </c>
      <c r="AP46" s="34">
        <v>0</v>
      </c>
      <c r="AQ46" s="35">
        <f t="shared" si="146"/>
        <v>0</v>
      </c>
      <c r="AR46" s="34">
        <v>0</v>
      </c>
      <c r="AS46" s="34">
        <v>0</v>
      </c>
      <c r="AT46" s="34">
        <v>0</v>
      </c>
      <c r="AU46" s="35">
        <f t="shared" si="147"/>
        <v>0</v>
      </c>
      <c r="AV46" s="34">
        <v>0</v>
      </c>
      <c r="AW46" s="34">
        <v>0</v>
      </c>
      <c r="AX46" s="34">
        <v>67.300850000000011</v>
      </c>
      <c r="AY46" s="35">
        <f t="shared" si="148"/>
        <v>67.300850000000011</v>
      </c>
      <c r="AZ46" s="37">
        <v>0</v>
      </c>
      <c r="BA46" s="37">
        <v>0</v>
      </c>
      <c r="BB46" s="37">
        <v>0</v>
      </c>
      <c r="BC46" s="35">
        <f t="shared" si="149"/>
        <v>0</v>
      </c>
      <c r="BD46" s="35">
        <f t="shared" si="150"/>
        <v>67.300850000000011</v>
      </c>
      <c r="BE46" s="36">
        <f t="shared" si="151"/>
        <v>67.300850000000011</v>
      </c>
      <c r="BF46" s="38">
        <f t="shared" si="15"/>
        <v>20.314119326889745</v>
      </c>
      <c r="BG46" s="38">
        <f t="shared" si="16"/>
        <v>20.314119326889745</v>
      </c>
    </row>
    <row r="47" spans="1:59" ht="15.75" customHeight="1">
      <c r="A47" s="22" t="s">
        <v>118</v>
      </c>
      <c r="B47" s="3">
        <f t="shared" ref="B47:S47" si="152">SUM(B48:B49)</f>
        <v>885</v>
      </c>
      <c r="C47" s="3">
        <f t="shared" si="152"/>
        <v>0</v>
      </c>
      <c r="D47" s="3">
        <f t="shared" si="152"/>
        <v>885</v>
      </c>
      <c r="E47" s="3">
        <f t="shared" si="152"/>
        <v>687.80165459661703</v>
      </c>
      <c r="F47" s="3">
        <f t="shared" si="152"/>
        <v>0</v>
      </c>
      <c r="G47" s="3">
        <f t="shared" si="152"/>
        <v>0</v>
      </c>
      <c r="H47" s="3">
        <f t="shared" si="152"/>
        <v>0</v>
      </c>
      <c r="I47" s="3">
        <f t="shared" si="152"/>
        <v>0</v>
      </c>
      <c r="J47" s="3">
        <f t="shared" si="152"/>
        <v>0</v>
      </c>
      <c r="K47" s="3">
        <f t="shared" si="152"/>
        <v>0</v>
      </c>
      <c r="L47" s="3">
        <f t="shared" si="152"/>
        <v>0</v>
      </c>
      <c r="M47" s="3">
        <f t="shared" si="152"/>
        <v>0</v>
      </c>
      <c r="N47" s="3">
        <f t="shared" si="152"/>
        <v>99.239652000000007</v>
      </c>
      <c r="O47" s="3">
        <f t="shared" si="152"/>
        <v>160.486202666667</v>
      </c>
      <c r="P47" s="3">
        <f t="shared" si="152"/>
        <v>160.486202666667</v>
      </c>
      <c r="Q47" s="3">
        <f t="shared" si="152"/>
        <v>155.486202666667</v>
      </c>
      <c r="R47" s="3">
        <f t="shared" si="152"/>
        <v>575.69826000000103</v>
      </c>
      <c r="S47" s="3">
        <f t="shared" si="152"/>
        <v>0</v>
      </c>
      <c r="T47" s="32"/>
      <c r="U47" s="3">
        <f t="shared" ref="U47:AL47" si="153">SUM(U48:U49)</f>
        <v>0</v>
      </c>
      <c r="V47" s="3">
        <f t="shared" si="153"/>
        <v>0</v>
      </c>
      <c r="W47" s="3">
        <f t="shared" si="153"/>
        <v>0</v>
      </c>
      <c r="X47" s="3">
        <f t="shared" si="153"/>
        <v>0</v>
      </c>
      <c r="Y47" s="3">
        <f t="shared" si="153"/>
        <v>0</v>
      </c>
      <c r="Z47" s="3">
        <f t="shared" si="153"/>
        <v>0</v>
      </c>
      <c r="AA47" s="3">
        <f t="shared" si="153"/>
        <v>0</v>
      </c>
      <c r="AB47" s="3">
        <f t="shared" si="153"/>
        <v>0</v>
      </c>
      <c r="AC47" s="3">
        <f t="shared" si="153"/>
        <v>0</v>
      </c>
      <c r="AD47" s="3">
        <f t="shared" si="153"/>
        <v>62.996189999999999</v>
      </c>
      <c r="AE47" s="3">
        <f t="shared" si="153"/>
        <v>163.34685659661602</v>
      </c>
      <c r="AF47" s="3">
        <f t="shared" si="153"/>
        <v>226.34304659661601</v>
      </c>
      <c r="AG47" s="33">
        <f t="shared" si="153"/>
        <v>112.486202666667</v>
      </c>
      <c r="AH47" s="33">
        <f t="shared" si="153"/>
        <v>150.486202666667</v>
      </c>
      <c r="AI47" s="33">
        <f t="shared" si="153"/>
        <v>198.486202666667</v>
      </c>
      <c r="AJ47" s="3">
        <f t="shared" si="153"/>
        <v>461.45860800000099</v>
      </c>
      <c r="AK47" s="3">
        <f t="shared" ref="AK47" si="154">SUM(AK48:AK49)</f>
        <v>687.80165459661703</v>
      </c>
      <c r="AL47" s="3">
        <f t="shared" si="153"/>
        <v>687.80165459661703</v>
      </c>
      <c r="AM47" s="32"/>
      <c r="AN47" s="3">
        <f t="shared" ref="AN47:BE47" si="155">SUM(AN48:AN49)</f>
        <v>0</v>
      </c>
      <c r="AO47" s="3">
        <f t="shared" si="155"/>
        <v>0</v>
      </c>
      <c r="AP47" s="3">
        <f t="shared" si="155"/>
        <v>0</v>
      </c>
      <c r="AQ47" s="3">
        <f t="shared" ref="AQ47" si="156">SUM(AQ48:AQ49)</f>
        <v>0</v>
      </c>
      <c r="AR47" s="3">
        <f t="shared" si="155"/>
        <v>0</v>
      </c>
      <c r="AS47" s="3">
        <f t="shared" si="155"/>
        <v>0</v>
      </c>
      <c r="AT47" s="3">
        <f t="shared" si="155"/>
        <v>0</v>
      </c>
      <c r="AU47" s="3">
        <f t="shared" si="155"/>
        <v>0</v>
      </c>
      <c r="AV47" s="3">
        <f t="shared" si="155"/>
        <v>0</v>
      </c>
      <c r="AW47" s="3">
        <f t="shared" si="155"/>
        <v>62.996189999999999</v>
      </c>
      <c r="AX47" s="3">
        <f t="shared" si="155"/>
        <v>163.34685659661602</v>
      </c>
      <c r="AY47" s="3">
        <f t="shared" ref="AY47" si="157">SUM(AY48:AY49)</f>
        <v>226.34304659661601</v>
      </c>
      <c r="AZ47" s="33">
        <f t="shared" si="155"/>
        <v>151.86034000000001</v>
      </c>
      <c r="BA47" s="33">
        <f t="shared" si="155"/>
        <v>237.66759999999999</v>
      </c>
      <c r="BB47" s="33">
        <f t="shared" si="155"/>
        <v>30.36327</v>
      </c>
      <c r="BC47" s="3">
        <f t="shared" si="155"/>
        <v>419.89121</v>
      </c>
      <c r="BD47" s="3">
        <f t="shared" si="155"/>
        <v>646.23425659661609</v>
      </c>
      <c r="BE47" s="3">
        <f t="shared" si="155"/>
        <v>646.23425659661609</v>
      </c>
      <c r="BF47" s="14">
        <f t="shared" si="15"/>
        <v>93.956484733323393</v>
      </c>
      <c r="BG47" s="14">
        <f t="shared" si="16"/>
        <v>93.956484733323393</v>
      </c>
    </row>
    <row r="48" spans="1:59" ht="15.75" customHeight="1" outlineLevel="1">
      <c r="A48" s="23" t="s">
        <v>51</v>
      </c>
      <c r="B48" s="34">
        <v>800</v>
      </c>
      <c r="C48" s="34">
        <v>0</v>
      </c>
      <c r="D48" s="34">
        <f>+B48-C48</f>
        <v>800</v>
      </c>
      <c r="E48" s="34">
        <f t="shared" si="17"/>
        <v>644.40546459661698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  <c r="K48" s="34"/>
      <c r="L48" s="34"/>
      <c r="M48" s="34">
        <v>0</v>
      </c>
      <c r="N48" s="34">
        <f>0.2*468.69826+5.5</f>
        <v>99.239652000000007</v>
      </c>
      <c r="O48" s="34">
        <f>124.986202666667+5.5</f>
        <v>130.486202666667</v>
      </c>
      <c r="P48" s="34">
        <f>124.986202666667+5.5</f>
        <v>130.486202666667</v>
      </c>
      <c r="Q48" s="34">
        <f>124.986202666667+5.5</f>
        <v>130.486202666667</v>
      </c>
      <c r="R48" s="36">
        <f>SUM(F48:Q48)</f>
        <v>490.69826000000097</v>
      </c>
      <c r="S48" s="36"/>
      <c r="T48" s="32"/>
      <c r="U48" s="34">
        <v>0</v>
      </c>
      <c r="V48" s="34">
        <v>0</v>
      </c>
      <c r="W48" s="34">
        <v>0</v>
      </c>
      <c r="X48" s="35">
        <f t="shared" ref="X48:X49" si="158">SUM(U48:W48)</f>
        <v>0</v>
      </c>
      <c r="Y48" s="34">
        <v>0</v>
      </c>
      <c r="Z48" s="34">
        <v>0</v>
      </c>
      <c r="AA48" s="34"/>
      <c r="AB48" s="35">
        <f t="shared" ref="AB48:AB49" si="159">SUM(Y48:AA48)</f>
        <v>0</v>
      </c>
      <c r="AC48" s="34"/>
      <c r="AD48" s="34">
        <v>39.6</v>
      </c>
      <c r="AE48" s="34">
        <v>163.34685659661602</v>
      </c>
      <c r="AF48" s="35">
        <f t="shared" ref="AF48:AF49" si="160">SUM(AC48:AE48)</f>
        <v>202.94685659661602</v>
      </c>
      <c r="AG48" s="37">
        <f>124.986202666667+5.5-18</f>
        <v>112.486202666667</v>
      </c>
      <c r="AH48" s="37">
        <f>124.986202666667+5.5</f>
        <v>130.486202666667</v>
      </c>
      <c r="AI48" s="37">
        <f>124.986202666667+5.5+18+50</f>
        <v>198.486202666667</v>
      </c>
      <c r="AJ48" s="35">
        <f t="shared" ref="AJ48:AJ49" si="161">SUM(AG48:AI48)</f>
        <v>441.45860800000099</v>
      </c>
      <c r="AK48" s="35">
        <f t="shared" ref="AK48:AK49" si="162">+X48+AB48+AF48+AJ48</f>
        <v>644.40546459661698</v>
      </c>
      <c r="AL48" s="36">
        <f t="shared" ref="AL48:AL49" si="163">+AK48</f>
        <v>644.40546459661698</v>
      </c>
      <c r="AM48" s="32"/>
      <c r="AN48" s="34">
        <v>0</v>
      </c>
      <c r="AO48" s="34">
        <v>0</v>
      </c>
      <c r="AP48" s="34">
        <v>0</v>
      </c>
      <c r="AQ48" s="35">
        <f t="shared" ref="AQ48:AQ49" si="164">SUM(AN48:AP48)</f>
        <v>0</v>
      </c>
      <c r="AR48" s="34">
        <v>0</v>
      </c>
      <c r="AS48" s="34">
        <v>0</v>
      </c>
      <c r="AT48" s="34">
        <v>0</v>
      </c>
      <c r="AU48" s="35">
        <f t="shared" ref="AU48:AU49" si="165">SUM(AR48:AT48)</f>
        <v>0</v>
      </c>
      <c r="AV48" s="34">
        <v>0</v>
      </c>
      <c r="AW48" s="34">
        <v>39.6</v>
      </c>
      <c r="AX48" s="34">
        <v>163.34685659661602</v>
      </c>
      <c r="AY48" s="35">
        <f t="shared" ref="AY48:AY49" si="166">SUM(AV48:AX48)</f>
        <v>202.94685659661602</v>
      </c>
      <c r="AZ48" s="37">
        <v>151.86034000000001</v>
      </c>
      <c r="BA48" s="37">
        <v>237.66759999999999</v>
      </c>
      <c r="BB48" s="37">
        <v>1.4920899999999999</v>
      </c>
      <c r="BC48" s="35">
        <f t="shared" ref="BC48:BC49" si="167">SUM(AZ48:BB48)</f>
        <v>391.02003000000002</v>
      </c>
      <c r="BD48" s="35">
        <f t="shared" ref="BD48:BD49" si="168">+AQ48+AU48+AY48+BC48</f>
        <v>593.96688659661606</v>
      </c>
      <c r="BE48" s="36">
        <f t="shared" ref="BE48:BE49" si="169">+BD48</f>
        <v>593.96688659661606</v>
      </c>
      <c r="BF48" s="38">
        <f t="shared" si="15"/>
        <v>92.17285067072261</v>
      </c>
      <c r="BG48" s="38">
        <f t="shared" si="16"/>
        <v>92.17285067072261</v>
      </c>
    </row>
    <row r="49" spans="1:59" ht="15.75" customHeight="1" outlineLevel="1">
      <c r="A49" s="23" t="s">
        <v>52</v>
      </c>
      <c r="B49" s="34">
        <v>85</v>
      </c>
      <c r="C49" s="34"/>
      <c r="D49" s="34">
        <f>+B49-C49</f>
        <v>85</v>
      </c>
      <c r="E49" s="34">
        <f t="shared" si="17"/>
        <v>43.396189999999997</v>
      </c>
      <c r="F49" s="34">
        <v>0</v>
      </c>
      <c r="G49" s="34">
        <v>0</v>
      </c>
      <c r="H49" s="34">
        <v>0</v>
      </c>
      <c r="I49" s="34">
        <v>0</v>
      </c>
      <c r="J49" s="34">
        <v>0</v>
      </c>
      <c r="K49" s="34"/>
      <c r="L49" s="34"/>
      <c r="M49" s="34">
        <v>0</v>
      </c>
      <c r="N49" s="34">
        <v>0</v>
      </c>
      <c r="O49" s="37">
        <v>30</v>
      </c>
      <c r="P49" s="37">
        <v>30</v>
      </c>
      <c r="Q49" s="37">
        <v>25</v>
      </c>
      <c r="R49" s="36">
        <f>SUM(F49:Q49)</f>
        <v>85</v>
      </c>
      <c r="S49" s="36">
        <f>+B49-R49</f>
        <v>0</v>
      </c>
      <c r="T49" s="32"/>
      <c r="U49" s="34">
        <v>0</v>
      </c>
      <c r="V49" s="34">
        <v>0</v>
      </c>
      <c r="W49" s="34">
        <v>0</v>
      </c>
      <c r="X49" s="35">
        <f t="shared" si="158"/>
        <v>0</v>
      </c>
      <c r="Y49" s="34">
        <v>0</v>
      </c>
      <c r="Z49" s="34">
        <v>0</v>
      </c>
      <c r="AA49" s="34"/>
      <c r="AB49" s="35">
        <f t="shared" si="159"/>
        <v>0</v>
      </c>
      <c r="AC49" s="34"/>
      <c r="AD49" s="34">
        <v>23.396189999999997</v>
      </c>
      <c r="AE49" s="34">
        <v>0</v>
      </c>
      <c r="AF49" s="35">
        <f t="shared" si="160"/>
        <v>23.396189999999997</v>
      </c>
      <c r="AG49" s="37"/>
      <c r="AH49" s="37">
        <v>20</v>
      </c>
      <c r="AI49" s="37"/>
      <c r="AJ49" s="35">
        <f t="shared" si="161"/>
        <v>20</v>
      </c>
      <c r="AK49" s="35">
        <f t="shared" si="162"/>
        <v>43.396189999999997</v>
      </c>
      <c r="AL49" s="36">
        <f t="shared" si="163"/>
        <v>43.396189999999997</v>
      </c>
      <c r="AM49" s="32"/>
      <c r="AN49" s="34">
        <v>0</v>
      </c>
      <c r="AO49" s="34">
        <v>0</v>
      </c>
      <c r="AP49" s="34">
        <v>0</v>
      </c>
      <c r="AQ49" s="35">
        <f t="shared" si="164"/>
        <v>0</v>
      </c>
      <c r="AR49" s="34">
        <v>0</v>
      </c>
      <c r="AS49" s="34">
        <v>0</v>
      </c>
      <c r="AT49" s="34">
        <v>0</v>
      </c>
      <c r="AU49" s="35">
        <f t="shared" si="165"/>
        <v>0</v>
      </c>
      <c r="AV49" s="34">
        <v>0</v>
      </c>
      <c r="AW49" s="34">
        <v>23.396189999999997</v>
      </c>
      <c r="AX49" s="34">
        <v>0</v>
      </c>
      <c r="AY49" s="35">
        <f t="shared" si="166"/>
        <v>23.396189999999997</v>
      </c>
      <c r="AZ49" s="37">
        <v>0</v>
      </c>
      <c r="BA49" s="37">
        <v>0</v>
      </c>
      <c r="BB49" s="37">
        <v>28.871179999999999</v>
      </c>
      <c r="BC49" s="35">
        <f t="shared" si="167"/>
        <v>28.871179999999999</v>
      </c>
      <c r="BD49" s="35">
        <f t="shared" si="168"/>
        <v>52.26737</v>
      </c>
      <c r="BE49" s="36">
        <f t="shared" si="169"/>
        <v>52.26737</v>
      </c>
      <c r="BF49" s="38">
        <f t="shared" si="15"/>
        <v>120.44230150158344</v>
      </c>
      <c r="BG49" s="38">
        <f t="shared" si="16"/>
        <v>120.44230150158344</v>
      </c>
    </row>
    <row r="50" spans="1:59" ht="15.75" customHeight="1">
      <c r="A50" s="22" t="s">
        <v>119</v>
      </c>
      <c r="B50" s="3">
        <f t="shared" ref="B50:S50" si="170">SUM(B51:B52)</f>
        <v>579</v>
      </c>
      <c r="C50" s="3">
        <f t="shared" si="170"/>
        <v>0</v>
      </c>
      <c r="D50" s="3">
        <f t="shared" si="170"/>
        <v>579</v>
      </c>
      <c r="E50" s="3">
        <f>SUM(E51:E53)</f>
        <v>252.69856999999999</v>
      </c>
      <c r="F50" s="3">
        <f t="shared" si="170"/>
        <v>0</v>
      </c>
      <c r="G50" s="3">
        <f t="shared" si="170"/>
        <v>0</v>
      </c>
      <c r="H50" s="3">
        <f t="shared" si="170"/>
        <v>0</v>
      </c>
      <c r="I50" s="3">
        <f t="shared" si="170"/>
        <v>0</v>
      </c>
      <c r="J50" s="3">
        <f t="shared" si="170"/>
        <v>0</v>
      </c>
      <c r="K50" s="3">
        <f t="shared" si="170"/>
        <v>0</v>
      </c>
      <c r="L50" s="3">
        <f t="shared" si="170"/>
        <v>0</v>
      </c>
      <c r="M50" s="3">
        <f t="shared" si="170"/>
        <v>50</v>
      </c>
      <c r="N50" s="3">
        <f t="shared" si="170"/>
        <v>20</v>
      </c>
      <c r="O50" s="3">
        <f t="shared" si="170"/>
        <v>105</v>
      </c>
      <c r="P50" s="3">
        <f t="shared" si="170"/>
        <v>94</v>
      </c>
      <c r="Q50" s="3">
        <f t="shared" si="170"/>
        <v>0</v>
      </c>
      <c r="R50" s="3">
        <f t="shared" si="170"/>
        <v>269</v>
      </c>
      <c r="S50" s="3">
        <f t="shared" si="170"/>
        <v>310</v>
      </c>
      <c r="T50" s="32"/>
      <c r="U50" s="3">
        <f t="shared" ref="U50:AL50" si="171">SUM(U51:U52)</f>
        <v>0</v>
      </c>
      <c r="V50" s="3">
        <f t="shared" si="171"/>
        <v>0</v>
      </c>
      <c r="W50" s="3">
        <f t="shared" si="171"/>
        <v>0</v>
      </c>
      <c r="X50" s="3">
        <f t="shared" si="171"/>
        <v>0</v>
      </c>
      <c r="Y50" s="3">
        <f t="shared" si="171"/>
        <v>0</v>
      </c>
      <c r="Z50" s="3">
        <f t="shared" si="171"/>
        <v>0</v>
      </c>
      <c r="AA50" s="3">
        <f t="shared" si="171"/>
        <v>0</v>
      </c>
      <c r="AB50" s="3">
        <f t="shared" si="171"/>
        <v>0</v>
      </c>
      <c r="AC50" s="3">
        <f t="shared" si="171"/>
        <v>0</v>
      </c>
      <c r="AD50" s="3">
        <f t="shared" si="171"/>
        <v>17.23339</v>
      </c>
      <c r="AE50" s="3">
        <f t="shared" si="171"/>
        <v>36.465179999999989</v>
      </c>
      <c r="AF50" s="3">
        <f t="shared" si="171"/>
        <v>53.698569999999989</v>
      </c>
      <c r="AG50" s="33">
        <f t="shared" si="171"/>
        <v>70</v>
      </c>
      <c r="AH50" s="33">
        <f t="shared" si="171"/>
        <v>94</v>
      </c>
      <c r="AI50" s="33">
        <f t="shared" si="171"/>
        <v>34</v>
      </c>
      <c r="AJ50" s="3">
        <f t="shared" si="171"/>
        <v>198</v>
      </c>
      <c r="AK50" s="3">
        <f t="shared" ref="AK50" si="172">SUM(AK51:AK52)</f>
        <v>251.69856999999999</v>
      </c>
      <c r="AL50" s="3">
        <f t="shared" si="171"/>
        <v>251.69856999999999</v>
      </c>
      <c r="AM50" s="32"/>
      <c r="AN50" s="3">
        <f t="shared" ref="AN50:BE50" si="173">SUM(AN51:AN52)</f>
        <v>0</v>
      </c>
      <c r="AO50" s="3">
        <f t="shared" si="173"/>
        <v>0</v>
      </c>
      <c r="AP50" s="3">
        <f t="shared" si="173"/>
        <v>0</v>
      </c>
      <c r="AQ50" s="3">
        <f t="shared" ref="AQ50" si="174">SUM(AQ51:AQ52)</f>
        <v>0</v>
      </c>
      <c r="AR50" s="3">
        <f t="shared" si="173"/>
        <v>0</v>
      </c>
      <c r="AS50" s="3">
        <f t="shared" si="173"/>
        <v>0</v>
      </c>
      <c r="AT50" s="3">
        <f t="shared" si="173"/>
        <v>0</v>
      </c>
      <c r="AU50" s="3">
        <f t="shared" si="173"/>
        <v>0</v>
      </c>
      <c r="AV50" s="3">
        <f t="shared" si="173"/>
        <v>0</v>
      </c>
      <c r="AW50" s="3">
        <f t="shared" si="173"/>
        <v>17.23339</v>
      </c>
      <c r="AX50" s="3">
        <f t="shared" si="173"/>
        <v>36.465179999999989</v>
      </c>
      <c r="AY50" s="3">
        <f t="shared" ref="AY50" si="175">SUM(AY51:AY52)</f>
        <v>53.698569999999989</v>
      </c>
      <c r="AZ50" s="33">
        <f t="shared" si="173"/>
        <v>21.61384</v>
      </c>
      <c r="BA50" s="33">
        <f t="shared" si="173"/>
        <v>79.595280000000002</v>
      </c>
      <c r="BB50" s="33">
        <f t="shared" si="173"/>
        <v>69.092420000000004</v>
      </c>
      <c r="BC50" s="3">
        <f t="shared" si="173"/>
        <v>170.30153999999999</v>
      </c>
      <c r="BD50" s="3">
        <f t="shared" si="173"/>
        <v>224.00011000000001</v>
      </c>
      <c r="BE50" s="3">
        <f t="shared" si="173"/>
        <v>224.00011000000001</v>
      </c>
      <c r="BF50" s="14">
        <f t="shared" si="15"/>
        <v>88.643204431271613</v>
      </c>
      <c r="BG50" s="14">
        <f t="shared" si="16"/>
        <v>88.643204431271613</v>
      </c>
    </row>
    <row r="51" spans="1:59" ht="15.75" customHeight="1" outlineLevel="1">
      <c r="A51" s="23" t="s">
        <v>53</v>
      </c>
      <c r="B51" s="34">
        <v>500</v>
      </c>
      <c r="C51" s="34">
        <v>0</v>
      </c>
      <c r="D51" s="34">
        <f>+B51-C51</f>
        <v>500</v>
      </c>
      <c r="E51" s="34">
        <f t="shared" si="17"/>
        <v>173.69856999999999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  <c r="K51" s="34"/>
      <c r="L51" s="34"/>
      <c r="M51" s="34">
        <v>50</v>
      </c>
      <c r="N51" s="34">
        <v>20</v>
      </c>
      <c r="O51" s="34">
        <v>70</v>
      </c>
      <c r="P51" s="34">
        <v>50</v>
      </c>
      <c r="Q51" s="34"/>
      <c r="R51" s="36">
        <f>SUM(F51:Q51)</f>
        <v>190</v>
      </c>
      <c r="S51" s="36">
        <f>+B51-R51</f>
        <v>310</v>
      </c>
      <c r="T51" s="32"/>
      <c r="U51" s="34">
        <v>0</v>
      </c>
      <c r="V51" s="34">
        <v>0</v>
      </c>
      <c r="W51" s="34">
        <v>0</v>
      </c>
      <c r="X51" s="35">
        <f t="shared" ref="X51:X53" si="176">SUM(U51:W51)</f>
        <v>0</v>
      </c>
      <c r="Y51" s="34">
        <v>0</v>
      </c>
      <c r="Z51" s="34">
        <v>0</v>
      </c>
      <c r="AA51" s="34"/>
      <c r="AB51" s="35">
        <f t="shared" ref="AB51:AB53" si="177">SUM(Y51:AA51)</f>
        <v>0</v>
      </c>
      <c r="AC51" s="34"/>
      <c r="AD51" s="34">
        <v>17.23339</v>
      </c>
      <c r="AE51" s="34">
        <v>36.465179999999989</v>
      </c>
      <c r="AF51" s="35">
        <f t="shared" ref="AF51:AF53" si="178">SUM(AC51:AE51)</f>
        <v>53.698569999999989</v>
      </c>
      <c r="AG51" s="37">
        <v>70</v>
      </c>
      <c r="AH51" s="37">
        <v>50</v>
      </c>
      <c r="AI51" s="37"/>
      <c r="AJ51" s="35">
        <f t="shared" ref="AJ51:AJ53" si="179">SUM(AG51:AI51)</f>
        <v>120</v>
      </c>
      <c r="AK51" s="35">
        <f t="shared" ref="AK51:AK53" si="180">+X51+AB51+AF51+AJ51</f>
        <v>173.69856999999999</v>
      </c>
      <c r="AL51" s="36">
        <f t="shared" ref="AL51:AL53" si="181">+AK51</f>
        <v>173.69856999999999</v>
      </c>
      <c r="AM51" s="32"/>
      <c r="AN51" s="34">
        <v>0</v>
      </c>
      <c r="AO51" s="34">
        <v>0</v>
      </c>
      <c r="AP51" s="34">
        <v>0</v>
      </c>
      <c r="AQ51" s="35">
        <f t="shared" ref="AQ51:AQ53" si="182">SUM(AN51:AP51)</f>
        <v>0</v>
      </c>
      <c r="AR51" s="34">
        <v>0</v>
      </c>
      <c r="AS51" s="34">
        <v>0</v>
      </c>
      <c r="AT51" s="34">
        <v>0</v>
      </c>
      <c r="AU51" s="35">
        <f t="shared" ref="AU51:AU53" si="183">SUM(AR51:AT51)</f>
        <v>0</v>
      </c>
      <c r="AV51" s="34">
        <v>0</v>
      </c>
      <c r="AW51" s="34">
        <v>17.23339</v>
      </c>
      <c r="AX51" s="34">
        <v>36.465179999999989</v>
      </c>
      <c r="AY51" s="35">
        <f t="shared" ref="AY51:AY53" si="184">SUM(AV51:AX51)</f>
        <v>53.698569999999989</v>
      </c>
      <c r="AZ51" s="37">
        <v>21.61384</v>
      </c>
      <c r="BA51" s="37">
        <v>79.595280000000002</v>
      </c>
      <c r="BB51" s="37">
        <v>0</v>
      </c>
      <c r="BC51" s="35">
        <f t="shared" ref="BC51:BC53" si="185">SUM(AZ51:BB51)</f>
        <v>101.20912</v>
      </c>
      <c r="BD51" s="35">
        <f t="shared" ref="BD51:BD53" si="186">+AQ51+AU51+AY51+BC51</f>
        <v>154.90769</v>
      </c>
      <c r="BE51" s="36">
        <f t="shared" ref="BE51:BE53" si="187">+BD51</f>
        <v>154.90769</v>
      </c>
      <c r="BF51" s="38">
        <f t="shared" si="15"/>
        <v>89.181902879223486</v>
      </c>
      <c r="BG51" s="38">
        <f t="shared" si="16"/>
        <v>89.181902879223486</v>
      </c>
    </row>
    <row r="52" spans="1:59" ht="15.75" customHeight="1" outlineLevel="1">
      <c r="A52" s="23" t="s">
        <v>54</v>
      </c>
      <c r="B52" s="34">
        <v>79</v>
      </c>
      <c r="C52" s="34">
        <v>0</v>
      </c>
      <c r="D52" s="34">
        <f>+B52-C52</f>
        <v>79</v>
      </c>
      <c r="E52" s="34">
        <f t="shared" si="17"/>
        <v>78</v>
      </c>
      <c r="F52" s="34">
        <v>0</v>
      </c>
      <c r="G52" s="34">
        <v>0</v>
      </c>
      <c r="H52" s="34">
        <v>0</v>
      </c>
      <c r="I52" s="34"/>
      <c r="J52" s="34">
        <v>0</v>
      </c>
      <c r="K52" s="34"/>
      <c r="L52" s="34"/>
      <c r="M52" s="34">
        <v>0</v>
      </c>
      <c r="N52" s="34"/>
      <c r="O52" s="34">
        <v>35</v>
      </c>
      <c r="P52" s="34">
        <v>44</v>
      </c>
      <c r="Q52" s="34">
        <v>0</v>
      </c>
      <c r="R52" s="36">
        <f>SUM(F52:Q52)</f>
        <v>79</v>
      </c>
      <c r="S52" s="36">
        <f>+B52-R52</f>
        <v>0</v>
      </c>
      <c r="T52" s="32"/>
      <c r="U52" s="34">
        <v>0</v>
      </c>
      <c r="V52" s="34">
        <v>0</v>
      </c>
      <c r="W52" s="34">
        <v>0</v>
      </c>
      <c r="X52" s="35">
        <f t="shared" si="176"/>
        <v>0</v>
      </c>
      <c r="Y52" s="34"/>
      <c r="Z52" s="34">
        <v>0</v>
      </c>
      <c r="AA52" s="34"/>
      <c r="AB52" s="35">
        <f t="shared" si="177"/>
        <v>0</v>
      </c>
      <c r="AC52" s="34"/>
      <c r="AD52" s="34">
        <v>0</v>
      </c>
      <c r="AE52" s="34">
        <v>0</v>
      </c>
      <c r="AF52" s="35">
        <f t="shared" si="178"/>
        <v>0</v>
      </c>
      <c r="AG52" s="37"/>
      <c r="AH52" s="37">
        <v>44</v>
      </c>
      <c r="AI52" s="37">
        <f>35-1</f>
        <v>34</v>
      </c>
      <c r="AJ52" s="35">
        <f t="shared" si="179"/>
        <v>78</v>
      </c>
      <c r="AK52" s="35">
        <f t="shared" si="180"/>
        <v>78</v>
      </c>
      <c r="AL52" s="36">
        <f t="shared" si="181"/>
        <v>78</v>
      </c>
      <c r="AM52" s="32"/>
      <c r="AN52" s="34">
        <v>0</v>
      </c>
      <c r="AO52" s="34">
        <v>0</v>
      </c>
      <c r="AP52" s="34">
        <v>0</v>
      </c>
      <c r="AQ52" s="35">
        <f t="shared" si="182"/>
        <v>0</v>
      </c>
      <c r="AR52" s="34">
        <v>0</v>
      </c>
      <c r="AS52" s="34">
        <v>0</v>
      </c>
      <c r="AT52" s="34">
        <v>0</v>
      </c>
      <c r="AU52" s="35">
        <f t="shared" si="183"/>
        <v>0</v>
      </c>
      <c r="AV52" s="34">
        <v>0</v>
      </c>
      <c r="AW52" s="34">
        <v>0</v>
      </c>
      <c r="AX52" s="34">
        <v>0</v>
      </c>
      <c r="AY52" s="35">
        <f t="shared" si="184"/>
        <v>0</v>
      </c>
      <c r="AZ52" s="37">
        <v>0</v>
      </c>
      <c r="BA52" s="37">
        <v>0</v>
      </c>
      <c r="BB52" s="37">
        <v>69.092420000000004</v>
      </c>
      <c r="BC52" s="35">
        <f t="shared" si="185"/>
        <v>69.092420000000004</v>
      </c>
      <c r="BD52" s="35">
        <f t="shared" si="186"/>
        <v>69.092420000000004</v>
      </c>
      <c r="BE52" s="36">
        <f t="shared" si="187"/>
        <v>69.092420000000004</v>
      </c>
      <c r="BF52" s="38">
        <f t="shared" si="15"/>
        <v>88.580025641025657</v>
      </c>
      <c r="BG52" s="38">
        <f t="shared" si="16"/>
        <v>88.580025641025657</v>
      </c>
    </row>
    <row r="53" spans="1:59" s="7" customFormat="1" ht="15.75" customHeight="1" outlineLevel="1">
      <c r="A53" s="23" t="s">
        <v>95</v>
      </c>
      <c r="B53" s="34">
        <v>800</v>
      </c>
      <c r="C53" s="34">
        <v>0</v>
      </c>
      <c r="D53" s="34">
        <f>+B53-C53</f>
        <v>800</v>
      </c>
      <c r="E53" s="34">
        <f t="shared" si="17"/>
        <v>1</v>
      </c>
      <c r="F53" s="34">
        <v>0</v>
      </c>
      <c r="G53" s="34">
        <v>0</v>
      </c>
      <c r="H53" s="34">
        <v>0</v>
      </c>
      <c r="I53" s="34"/>
      <c r="J53" s="34">
        <v>0</v>
      </c>
      <c r="K53" s="34"/>
      <c r="L53" s="34"/>
      <c r="M53" s="34">
        <v>0</v>
      </c>
      <c r="N53" s="34"/>
      <c r="O53" s="34">
        <v>35</v>
      </c>
      <c r="P53" s="34">
        <v>44</v>
      </c>
      <c r="Q53" s="34">
        <v>0</v>
      </c>
      <c r="R53" s="36">
        <f>SUM(F53:Q53)</f>
        <v>79</v>
      </c>
      <c r="S53" s="36">
        <f>+B53-R53</f>
        <v>721</v>
      </c>
      <c r="T53" s="32"/>
      <c r="U53" s="34">
        <v>0</v>
      </c>
      <c r="V53" s="34">
        <v>0</v>
      </c>
      <c r="W53" s="34">
        <v>0</v>
      </c>
      <c r="X53" s="35">
        <f t="shared" si="176"/>
        <v>0</v>
      </c>
      <c r="Y53" s="34"/>
      <c r="Z53" s="34">
        <v>0</v>
      </c>
      <c r="AA53" s="34"/>
      <c r="AB53" s="35">
        <f t="shared" si="177"/>
        <v>0</v>
      </c>
      <c r="AC53" s="34"/>
      <c r="AD53" s="34">
        <v>0</v>
      </c>
      <c r="AE53" s="34">
        <v>0</v>
      </c>
      <c r="AF53" s="35">
        <f t="shared" si="178"/>
        <v>0</v>
      </c>
      <c r="AG53" s="37"/>
      <c r="AH53" s="37"/>
      <c r="AI53" s="37">
        <v>1</v>
      </c>
      <c r="AJ53" s="35">
        <f t="shared" si="179"/>
        <v>1</v>
      </c>
      <c r="AK53" s="35">
        <f t="shared" si="180"/>
        <v>1</v>
      </c>
      <c r="AL53" s="36">
        <f t="shared" si="181"/>
        <v>1</v>
      </c>
      <c r="AM53" s="32"/>
      <c r="AN53" s="34">
        <v>0</v>
      </c>
      <c r="AO53" s="34">
        <v>0</v>
      </c>
      <c r="AP53" s="34">
        <v>0</v>
      </c>
      <c r="AQ53" s="35">
        <f t="shared" si="182"/>
        <v>0</v>
      </c>
      <c r="AR53" s="34">
        <v>0</v>
      </c>
      <c r="AS53" s="34">
        <v>0</v>
      </c>
      <c r="AT53" s="34">
        <v>0</v>
      </c>
      <c r="AU53" s="35">
        <f t="shared" si="183"/>
        <v>0</v>
      </c>
      <c r="AV53" s="34">
        <v>0</v>
      </c>
      <c r="AW53" s="34">
        <v>0</v>
      </c>
      <c r="AX53" s="34">
        <v>0</v>
      </c>
      <c r="AY53" s="35">
        <f t="shared" si="184"/>
        <v>0</v>
      </c>
      <c r="AZ53" s="37">
        <v>0</v>
      </c>
      <c r="BA53" s="37">
        <v>0</v>
      </c>
      <c r="BB53" s="37">
        <v>0</v>
      </c>
      <c r="BC53" s="35">
        <f t="shared" si="185"/>
        <v>0</v>
      </c>
      <c r="BD53" s="35">
        <f t="shared" si="186"/>
        <v>0</v>
      </c>
      <c r="BE53" s="36">
        <f t="shared" si="187"/>
        <v>0</v>
      </c>
      <c r="BF53" s="38">
        <f t="shared" si="15"/>
        <v>0</v>
      </c>
      <c r="BG53" s="38">
        <f t="shared" si="16"/>
        <v>0</v>
      </c>
    </row>
    <row r="54" spans="1:59">
      <c r="A54" s="22" t="s">
        <v>120</v>
      </c>
      <c r="B54" s="3">
        <f>SUM(B55)</f>
        <v>0</v>
      </c>
      <c r="C54" s="3"/>
      <c r="D54" s="3">
        <f>SUM(D55)</f>
        <v>0</v>
      </c>
      <c r="E54" s="3">
        <f>SUM(E55)</f>
        <v>0</v>
      </c>
      <c r="F54" s="3">
        <f>SUM(F55)</f>
        <v>0</v>
      </c>
      <c r="G54" s="3">
        <f t="shared" ref="G54:Q54" si="188">SUM(G55)</f>
        <v>0</v>
      </c>
      <c r="H54" s="3">
        <f t="shared" si="188"/>
        <v>0</v>
      </c>
      <c r="I54" s="3">
        <f t="shared" si="188"/>
        <v>0</v>
      </c>
      <c r="J54" s="3">
        <f t="shared" si="188"/>
        <v>0</v>
      </c>
      <c r="K54" s="3">
        <f t="shared" si="188"/>
        <v>0</v>
      </c>
      <c r="L54" s="3">
        <f t="shared" si="188"/>
        <v>0</v>
      </c>
      <c r="M54" s="3">
        <f t="shared" si="188"/>
        <v>0</v>
      </c>
      <c r="N54" s="3">
        <f t="shared" si="188"/>
        <v>0</v>
      </c>
      <c r="O54" s="3">
        <f t="shared" si="188"/>
        <v>0</v>
      </c>
      <c r="P54" s="3">
        <f t="shared" si="188"/>
        <v>0</v>
      </c>
      <c r="Q54" s="3">
        <f t="shared" si="188"/>
        <v>0</v>
      </c>
      <c r="R54" s="3">
        <f>+R55</f>
        <v>0</v>
      </c>
      <c r="S54" s="3">
        <f>+S55</f>
        <v>0</v>
      </c>
      <c r="T54" s="32"/>
      <c r="U54" s="3">
        <f>SUM(U55)</f>
        <v>0</v>
      </c>
      <c r="V54" s="3">
        <f t="shared" ref="V54:AK54" si="189">SUM(V55)</f>
        <v>0</v>
      </c>
      <c r="W54" s="3">
        <f t="shared" si="189"/>
        <v>0</v>
      </c>
      <c r="X54" s="3">
        <f t="shared" si="189"/>
        <v>0</v>
      </c>
      <c r="Y54" s="3">
        <f t="shared" si="189"/>
        <v>0</v>
      </c>
      <c r="Z54" s="3">
        <f t="shared" si="189"/>
        <v>0</v>
      </c>
      <c r="AA54" s="3">
        <f t="shared" si="189"/>
        <v>0</v>
      </c>
      <c r="AB54" s="3">
        <f t="shared" si="189"/>
        <v>0</v>
      </c>
      <c r="AC54" s="3">
        <f t="shared" si="189"/>
        <v>0</v>
      </c>
      <c r="AD54" s="3">
        <f t="shared" si="189"/>
        <v>0</v>
      </c>
      <c r="AE54" s="3">
        <f t="shared" si="189"/>
        <v>0</v>
      </c>
      <c r="AF54" s="3">
        <f t="shared" si="189"/>
        <v>0</v>
      </c>
      <c r="AG54" s="33">
        <f t="shared" si="189"/>
        <v>0</v>
      </c>
      <c r="AH54" s="33">
        <f t="shared" si="189"/>
        <v>0</v>
      </c>
      <c r="AI54" s="33">
        <f t="shared" si="189"/>
        <v>0</v>
      </c>
      <c r="AJ54" s="3">
        <f t="shared" si="189"/>
        <v>0</v>
      </c>
      <c r="AK54" s="3">
        <f t="shared" si="189"/>
        <v>0</v>
      </c>
      <c r="AL54" s="3">
        <f>+AL55</f>
        <v>0</v>
      </c>
      <c r="AM54" s="32"/>
      <c r="AN54" s="3">
        <f>SUM(AN55)</f>
        <v>0</v>
      </c>
      <c r="AO54" s="3">
        <f t="shared" ref="AO54:BD54" si="190">SUM(AO55)</f>
        <v>0</v>
      </c>
      <c r="AP54" s="3">
        <f t="shared" si="190"/>
        <v>0</v>
      </c>
      <c r="AQ54" s="3">
        <f t="shared" si="190"/>
        <v>0</v>
      </c>
      <c r="AR54" s="3">
        <f t="shared" si="190"/>
        <v>0</v>
      </c>
      <c r="AS54" s="3">
        <f t="shared" si="190"/>
        <v>0</v>
      </c>
      <c r="AT54" s="3">
        <f t="shared" si="190"/>
        <v>0</v>
      </c>
      <c r="AU54" s="3">
        <f t="shared" si="190"/>
        <v>0</v>
      </c>
      <c r="AV54" s="3">
        <f t="shared" si="190"/>
        <v>0</v>
      </c>
      <c r="AW54" s="3">
        <f t="shared" si="190"/>
        <v>0</v>
      </c>
      <c r="AX54" s="3">
        <f t="shared" si="190"/>
        <v>0</v>
      </c>
      <c r="AY54" s="3">
        <f t="shared" si="190"/>
        <v>0</v>
      </c>
      <c r="AZ54" s="33">
        <f t="shared" si="190"/>
        <v>0</v>
      </c>
      <c r="BA54" s="33">
        <f t="shared" si="190"/>
        <v>0</v>
      </c>
      <c r="BB54" s="33">
        <f t="shared" si="190"/>
        <v>0</v>
      </c>
      <c r="BC54" s="3">
        <f t="shared" si="190"/>
        <v>0</v>
      </c>
      <c r="BD54" s="3">
        <f t="shared" si="190"/>
        <v>0</v>
      </c>
      <c r="BE54" s="3">
        <f>+BE55</f>
        <v>0</v>
      </c>
      <c r="BF54" s="14"/>
      <c r="BG54" s="14"/>
    </row>
    <row r="55" spans="1:59" outlineLevel="1">
      <c r="A55" s="23"/>
      <c r="B55" s="34"/>
      <c r="C55" s="34"/>
      <c r="D55" s="34">
        <f>+A55-B55</f>
        <v>0</v>
      </c>
      <c r="E55" s="34">
        <f>+R55</f>
        <v>0</v>
      </c>
      <c r="F55" s="34">
        <v>0</v>
      </c>
      <c r="G55" s="34">
        <v>0</v>
      </c>
      <c r="H55" s="34">
        <v>0</v>
      </c>
      <c r="I55" s="34">
        <v>0</v>
      </c>
      <c r="J55" s="34">
        <v>0</v>
      </c>
      <c r="K55" s="34">
        <v>0</v>
      </c>
      <c r="L55" s="34">
        <v>0</v>
      </c>
      <c r="M55" s="34">
        <v>0</v>
      </c>
      <c r="N55" s="34">
        <v>0</v>
      </c>
      <c r="O55" s="34">
        <v>0</v>
      </c>
      <c r="P55" s="34">
        <v>0</v>
      </c>
      <c r="Q55" s="34">
        <v>0</v>
      </c>
      <c r="R55" s="36">
        <f>SUM(F55:Q55)</f>
        <v>0</v>
      </c>
      <c r="S55" s="36">
        <f>SUM(G55:R55)</f>
        <v>0</v>
      </c>
      <c r="T55" s="32"/>
      <c r="U55" s="34">
        <v>0</v>
      </c>
      <c r="V55" s="34">
        <v>0</v>
      </c>
      <c r="W55" s="34">
        <v>0</v>
      </c>
      <c r="X55" s="35">
        <f>SUM(U55:W55)</f>
        <v>0</v>
      </c>
      <c r="Y55" s="34">
        <v>0</v>
      </c>
      <c r="Z55" s="34">
        <v>0</v>
      </c>
      <c r="AA55" s="34">
        <v>0</v>
      </c>
      <c r="AB55" s="35">
        <f>SUM(Y55:AA55)</f>
        <v>0</v>
      </c>
      <c r="AC55" s="34">
        <v>0</v>
      </c>
      <c r="AD55" s="34">
        <v>0</v>
      </c>
      <c r="AE55" s="34">
        <v>0</v>
      </c>
      <c r="AF55" s="35">
        <f>SUM(AC55:AE55)</f>
        <v>0</v>
      </c>
      <c r="AG55" s="37">
        <v>0</v>
      </c>
      <c r="AH55" s="37">
        <v>0</v>
      </c>
      <c r="AI55" s="37">
        <v>0</v>
      </c>
      <c r="AJ55" s="35">
        <f>SUM(AG55:AI55)</f>
        <v>0</v>
      </c>
      <c r="AK55" s="35">
        <f>+X55+AB55+AF55+AJ55</f>
        <v>0</v>
      </c>
      <c r="AL55" s="36">
        <f>+AK55</f>
        <v>0</v>
      </c>
      <c r="AM55" s="32"/>
      <c r="AN55" s="34">
        <v>0</v>
      </c>
      <c r="AO55" s="34">
        <v>0</v>
      </c>
      <c r="AP55" s="34">
        <v>0</v>
      </c>
      <c r="AQ55" s="35">
        <f>SUM(AN55:AP55)</f>
        <v>0</v>
      </c>
      <c r="AR55" s="34">
        <v>0</v>
      </c>
      <c r="AS55" s="34">
        <v>0</v>
      </c>
      <c r="AT55" s="34">
        <v>0</v>
      </c>
      <c r="AU55" s="35">
        <f>SUM(AR55:AT55)</f>
        <v>0</v>
      </c>
      <c r="AV55" s="34">
        <v>0</v>
      </c>
      <c r="AW55" s="34">
        <v>0</v>
      </c>
      <c r="AX55" s="34">
        <v>0</v>
      </c>
      <c r="AY55" s="35">
        <f>SUM(AV55:AX55)</f>
        <v>0</v>
      </c>
      <c r="AZ55" s="37">
        <v>0</v>
      </c>
      <c r="BA55" s="37">
        <v>0</v>
      </c>
      <c r="BB55" s="37">
        <v>0</v>
      </c>
      <c r="BC55" s="35">
        <f>SUM(AZ55:BB55)</f>
        <v>0</v>
      </c>
      <c r="BD55" s="35">
        <f>+AQ55+AU55+AY55+BC55</f>
        <v>0</v>
      </c>
      <c r="BE55" s="36">
        <f>+BD55</f>
        <v>0</v>
      </c>
      <c r="BF55" s="38"/>
      <c r="BG55" s="38"/>
    </row>
    <row r="56" spans="1:59" s="12" customFormat="1" ht="16.5" customHeight="1">
      <c r="A56" s="21" t="s">
        <v>121</v>
      </c>
      <c r="B56" s="29">
        <f>+B57+B61+B66+B70+B75+B79+B86+B89+B92+B97</f>
        <v>63349.53</v>
      </c>
      <c r="C56" s="29">
        <f t="shared" ref="C56:BE56" si="191">+C57+C61+C66+C70+C75+C79+C86+C89+C92+C97</f>
        <v>11466.199164646589</v>
      </c>
      <c r="D56" s="29">
        <f t="shared" si="191"/>
        <v>51883.330835353401</v>
      </c>
      <c r="E56" s="29">
        <f t="shared" si="191"/>
        <v>25005.053603403372</v>
      </c>
      <c r="F56" s="29">
        <f t="shared" si="191"/>
        <v>1168.2371899999998</v>
      </c>
      <c r="G56" s="29">
        <f t="shared" si="191"/>
        <v>1148.9778000000001</v>
      </c>
      <c r="H56" s="29">
        <f t="shared" si="191"/>
        <v>3425.7831599999995</v>
      </c>
      <c r="I56" s="29">
        <f t="shared" si="191"/>
        <v>1779.488492</v>
      </c>
      <c r="J56" s="29">
        <f t="shared" si="191"/>
        <v>1918.35293</v>
      </c>
      <c r="K56" s="29">
        <f t="shared" si="191"/>
        <v>1340.4824300000002</v>
      </c>
      <c r="L56" s="29">
        <f t="shared" si="191"/>
        <v>2447.7272480000001</v>
      </c>
      <c r="M56" s="29">
        <f t="shared" si="191"/>
        <v>3075.3650000000002</v>
      </c>
      <c r="N56" s="29">
        <f t="shared" si="191"/>
        <v>2630.9776700000002</v>
      </c>
      <c r="O56" s="29">
        <f t="shared" si="191"/>
        <v>2750</v>
      </c>
      <c r="P56" s="29">
        <f t="shared" si="191"/>
        <v>2798.5450300000002</v>
      </c>
      <c r="Q56" s="29">
        <f t="shared" si="191"/>
        <v>1636.12844</v>
      </c>
      <c r="R56" s="29">
        <f t="shared" si="191"/>
        <v>26120.065389999996</v>
      </c>
      <c r="S56" s="29">
        <f t="shared" si="191"/>
        <v>2335</v>
      </c>
      <c r="T56" s="29">
        <f t="shared" si="191"/>
        <v>0</v>
      </c>
      <c r="U56" s="29">
        <f t="shared" si="191"/>
        <v>1168.2371899999998</v>
      </c>
      <c r="V56" s="29">
        <f t="shared" si="191"/>
        <v>1148.9778000000001</v>
      </c>
      <c r="W56" s="29">
        <f t="shared" si="191"/>
        <v>3425.7831599999995</v>
      </c>
      <c r="X56" s="29">
        <f t="shared" si="191"/>
        <v>5742.9981499999985</v>
      </c>
      <c r="Y56" s="29">
        <f t="shared" si="191"/>
        <v>1779.488492</v>
      </c>
      <c r="Z56" s="29">
        <f t="shared" si="191"/>
        <v>1918.35293</v>
      </c>
      <c r="AA56" s="29">
        <f t="shared" si="191"/>
        <v>1340.4824300000002</v>
      </c>
      <c r="AB56" s="29">
        <f t="shared" si="191"/>
        <v>5038.3238520000004</v>
      </c>
      <c r="AC56" s="29">
        <f t="shared" si="191"/>
        <v>2447.7272480000001</v>
      </c>
      <c r="AD56" s="29">
        <f t="shared" si="191"/>
        <v>3124.3593700000001</v>
      </c>
      <c r="AE56" s="29">
        <f t="shared" si="191"/>
        <v>1787.5953294097462</v>
      </c>
      <c r="AF56" s="29">
        <f t="shared" si="191"/>
        <v>7359.6819474097456</v>
      </c>
      <c r="AG56" s="29">
        <f t="shared" si="191"/>
        <v>2756</v>
      </c>
      <c r="AH56" s="29">
        <f t="shared" si="191"/>
        <v>2347.0280000000002</v>
      </c>
      <c r="AI56" s="29">
        <f t="shared" si="191"/>
        <v>1761.0216539936278</v>
      </c>
      <c r="AJ56" s="29">
        <f t="shared" si="191"/>
        <v>6864.0496539936285</v>
      </c>
      <c r="AK56" s="29">
        <f t="shared" si="191"/>
        <v>25005.053603403372</v>
      </c>
      <c r="AL56" s="29">
        <f t="shared" si="191"/>
        <v>25005.053603403372</v>
      </c>
      <c r="AM56" s="29">
        <f t="shared" si="191"/>
        <v>0</v>
      </c>
      <c r="AN56" s="29">
        <f t="shared" si="191"/>
        <v>1168.2371899999998</v>
      </c>
      <c r="AO56" s="29">
        <f t="shared" si="191"/>
        <v>1148.9778000000001</v>
      </c>
      <c r="AP56" s="29">
        <f t="shared" si="191"/>
        <v>3425.7831599999995</v>
      </c>
      <c r="AQ56" s="29">
        <f t="shared" si="191"/>
        <v>5742.9981499999985</v>
      </c>
      <c r="AR56" s="29">
        <f t="shared" si="191"/>
        <v>1779.488492</v>
      </c>
      <c r="AS56" s="29">
        <f t="shared" si="191"/>
        <v>1918.35293</v>
      </c>
      <c r="AT56" s="29">
        <f t="shared" si="191"/>
        <v>1340.4824300000002</v>
      </c>
      <c r="AU56" s="29">
        <f t="shared" si="191"/>
        <v>5038.3238520000004</v>
      </c>
      <c r="AV56" s="29">
        <f t="shared" si="191"/>
        <v>2447.7272480000001</v>
      </c>
      <c r="AW56" s="29">
        <f t="shared" si="191"/>
        <v>3358.6695799999989</v>
      </c>
      <c r="AX56" s="29">
        <f t="shared" si="191"/>
        <v>1939.1513434033845</v>
      </c>
      <c r="AY56" s="29">
        <f t="shared" si="191"/>
        <v>7745.548171403384</v>
      </c>
      <c r="AZ56" s="29">
        <f t="shared" si="191"/>
        <v>2677.0658699999999</v>
      </c>
      <c r="BA56" s="29">
        <f t="shared" si="191"/>
        <v>1386.9995500000002</v>
      </c>
      <c r="BB56" s="29">
        <f t="shared" si="191"/>
        <v>1189.6917000000001</v>
      </c>
      <c r="BC56" s="29">
        <f t="shared" si="191"/>
        <v>5253.7571200000002</v>
      </c>
      <c r="BD56" s="29">
        <f t="shared" si="191"/>
        <v>23780.62729340338</v>
      </c>
      <c r="BE56" s="29">
        <f t="shared" si="191"/>
        <v>23780.62729340338</v>
      </c>
      <c r="BF56" s="30">
        <f>+BD56/E56*100</f>
        <v>95.103284602304001</v>
      </c>
      <c r="BG56" s="30">
        <f>+BE56/E56*100</f>
        <v>95.103284602304001</v>
      </c>
    </row>
    <row r="57" spans="1:59" ht="15.75" customHeight="1">
      <c r="A57" s="22" t="s">
        <v>110</v>
      </c>
      <c r="B57" s="3">
        <f t="shared" ref="B57:R57" si="192">SUM(B58:B60)</f>
        <v>8380</v>
      </c>
      <c r="C57" s="3">
        <f t="shared" si="192"/>
        <v>2574.1999100000003</v>
      </c>
      <c r="D57" s="3">
        <f t="shared" si="192"/>
        <v>5805.8000899999997</v>
      </c>
      <c r="E57" s="3">
        <f t="shared" si="192"/>
        <v>4339.6816120000012</v>
      </c>
      <c r="F57" s="3">
        <f t="shared" ref="F57:L57" si="193">SUM(F58:F60)</f>
        <v>399.89349999999996</v>
      </c>
      <c r="G57" s="3">
        <f t="shared" si="193"/>
        <v>411.08467000000002</v>
      </c>
      <c r="H57" s="3">
        <f t="shared" si="193"/>
        <v>514.46641</v>
      </c>
      <c r="I57" s="3">
        <f t="shared" si="193"/>
        <v>504.50203199999999</v>
      </c>
      <c r="J57" s="3">
        <f t="shared" si="193"/>
        <v>430.96147000000002</v>
      </c>
      <c r="K57" s="3">
        <f t="shared" si="193"/>
        <v>19.818280000000001</v>
      </c>
      <c r="L57" s="3">
        <f t="shared" si="193"/>
        <v>534.47469999999998</v>
      </c>
      <c r="M57" s="3">
        <f t="shared" si="192"/>
        <v>608</v>
      </c>
      <c r="N57" s="3">
        <f t="shared" si="192"/>
        <v>509.41503999999998</v>
      </c>
      <c r="O57" s="3">
        <f t="shared" si="192"/>
        <v>579</v>
      </c>
      <c r="P57" s="3">
        <f t="shared" si="192"/>
        <v>244</v>
      </c>
      <c r="Q57" s="3">
        <f t="shared" si="192"/>
        <v>0</v>
      </c>
      <c r="R57" s="3">
        <f t="shared" si="192"/>
        <v>4755.616102</v>
      </c>
      <c r="S57" s="3">
        <f t="shared" ref="S57" si="194">SUM(S58:S60)</f>
        <v>0</v>
      </c>
      <c r="T57" s="32"/>
      <c r="U57" s="3">
        <f t="shared" ref="U57:AL57" si="195">SUM(U58:U60)</f>
        <v>399.89349999999996</v>
      </c>
      <c r="V57" s="3">
        <f t="shared" si="195"/>
        <v>411.08467000000002</v>
      </c>
      <c r="W57" s="3">
        <f t="shared" si="195"/>
        <v>514.46641</v>
      </c>
      <c r="X57" s="3">
        <f t="shared" si="195"/>
        <v>1325.4445799999999</v>
      </c>
      <c r="Y57" s="3">
        <f t="shared" si="195"/>
        <v>504.50203199999999</v>
      </c>
      <c r="Z57" s="3">
        <f t="shared" si="195"/>
        <v>430.96147000000002</v>
      </c>
      <c r="AA57" s="3">
        <f t="shared" si="195"/>
        <v>19.818280000000001</v>
      </c>
      <c r="AB57" s="3">
        <f t="shared" si="195"/>
        <v>955.28178200000002</v>
      </c>
      <c r="AC57" s="3">
        <f t="shared" si="195"/>
        <v>534.47469999999998</v>
      </c>
      <c r="AD57" s="3">
        <f t="shared" si="195"/>
        <v>747.40142000000117</v>
      </c>
      <c r="AE57" s="3">
        <f t="shared" si="195"/>
        <v>280.07913000000002</v>
      </c>
      <c r="AF57" s="3">
        <f t="shared" si="195"/>
        <v>1561.9552500000011</v>
      </c>
      <c r="AG57" s="33">
        <f t="shared" si="195"/>
        <v>253</v>
      </c>
      <c r="AH57" s="33">
        <f t="shared" si="195"/>
        <v>244</v>
      </c>
      <c r="AI57" s="33">
        <f t="shared" si="195"/>
        <v>0</v>
      </c>
      <c r="AJ57" s="3">
        <f t="shared" si="195"/>
        <v>497</v>
      </c>
      <c r="AK57" s="3">
        <f t="shared" ref="AK57" si="196">SUM(AK58:AK60)</f>
        <v>4339.6816120000012</v>
      </c>
      <c r="AL57" s="3">
        <f t="shared" si="195"/>
        <v>4339.6816120000012</v>
      </c>
      <c r="AM57" s="32"/>
      <c r="AN57" s="3">
        <f t="shared" ref="AN57:BE57" si="197">SUM(AN58:AN60)</f>
        <v>399.89349999999996</v>
      </c>
      <c r="AO57" s="3">
        <f t="shared" si="197"/>
        <v>411.08467000000002</v>
      </c>
      <c r="AP57" s="3">
        <f t="shared" si="197"/>
        <v>514.46641</v>
      </c>
      <c r="AQ57" s="3">
        <f t="shared" ref="AQ57" si="198">SUM(AQ58:AQ60)</f>
        <v>1325.4445799999999</v>
      </c>
      <c r="AR57" s="3">
        <f t="shared" si="197"/>
        <v>504.50203199999999</v>
      </c>
      <c r="AS57" s="3">
        <f t="shared" si="197"/>
        <v>430.96147000000002</v>
      </c>
      <c r="AT57" s="3">
        <f t="shared" si="197"/>
        <v>19.818280000000001</v>
      </c>
      <c r="AU57" s="3">
        <f t="shared" si="197"/>
        <v>955.28178200000002</v>
      </c>
      <c r="AV57" s="3">
        <f t="shared" si="197"/>
        <v>534.47469999999998</v>
      </c>
      <c r="AW57" s="3">
        <f t="shared" si="197"/>
        <v>887.33972000000006</v>
      </c>
      <c r="AX57" s="3">
        <f t="shared" si="197"/>
        <v>280.07913000000002</v>
      </c>
      <c r="AY57" s="3">
        <f t="shared" ref="AY57" si="199">SUM(AY58:AY60)</f>
        <v>1701.89355</v>
      </c>
      <c r="AZ57" s="33">
        <f t="shared" si="197"/>
        <v>395.17527999999999</v>
      </c>
      <c r="BA57" s="33">
        <f t="shared" si="197"/>
        <v>278.79940999999997</v>
      </c>
      <c r="BB57" s="33">
        <f t="shared" si="197"/>
        <v>275.75700000000001</v>
      </c>
      <c r="BC57" s="3">
        <f t="shared" si="197"/>
        <v>949.73168999999996</v>
      </c>
      <c r="BD57" s="3">
        <f t="shared" si="197"/>
        <v>4932.3516020000006</v>
      </c>
      <c r="BE57" s="3">
        <f t="shared" si="197"/>
        <v>4932.3516020000006</v>
      </c>
      <c r="BF57" s="14">
        <f t="shared" si="15"/>
        <v>113.65699244758325</v>
      </c>
      <c r="BG57" s="14">
        <f t="shared" si="16"/>
        <v>113.65699244758325</v>
      </c>
    </row>
    <row r="58" spans="1:59" ht="15.75" customHeight="1" outlineLevel="1">
      <c r="A58" s="23" t="s">
        <v>55</v>
      </c>
      <c r="B58" s="34">
        <v>1680</v>
      </c>
      <c r="C58" s="34">
        <v>550.12940000000003</v>
      </c>
      <c r="D58" s="34">
        <f>+B58-C58</f>
        <v>1129.8706</v>
      </c>
      <c r="E58" s="34">
        <f t="shared" ref="E58:E98" si="200">+AL58</f>
        <v>747.36979999999994</v>
      </c>
      <c r="F58" s="34">
        <v>201.14943999999997</v>
      </c>
      <c r="G58" s="34">
        <v>35.082000000000001</v>
      </c>
      <c r="H58" s="34">
        <v>115.87470999999999</v>
      </c>
      <c r="I58" s="34">
        <v>5.2560000000000002</v>
      </c>
      <c r="J58" s="34">
        <v>0.37651000000000001</v>
      </c>
      <c r="K58" s="34">
        <v>5.0501800000000001</v>
      </c>
      <c r="L58" s="34">
        <v>215.84663</v>
      </c>
      <c r="M58" s="34">
        <f>98</f>
        <v>98</v>
      </c>
      <c r="N58" s="34">
        <f>210+50</f>
        <v>260</v>
      </c>
      <c r="O58" s="34">
        <v>182</v>
      </c>
      <c r="P58" s="34">
        <v>0</v>
      </c>
      <c r="Q58" s="34">
        <v>0</v>
      </c>
      <c r="R58" s="36">
        <f>SUM(F58:Q58)</f>
        <v>1118.6354699999999</v>
      </c>
      <c r="S58" s="36">
        <v>0</v>
      </c>
      <c r="T58" s="32"/>
      <c r="U58" s="34">
        <v>201.14943999999997</v>
      </c>
      <c r="V58" s="34">
        <v>35.082000000000001</v>
      </c>
      <c r="W58" s="34">
        <v>115.87470999999999</v>
      </c>
      <c r="X58" s="35">
        <f t="shared" ref="X58:X98" si="201">SUM(U58:W58)</f>
        <v>352.10614999999996</v>
      </c>
      <c r="Y58" s="34">
        <v>5.2560000000000002</v>
      </c>
      <c r="Z58" s="34">
        <v>0.37651000000000001</v>
      </c>
      <c r="AA58" s="34">
        <v>5.0501800000000001</v>
      </c>
      <c r="AB58" s="35">
        <f t="shared" ref="AB58:AB98" si="202">SUM(Y58:AA58)</f>
        <v>10.682690000000001</v>
      </c>
      <c r="AC58" s="34">
        <v>215.84663</v>
      </c>
      <c r="AD58" s="34">
        <v>115.18672000000001</v>
      </c>
      <c r="AE58" s="34">
        <v>36.547609999999999</v>
      </c>
      <c r="AF58" s="35">
        <f t="shared" ref="AF58:AF98" si="203">SUM(AC58:AE58)</f>
        <v>367.58096000000006</v>
      </c>
      <c r="AG58" s="37">
        <v>17</v>
      </c>
      <c r="AH58" s="37">
        <v>0</v>
      </c>
      <c r="AI58" s="37">
        <v>0</v>
      </c>
      <c r="AJ58" s="35">
        <f t="shared" ref="AJ58:AJ98" si="204">SUM(AG58:AI58)</f>
        <v>17</v>
      </c>
      <c r="AK58" s="35">
        <f t="shared" ref="AK58:AK60" si="205">+X58+AB58+AF58+AJ58</f>
        <v>747.36979999999994</v>
      </c>
      <c r="AL58" s="36">
        <f t="shared" ref="AL58:AL60" si="206">+AK58</f>
        <v>747.36979999999994</v>
      </c>
      <c r="AM58" s="32"/>
      <c r="AN58" s="34">
        <v>201.14943999999997</v>
      </c>
      <c r="AO58" s="34">
        <v>35.082000000000001</v>
      </c>
      <c r="AP58" s="34">
        <v>115.87470999999999</v>
      </c>
      <c r="AQ58" s="35">
        <f t="shared" ref="AQ58:AQ98" si="207">SUM(AN58:AP58)</f>
        <v>352.10614999999996</v>
      </c>
      <c r="AR58" s="34">
        <v>5.2560000000000002</v>
      </c>
      <c r="AS58" s="34">
        <v>0.37651000000000001</v>
      </c>
      <c r="AT58" s="34">
        <v>5.0501800000000001</v>
      </c>
      <c r="AU58" s="35">
        <f t="shared" ref="AU58:AU98" si="208">SUM(AR58:AT58)</f>
        <v>10.682690000000001</v>
      </c>
      <c r="AV58" s="34">
        <v>215.84663</v>
      </c>
      <c r="AW58" s="34">
        <v>115.18672000000001</v>
      </c>
      <c r="AX58" s="34">
        <v>36.547609999999999</v>
      </c>
      <c r="AY58" s="35">
        <f t="shared" ref="AY58:AY98" si="209">SUM(AV58:AX58)</f>
        <v>367.58096000000006</v>
      </c>
      <c r="AZ58" s="37">
        <v>175.40098999999998</v>
      </c>
      <c r="BA58" s="37">
        <v>136.42653999999999</v>
      </c>
      <c r="BB58" s="37">
        <v>82.483620000000002</v>
      </c>
      <c r="BC58" s="35">
        <f t="shared" ref="BC58:BC98" si="210">SUM(AZ58:BB58)</f>
        <v>394.31115</v>
      </c>
      <c r="BD58" s="35">
        <f t="shared" ref="BD58:BD60" si="211">+AQ58+AU58+AY58+BC58</f>
        <v>1124.6809499999999</v>
      </c>
      <c r="BE58" s="36">
        <f t="shared" ref="BE58:BE60" si="212">+BD58</f>
        <v>1124.6809499999999</v>
      </c>
      <c r="BF58" s="38">
        <f t="shared" si="15"/>
        <v>150.48520156955766</v>
      </c>
      <c r="BG58" s="38">
        <f t="shared" si="16"/>
        <v>150.48520156955766</v>
      </c>
    </row>
    <row r="59" spans="1:59" ht="15.75" customHeight="1" outlineLevel="1">
      <c r="A59" s="23" t="s">
        <v>56</v>
      </c>
      <c r="B59" s="34">
        <v>3500</v>
      </c>
      <c r="C59" s="34">
        <v>122.93081999999998</v>
      </c>
      <c r="D59" s="34">
        <f>+B59-C59</f>
        <v>3377.06918</v>
      </c>
      <c r="E59" s="34">
        <f t="shared" si="200"/>
        <v>2526.9619520000015</v>
      </c>
      <c r="F59" s="34">
        <v>0</v>
      </c>
      <c r="G59" s="34">
        <v>158.47984</v>
      </c>
      <c r="H59" s="34">
        <v>11.368280000000002</v>
      </c>
      <c r="I59" s="34">
        <v>498.87603199999995</v>
      </c>
      <c r="J59" s="34">
        <v>430.58496000000002</v>
      </c>
      <c r="K59" s="34">
        <v>14.768100000000002</v>
      </c>
      <c r="L59" s="34">
        <v>97.138520000000028</v>
      </c>
      <c r="M59" s="37">
        <f>240+150</f>
        <v>390</v>
      </c>
      <c r="N59" s="37">
        <f>69.41504+180</f>
        <v>249.41504</v>
      </c>
      <c r="O59" s="34">
        <v>244</v>
      </c>
      <c r="P59" s="34">
        <v>244</v>
      </c>
      <c r="Q59" s="34">
        <v>0</v>
      </c>
      <c r="R59" s="36">
        <f>SUM(F59:Q59)</f>
        <v>2338.630772</v>
      </c>
      <c r="S59" s="36">
        <v>0</v>
      </c>
      <c r="T59" s="32"/>
      <c r="U59" s="34">
        <v>0</v>
      </c>
      <c r="V59" s="34">
        <v>158.47984</v>
      </c>
      <c r="W59" s="34">
        <v>11.368280000000002</v>
      </c>
      <c r="X59" s="35">
        <f t="shared" si="201"/>
        <v>169.84811999999999</v>
      </c>
      <c r="Y59" s="34">
        <v>498.87603199999995</v>
      </c>
      <c r="Z59" s="34">
        <v>430.58496000000002</v>
      </c>
      <c r="AA59" s="34">
        <v>14.768100000000002</v>
      </c>
      <c r="AB59" s="35">
        <f t="shared" si="202"/>
        <v>944.22909200000004</v>
      </c>
      <c r="AC59" s="34">
        <v>97.138520000000028</v>
      </c>
      <c r="AD59" s="37">
        <v>632.21470000000113</v>
      </c>
      <c r="AE59" s="37">
        <v>243.53152</v>
      </c>
      <c r="AF59" s="35">
        <f t="shared" si="203"/>
        <v>972.8847400000011</v>
      </c>
      <c r="AG59" s="37">
        <v>196</v>
      </c>
      <c r="AH59" s="37">
        <v>244</v>
      </c>
      <c r="AI59" s="37">
        <v>0</v>
      </c>
      <c r="AJ59" s="35">
        <f t="shared" si="204"/>
        <v>440</v>
      </c>
      <c r="AK59" s="35">
        <f t="shared" si="205"/>
        <v>2526.9619520000015</v>
      </c>
      <c r="AL59" s="36">
        <f t="shared" si="206"/>
        <v>2526.9619520000015</v>
      </c>
      <c r="AM59" s="32"/>
      <c r="AN59" s="34">
        <v>0</v>
      </c>
      <c r="AO59" s="34">
        <v>158.47984</v>
      </c>
      <c r="AP59" s="34">
        <v>11.368280000000002</v>
      </c>
      <c r="AQ59" s="35">
        <f t="shared" si="207"/>
        <v>169.84811999999999</v>
      </c>
      <c r="AR59" s="34">
        <v>498.87603199999995</v>
      </c>
      <c r="AS59" s="34">
        <v>430.58496000000002</v>
      </c>
      <c r="AT59" s="34">
        <v>14.768100000000002</v>
      </c>
      <c r="AU59" s="35">
        <f t="shared" si="208"/>
        <v>944.22909200000004</v>
      </c>
      <c r="AV59" s="34">
        <v>97.138520000000028</v>
      </c>
      <c r="AW59" s="37">
        <v>772.15300000000002</v>
      </c>
      <c r="AX59" s="37">
        <v>243.53152</v>
      </c>
      <c r="AY59" s="35">
        <f t="shared" si="209"/>
        <v>1112.82304</v>
      </c>
      <c r="AZ59" s="37">
        <v>219.77429000000001</v>
      </c>
      <c r="BA59" s="37">
        <v>142.37286999999998</v>
      </c>
      <c r="BB59" s="37">
        <v>193.27338</v>
      </c>
      <c r="BC59" s="35">
        <f t="shared" si="210"/>
        <v>555.42053999999996</v>
      </c>
      <c r="BD59" s="35">
        <f t="shared" si="211"/>
        <v>2782.3207920000004</v>
      </c>
      <c r="BE59" s="36">
        <f t="shared" si="212"/>
        <v>2782.3207920000004</v>
      </c>
      <c r="BF59" s="38">
        <f t="shared" si="15"/>
        <v>110.10536940605265</v>
      </c>
      <c r="BG59" s="38">
        <f t="shared" si="16"/>
        <v>110.10536940605265</v>
      </c>
    </row>
    <row r="60" spans="1:59" ht="15.75" customHeight="1" outlineLevel="1">
      <c r="A60" s="23" t="s">
        <v>57</v>
      </c>
      <c r="B60" s="34">
        <v>3200</v>
      </c>
      <c r="C60" s="34">
        <v>1901.13969</v>
      </c>
      <c r="D60" s="34">
        <f>+B60-C60</f>
        <v>1298.86031</v>
      </c>
      <c r="E60" s="34">
        <f t="shared" si="200"/>
        <v>1065.3498599999998</v>
      </c>
      <c r="F60" s="34">
        <v>198.74405999999999</v>
      </c>
      <c r="G60" s="34">
        <v>217.52283000000003</v>
      </c>
      <c r="H60" s="34">
        <v>387.22341999999998</v>
      </c>
      <c r="I60" s="34">
        <v>0.37</v>
      </c>
      <c r="J60" s="34">
        <v>0</v>
      </c>
      <c r="K60" s="34">
        <v>0</v>
      </c>
      <c r="L60" s="34">
        <v>221.48954999999998</v>
      </c>
      <c r="M60" s="37">
        <f>50+70</f>
        <v>120</v>
      </c>
      <c r="N60" s="37">
        <v>0</v>
      </c>
      <c r="O60" s="34">
        <f>203-50</f>
        <v>153</v>
      </c>
      <c r="P60" s="34">
        <v>0</v>
      </c>
      <c r="Q60" s="34">
        <v>0</v>
      </c>
      <c r="R60" s="36">
        <f>SUM(F60:Q60)</f>
        <v>1298.3498599999998</v>
      </c>
      <c r="S60" s="36">
        <v>0</v>
      </c>
      <c r="T60" s="32"/>
      <c r="U60" s="34">
        <v>198.74405999999999</v>
      </c>
      <c r="V60" s="34">
        <v>217.52283000000003</v>
      </c>
      <c r="W60" s="34">
        <v>387.22341999999998</v>
      </c>
      <c r="X60" s="35">
        <f t="shared" si="201"/>
        <v>803.49030999999991</v>
      </c>
      <c r="Y60" s="34">
        <v>0.37</v>
      </c>
      <c r="Z60" s="34">
        <v>0</v>
      </c>
      <c r="AA60" s="34">
        <v>0</v>
      </c>
      <c r="AB60" s="35">
        <f t="shared" si="202"/>
        <v>0.37</v>
      </c>
      <c r="AC60" s="34">
        <v>221.48954999999998</v>
      </c>
      <c r="AD60" s="37">
        <v>0</v>
      </c>
      <c r="AE60" s="37">
        <v>0</v>
      </c>
      <c r="AF60" s="35">
        <f t="shared" si="203"/>
        <v>221.48954999999998</v>
      </c>
      <c r="AG60" s="37">
        <v>40</v>
      </c>
      <c r="AH60" s="37">
        <v>0</v>
      </c>
      <c r="AI60" s="37">
        <v>0</v>
      </c>
      <c r="AJ60" s="35">
        <f t="shared" si="204"/>
        <v>40</v>
      </c>
      <c r="AK60" s="35">
        <f t="shared" si="205"/>
        <v>1065.3498599999998</v>
      </c>
      <c r="AL60" s="36">
        <f t="shared" si="206"/>
        <v>1065.3498599999998</v>
      </c>
      <c r="AM60" s="32"/>
      <c r="AN60" s="34">
        <v>198.74405999999999</v>
      </c>
      <c r="AO60" s="34">
        <v>217.52283000000003</v>
      </c>
      <c r="AP60" s="34">
        <v>387.22341999999998</v>
      </c>
      <c r="AQ60" s="35">
        <f t="shared" si="207"/>
        <v>803.49030999999991</v>
      </c>
      <c r="AR60" s="34">
        <v>0.37</v>
      </c>
      <c r="AS60" s="34">
        <v>0</v>
      </c>
      <c r="AT60" s="34">
        <v>0</v>
      </c>
      <c r="AU60" s="35">
        <f t="shared" si="208"/>
        <v>0.37</v>
      </c>
      <c r="AV60" s="34">
        <v>221.48954999999998</v>
      </c>
      <c r="AW60" s="37">
        <v>0</v>
      </c>
      <c r="AX60" s="37">
        <v>0</v>
      </c>
      <c r="AY60" s="35">
        <f t="shared" si="209"/>
        <v>221.48954999999998</v>
      </c>
      <c r="AZ60" s="37">
        <v>0</v>
      </c>
      <c r="BA60" s="37">
        <v>0</v>
      </c>
      <c r="BB60" s="37">
        <v>0</v>
      </c>
      <c r="BC60" s="35">
        <f t="shared" si="210"/>
        <v>0</v>
      </c>
      <c r="BD60" s="35">
        <f t="shared" si="211"/>
        <v>1025.3498599999998</v>
      </c>
      <c r="BE60" s="36">
        <f t="shared" si="212"/>
        <v>1025.3498599999998</v>
      </c>
      <c r="BF60" s="38">
        <f t="shared" si="15"/>
        <v>96.24536487947725</v>
      </c>
      <c r="BG60" s="38">
        <f t="shared" si="16"/>
        <v>96.24536487947725</v>
      </c>
    </row>
    <row r="61" spans="1:59" ht="15.75" customHeight="1">
      <c r="A61" s="22" t="s">
        <v>111</v>
      </c>
      <c r="B61" s="3">
        <f t="shared" ref="B61:S61" si="213">SUM(B62:B65)</f>
        <v>17300</v>
      </c>
      <c r="C61" s="3">
        <f t="shared" si="213"/>
        <v>7325.6733600000007</v>
      </c>
      <c r="D61" s="3">
        <f t="shared" si="213"/>
        <v>9974.3266399999993</v>
      </c>
      <c r="E61" s="3">
        <f t="shared" si="213"/>
        <v>8982.5792099999999</v>
      </c>
      <c r="F61" s="3">
        <f t="shared" si="213"/>
        <v>401.9010599999998</v>
      </c>
      <c r="G61" s="3">
        <f t="shared" si="213"/>
        <v>588.15645000000006</v>
      </c>
      <c r="H61" s="3">
        <f t="shared" si="213"/>
        <v>2171.2292599999992</v>
      </c>
      <c r="I61" s="3">
        <f t="shared" si="213"/>
        <v>550.77476999999999</v>
      </c>
      <c r="J61" s="3">
        <f t="shared" si="213"/>
        <v>1123.91282</v>
      </c>
      <c r="K61" s="3">
        <f t="shared" si="213"/>
        <v>1191.1186500000001</v>
      </c>
      <c r="L61" s="3">
        <f t="shared" si="213"/>
        <v>1374.9497099999999</v>
      </c>
      <c r="M61" s="3">
        <f t="shared" si="213"/>
        <v>591</v>
      </c>
      <c r="N61" s="3">
        <f t="shared" si="213"/>
        <v>149.66263000000001</v>
      </c>
      <c r="O61" s="3">
        <f t="shared" si="213"/>
        <v>100</v>
      </c>
      <c r="P61" s="3">
        <f t="shared" si="213"/>
        <v>87.517030000000005</v>
      </c>
      <c r="Q61" s="3">
        <f t="shared" si="213"/>
        <v>108.90244000000007</v>
      </c>
      <c r="R61" s="3">
        <f t="shared" si="213"/>
        <v>8439.1248199999991</v>
      </c>
      <c r="S61" s="3">
        <f t="shared" si="213"/>
        <v>0</v>
      </c>
      <c r="T61" s="32"/>
      <c r="U61" s="3">
        <f t="shared" ref="U61:AL61" si="214">SUM(U62:U65)</f>
        <v>401.9010599999998</v>
      </c>
      <c r="V61" s="3">
        <f t="shared" si="214"/>
        <v>588.15645000000006</v>
      </c>
      <c r="W61" s="3">
        <f t="shared" si="214"/>
        <v>2171.2292599999992</v>
      </c>
      <c r="X61" s="3">
        <f t="shared" si="214"/>
        <v>3161.2867699999988</v>
      </c>
      <c r="Y61" s="3">
        <f t="shared" si="214"/>
        <v>550.77476999999999</v>
      </c>
      <c r="Z61" s="3">
        <f t="shared" si="214"/>
        <v>1123.91282</v>
      </c>
      <c r="AA61" s="3">
        <f t="shared" si="214"/>
        <v>1191.1186500000001</v>
      </c>
      <c r="AB61" s="3">
        <f t="shared" si="214"/>
        <v>2865.8062400000003</v>
      </c>
      <c r="AC61" s="3">
        <f t="shared" si="214"/>
        <v>1374.9497099999999</v>
      </c>
      <c r="AD61" s="3">
        <f t="shared" si="214"/>
        <v>607.22312999999986</v>
      </c>
      <c r="AE61" s="3">
        <f t="shared" si="214"/>
        <v>625.3133600000001</v>
      </c>
      <c r="AF61" s="3">
        <f t="shared" si="214"/>
        <v>2607.4862000000003</v>
      </c>
      <c r="AG61" s="33">
        <f t="shared" si="214"/>
        <v>348</v>
      </c>
      <c r="AH61" s="33">
        <f t="shared" si="214"/>
        <v>0</v>
      </c>
      <c r="AI61" s="33">
        <f t="shared" si="214"/>
        <v>0</v>
      </c>
      <c r="AJ61" s="3">
        <f t="shared" si="214"/>
        <v>348</v>
      </c>
      <c r="AK61" s="3">
        <f t="shared" ref="AK61" si="215">SUM(AK62:AK65)</f>
        <v>8982.5792099999999</v>
      </c>
      <c r="AL61" s="3">
        <f t="shared" si="214"/>
        <v>8982.5792099999999</v>
      </c>
      <c r="AM61" s="32"/>
      <c r="AN61" s="3">
        <f t="shared" ref="AN61:BE61" si="216">SUM(AN62:AN65)</f>
        <v>401.9010599999998</v>
      </c>
      <c r="AO61" s="3">
        <f t="shared" si="216"/>
        <v>588.15645000000006</v>
      </c>
      <c r="AP61" s="3">
        <f t="shared" si="216"/>
        <v>2171.2292599999992</v>
      </c>
      <c r="AQ61" s="3">
        <f t="shared" ref="AQ61" si="217">SUM(AQ62:AQ65)</f>
        <v>3161.2867699999988</v>
      </c>
      <c r="AR61" s="3">
        <f t="shared" si="216"/>
        <v>550.77476999999999</v>
      </c>
      <c r="AS61" s="3">
        <f t="shared" si="216"/>
        <v>1123.91282</v>
      </c>
      <c r="AT61" s="3">
        <f t="shared" si="216"/>
        <v>1191.1186500000001</v>
      </c>
      <c r="AU61" s="3">
        <f t="shared" si="216"/>
        <v>2865.8062400000003</v>
      </c>
      <c r="AV61" s="3">
        <f t="shared" si="216"/>
        <v>1374.9497099999999</v>
      </c>
      <c r="AW61" s="3">
        <f t="shared" si="216"/>
        <v>607.22312999999986</v>
      </c>
      <c r="AX61" s="3">
        <f t="shared" si="216"/>
        <v>625.3133600000001</v>
      </c>
      <c r="AY61" s="3">
        <f t="shared" ref="AY61" si="218">SUM(AY62:AY65)</f>
        <v>2607.4862000000003</v>
      </c>
      <c r="AZ61" s="33">
        <f t="shared" si="216"/>
        <v>466.42375000000004</v>
      </c>
      <c r="BA61" s="33">
        <f t="shared" si="216"/>
        <v>697.41755000000012</v>
      </c>
      <c r="BB61" s="33">
        <f t="shared" si="216"/>
        <v>180.70180999999999</v>
      </c>
      <c r="BC61" s="3">
        <f t="shared" si="216"/>
        <v>1344.5431100000001</v>
      </c>
      <c r="BD61" s="3">
        <f t="shared" si="216"/>
        <v>9979.1223199999986</v>
      </c>
      <c r="BE61" s="3">
        <f t="shared" si="216"/>
        <v>9979.1223199999986</v>
      </c>
      <c r="BF61" s="14">
        <f t="shared" si="15"/>
        <v>111.09417558924035</v>
      </c>
      <c r="BG61" s="14">
        <f t="shared" si="16"/>
        <v>111.09417558924035</v>
      </c>
    </row>
    <row r="62" spans="1:59" ht="15.75" customHeight="1" outlineLevel="1">
      <c r="A62" s="23" t="s">
        <v>58</v>
      </c>
      <c r="B62" s="34">
        <v>9800</v>
      </c>
      <c r="C62" s="34">
        <v>3526.33142</v>
      </c>
      <c r="D62" s="34">
        <f>+B62-C62</f>
        <v>6273.6685799999996</v>
      </c>
      <c r="E62" s="34">
        <f t="shared" si="200"/>
        <v>5999.7695599999997</v>
      </c>
      <c r="F62" s="37">
        <v>92.073809999999995</v>
      </c>
      <c r="G62" s="37">
        <v>317.69702000000001</v>
      </c>
      <c r="H62" s="37">
        <v>1556.2628999999995</v>
      </c>
      <c r="I62" s="37">
        <v>364.45168000000001</v>
      </c>
      <c r="J62" s="37">
        <v>975.86355000000003</v>
      </c>
      <c r="K62" s="37">
        <v>1123.5895700000001</v>
      </c>
      <c r="L62" s="37">
        <v>1069.25973</v>
      </c>
      <c r="M62" s="34">
        <v>491</v>
      </c>
      <c r="N62" s="34"/>
      <c r="O62" s="34">
        <v>0</v>
      </c>
      <c r="P62" s="34">
        <v>0</v>
      </c>
      <c r="Q62" s="34">
        <v>0</v>
      </c>
      <c r="R62" s="36">
        <f>SUM(F62:Q62)</f>
        <v>5990.1982599999992</v>
      </c>
      <c r="S62" s="36">
        <v>0</v>
      </c>
      <c r="T62" s="32"/>
      <c r="U62" s="37">
        <v>92.073809999999995</v>
      </c>
      <c r="V62" s="37">
        <v>317.69702000000001</v>
      </c>
      <c r="W62" s="37">
        <v>1556.2628999999995</v>
      </c>
      <c r="X62" s="35">
        <f t="shared" si="201"/>
        <v>1966.0337299999994</v>
      </c>
      <c r="Y62" s="37">
        <v>364.45168000000001</v>
      </c>
      <c r="Z62" s="37">
        <v>975.86355000000003</v>
      </c>
      <c r="AA62" s="37">
        <v>1123.5895700000001</v>
      </c>
      <c r="AB62" s="35">
        <f t="shared" si="202"/>
        <v>2463.9048000000003</v>
      </c>
      <c r="AC62" s="37">
        <v>1069.25973</v>
      </c>
      <c r="AD62" s="34">
        <v>318.80104</v>
      </c>
      <c r="AE62" s="34">
        <v>133.77026000000001</v>
      </c>
      <c r="AF62" s="35">
        <f t="shared" si="203"/>
        <v>1521.8310300000001</v>
      </c>
      <c r="AG62" s="37">
        <v>48</v>
      </c>
      <c r="AH62" s="37">
        <v>0</v>
      </c>
      <c r="AI62" s="37">
        <v>0</v>
      </c>
      <c r="AJ62" s="35">
        <f t="shared" si="204"/>
        <v>48</v>
      </c>
      <c r="AK62" s="35">
        <f t="shared" ref="AK62:AK65" si="219">+X62+AB62+AF62+AJ62</f>
        <v>5999.7695599999997</v>
      </c>
      <c r="AL62" s="36">
        <f t="shared" ref="AL62:AL65" si="220">+AK62</f>
        <v>5999.7695599999997</v>
      </c>
      <c r="AM62" s="32"/>
      <c r="AN62" s="37">
        <v>92.073809999999995</v>
      </c>
      <c r="AO62" s="37">
        <v>317.69702000000001</v>
      </c>
      <c r="AP62" s="37">
        <v>1556.2628999999995</v>
      </c>
      <c r="AQ62" s="35">
        <f t="shared" si="207"/>
        <v>1966.0337299999994</v>
      </c>
      <c r="AR62" s="37">
        <v>364.45168000000001</v>
      </c>
      <c r="AS62" s="37">
        <v>975.86355000000003</v>
      </c>
      <c r="AT62" s="37">
        <v>1123.5895700000001</v>
      </c>
      <c r="AU62" s="35">
        <f t="shared" si="208"/>
        <v>2463.9048000000003</v>
      </c>
      <c r="AV62" s="37">
        <v>1069.25973</v>
      </c>
      <c r="AW62" s="34">
        <v>318.80104</v>
      </c>
      <c r="AX62" s="34">
        <v>133.77026000000001</v>
      </c>
      <c r="AY62" s="35">
        <f t="shared" si="209"/>
        <v>1521.8310300000001</v>
      </c>
      <c r="AZ62" s="37">
        <v>68.616460000000004</v>
      </c>
      <c r="BA62" s="37">
        <v>42.884900000000002</v>
      </c>
      <c r="BB62" s="37">
        <v>97.284220000000005</v>
      </c>
      <c r="BC62" s="35">
        <f t="shared" si="210"/>
        <v>208.78558000000001</v>
      </c>
      <c r="BD62" s="35">
        <f t="shared" ref="BD62:BD65" si="221">+AQ62+AU62+AY62+BC62</f>
        <v>6160.5551399999995</v>
      </c>
      <c r="BE62" s="36">
        <f t="shared" ref="BE62:BE65" si="222">+BD62</f>
        <v>6160.5551399999995</v>
      </c>
      <c r="BF62" s="38">
        <f t="shared" si="15"/>
        <v>102.67986259125593</v>
      </c>
      <c r="BG62" s="38">
        <f t="shared" si="16"/>
        <v>102.67986259125593</v>
      </c>
    </row>
    <row r="63" spans="1:59" ht="15.75" customHeight="1" outlineLevel="1">
      <c r="A63" s="23" t="s">
        <v>59</v>
      </c>
      <c r="B63" s="34">
        <v>3500</v>
      </c>
      <c r="C63" s="34">
        <v>1972.02169</v>
      </c>
      <c r="D63" s="34">
        <f>+B63-C63</f>
        <v>1527.97831</v>
      </c>
      <c r="E63" s="34">
        <f t="shared" si="200"/>
        <v>1365.8767499999999</v>
      </c>
      <c r="F63" s="34">
        <v>292.45236999999986</v>
      </c>
      <c r="G63" s="34">
        <v>236.09952000000001</v>
      </c>
      <c r="H63" s="34">
        <f>474.10838+11.554</f>
        <v>485.66237999999998</v>
      </c>
      <c r="I63" s="34">
        <v>156.33454999999998</v>
      </c>
      <c r="J63" s="34">
        <v>127.33737000000001</v>
      </c>
      <c r="K63" s="34">
        <v>47.723759999999999</v>
      </c>
      <c r="L63" s="34">
        <f>11.50521+285.1</f>
        <v>296.60521</v>
      </c>
      <c r="M63" s="34">
        <v>0</v>
      </c>
      <c r="N63" s="34"/>
      <c r="O63" s="34"/>
      <c r="P63" s="34"/>
      <c r="Q63" s="34"/>
      <c r="R63" s="36">
        <f>SUM(F63:Q63)</f>
        <v>1642.2151599999997</v>
      </c>
      <c r="S63" s="36"/>
      <c r="T63" s="32"/>
      <c r="U63" s="34">
        <v>292.45236999999986</v>
      </c>
      <c r="V63" s="34">
        <v>236.09952000000001</v>
      </c>
      <c r="W63" s="34">
        <f>474.10838+11.554</f>
        <v>485.66237999999998</v>
      </c>
      <c r="X63" s="35">
        <f t="shared" si="201"/>
        <v>1014.2142699999998</v>
      </c>
      <c r="Y63" s="34">
        <v>156.33454999999998</v>
      </c>
      <c r="Z63" s="34">
        <v>127.33737000000001</v>
      </c>
      <c r="AA63" s="34">
        <v>47.723759999999999</v>
      </c>
      <c r="AB63" s="35">
        <f t="shared" si="202"/>
        <v>331.39567999999997</v>
      </c>
      <c r="AC63" s="34">
        <v>10</v>
      </c>
      <c r="AD63" s="34">
        <v>8.4399200000000008</v>
      </c>
      <c r="AE63" s="34">
        <v>1.8268800000000001</v>
      </c>
      <c r="AF63" s="35">
        <f t="shared" si="203"/>
        <v>20.2668</v>
      </c>
      <c r="AG63" s="37"/>
      <c r="AH63" s="37"/>
      <c r="AI63" s="37"/>
      <c r="AJ63" s="35">
        <f t="shared" si="204"/>
        <v>0</v>
      </c>
      <c r="AK63" s="35">
        <f t="shared" si="219"/>
        <v>1365.8767499999999</v>
      </c>
      <c r="AL63" s="36">
        <f t="shared" si="220"/>
        <v>1365.8767499999999</v>
      </c>
      <c r="AM63" s="32"/>
      <c r="AN63" s="34">
        <v>292.45236999999986</v>
      </c>
      <c r="AO63" s="34">
        <v>236.09952000000001</v>
      </c>
      <c r="AP63" s="34">
        <v>485.66237999999998</v>
      </c>
      <c r="AQ63" s="35">
        <f t="shared" si="207"/>
        <v>1014.2142699999998</v>
      </c>
      <c r="AR63" s="34">
        <v>156.33454999999998</v>
      </c>
      <c r="AS63" s="34">
        <v>127.33737000000001</v>
      </c>
      <c r="AT63" s="34">
        <v>47.723759999999999</v>
      </c>
      <c r="AU63" s="35">
        <f t="shared" si="208"/>
        <v>331.39567999999997</v>
      </c>
      <c r="AV63" s="34">
        <v>296.60521</v>
      </c>
      <c r="AW63" s="34">
        <v>8.4399200000000008</v>
      </c>
      <c r="AX63" s="34">
        <v>1.8268800000000001</v>
      </c>
      <c r="AY63" s="35">
        <f t="shared" si="209"/>
        <v>306.87200999999999</v>
      </c>
      <c r="AZ63" s="37">
        <v>0</v>
      </c>
      <c r="BA63" s="37">
        <v>0</v>
      </c>
      <c r="BB63" s="37">
        <v>0</v>
      </c>
      <c r="BC63" s="35">
        <f t="shared" si="210"/>
        <v>0</v>
      </c>
      <c r="BD63" s="35">
        <f t="shared" si="221"/>
        <v>1652.4819599999998</v>
      </c>
      <c r="BE63" s="36">
        <f t="shared" si="222"/>
        <v>1652.4819599999998</v>
      </c>
      <c r="BF63" s="38">
        <f t="shared" si="15"/>
        <v>120.98324098422498</v>
      </c>
      <c r="BG63" s="38">
        <f t="shared" si="16"/>
        <v>120.98324098422498</v>
      </c>
    </row>
    <row r="64" spans="1:59" ht="15.75" customHeight="1" outlineLevel="1">
      <c r="A64" s="23" t="s">
        <v>60</v>
      </c>
      <c r="B64" s="34">
        <v>1500</v>
      </c>
      <c r="C64" s="34">
        <v>131.23224999999999</v>
      </c>
      <c r="D64" s="34">
        <f>+B64-C64</f>
        <v>1368.76775</v>
      </c>
      <c r="E64" s="34">
        <f t="shared" si="200"/>
        <v>1357.2852599999999</v>
      </c>
      <c r="F64" s="34">
        <v>3.9</v>
      </c>
      <c r="G64" s="34">
        <v>10.130330000000001</v>
      </c>
      <c r="H64" s="34">
        <v>23.411819999999999</v>
      </c>
      <c r="I64" s="34">
        <v>3.3250000000000002</v>
      </c>
      <c r="J64" s="34">
        <v>0</v>
      </c>
      <c r="K64" s="34">
        <v>0</v>
      </c>
      <c r="L64" s="34">
        <v>0</v>
      </c>
      <c r="M64" s="34">
        <v>100</v>
      </c>
      <c r="N64" s="34">
        <f>34.66263+115</f>
        <v>149.66263000000001</v>
      </c>
      <c r="O64" s="34">
        <v>100</v>
      </c>
      <c r="P64" s="34">
        <v>87.517030000000005</v>
      </c>
      <c r="Q64" s="34">
        <v>108.90244000000007</v>
      </c>
      <c r="R64" s="36">
        <f>SUM(F64:Q64)</f>
        <v>586.8492500000001</v>
      </c>
      <c r="S64" s="36">
        <v>0</v>
      </c>
      <c r="T64" s="32"/>
      <c r="U64" s="34">
        <v>3.9</v>
      </c>
      <c r="V64" s="34">
        <v>10.130330000000001</v>
      </c>
      <c r="W64" s="34">
        <v>23.411819999999999</v>
      </c>
      <c r="X64" s="35">
        <f t="shared" si="201"/>
        <v>37.442149999999998</v>
      </c>
      <c r="Y64" s="34">
        <v>3.3250000000000002</v>
      </c>
      <c r="Z64" s="34">
        <v>0</v>
      </c>
      <c r="AA64" s="34">
        <v>0</v>
      </c>
      <c r="AB64" s="35">
        <f t="shared" si="202"/>
        <v>3.3250000000000002</v>
      </c>
      <c r="AC64" s="34">
        <f>11.50521+285.1-10</f>
        <v>286.60521</v>
      </c>
      <c r="AD64" s="34">
        <v>243.77780999999996</v>
      </c>
      <c r="AE64" s="34">
        <v>486.13509000000005</v>
      </c>
      <c r="AF64" s="35">
        <f t="shared" si="203"/>
        <v>1016.51811</v>
      </c>
      <c r="AG64" s="37">
        <v>300</v>
      </c>
      <c r="AH64" s="37"/>
      <c r="AI64" s="37"/>
      <c r="AJ64" s="35">
        <f t="shared" si="204"/>
        <v>300</v>
      </c>
      <c r="AK64" s="35">
        <f t="shared" si="219"/>
        <v>1357.2852599999999</v>
      </c>
      <c r="AL64" s="36">
        <f t="shared" si="220"/>
        <v>1357.2852599999999</v>
      </c>
      <c r="AM64" s="32"/>
      <c r="AN64" s="34">
        <v>3.9</v>
      </c>
      <c r="AO64" s="34">
        <v>10.130330000000001</v>
      </c>
      <c r="AP64" s="34">
        <v>23.411819999999999</v>
      </c>
      <c r="AQ64" s="35">
        <f t="shared" si="207"/>
        <v>37.442149999999998</v>
      </c>
      <c r="AR64" s="34">
        <v>3.3250000000000002</v>
      </c>
      <c r="AS64" s="34">
        <v>0</v>
      </c>
      <c r="AT64" s="34">
        <v>0</v>
      </c>
      <c r="AU64" s="35">
        <f t="shared" si="208"/>
        <v>3.3250000000000002</v>
      </c>
      <c r="AV64" s="34">
        <v>0</v>
      </c>
      <c r="AW64" s="34">
        <v>243.77780999999996</v>
      </c>
      <c r="AX64" s="34">
        <v>486.13509000000005</v>
      </c>
      <c r="AY64" s="35">
        <f t="shared" si="209"/>
        <v>729.91290000000004</v>
      </c>
      <c r="AZ64" s="37">
        <v>396.17129</v>
      </c>
      <c r="BA64" s="37">
        <v>102.89713</v>
      </c>
      <c r="BB64" s="37">
        <v>83.41758999999999</v>
      </c>
      <c r="BC64" s="35">
        <f t="shared" si="210"/>
        <v>582.48600999999996</v>
      </c>
      <c r="BD64" s="35">
        <f t="shared" si="221"/>
        <v>1353.16606</v>
      </c>
      <c r="BE64" s="36">
        <f t="shared" si="222"/>
        <v>1353.16606</v>
      </c>
      <c r="BF64" s="38">
        <f t="shared" si="15"/>
        <v>99.696511844532978</v>
      </c>
      <c r="BG64" s="38">
        <f t="shared" si="16"/>
        <v>99.696511844532978</v>
      </c>
    </row>
    <row r="65" spans="1:59" ht="15.75" customHeight="1" outlineLevel="1">
      <c r="A65" s="23" t="s">
        <v>61</v>
      </c>
      <c r="B65" s="34">
        <v>2500</v>
      </c>
      <c r="C65" s="34">
        <v>1696.0880000000002</v>
      </c>
      <c r="D65" s="34">
        <f>+B65-C65</f>
        <v>803.91199999999981</v>
      </c>
      <c r="E65" s="34">
        <f t="shared" si="200"/>
        <v>259.64763999999997</v>
      </c>
      <c r="F65" s="34">
        <v>13.474879999999999</v>
      </c>
      <c r="G65" s="34">
        <v>24.229580000000002</v>
      </c>
      <c r="H65" s="34">
        <v>105.89215999999999</v>
      </c>
      <c r="I65" s="34">
        <v>26.663540000000001</v>
      </c>
      <c r="J65" s="34">
        <v>20.7119</v>
      </c>
      <c r="K65" s="34">
        <v>19.805319999999998</v>
      </c>
      <c r="L65" s="34">
        <v>9.0847700000000007</v>
      </c>
      <c r="M65" s="34">
        <v>0</v>
      </c>
      <c r="N65" s="34">
        <v>0</v>
      </c>
      <c r="O65" s="34">
        <v>0</v>
      </c>
      <c r="P65" s="34">
        <v>0</v>
      </c>
      <c r="Q65" s="34">
        <v>0</v>
      </c>
      <c r="R65" s="36">
        <f>SUM(F65:Q65)</f>
        <v>219.86214999999999</v>
      </c>
      <c r="S65" s="36">
        <v>0</v>
      </c>
      <c r="T65" s="32"/>
      <c r="U65" s="34">
        <v>13.474879999999999</v>
      </c>
      <c r="V65" s="34">
        <v>24.229580000000002</v>
      </c>
      <c r="W65" s="34">
        <v>105.89215999999999</v>
      </c>
      <c r="X65" s="35">
        <f t="shared" si="201"/>
        <v>143.59661999999997</v>
      </c>
      <c r="Y65" s="34">
        <v>26.663540000000001</v>
      </c>
      <c r="Z65" s="34">
        <v>20.7119</v>
      </c>
      <c r="AA65" s="34">
        <v>19.805319999999998</v>
      </c>
      <c r="AB65" s="35">
        <f t="shared" si="202"/>
        <v>67.180759999999992</v>
      </c>
      <c r="AC65" s="34">
        <v>9.0847700000000007</v>
      </c>
      <c r="AD65" s="34">
        <v>36.204360000000001</v>
      </c>
      <c r="AE65" s="34">
        <v>3.5811299999999999</v>
      </c>
      <c r="AF65" s="35">
        <f t="shared" si="203"/>
        <v>48.870260000000002</v>
      </c>
      <c r="AG65" s="37">
        <v>0</v>
      </c>
      <c r="AH65" s="37">
        <v>0</v>
      </c>
      <c r="AI65" s="37">
        <v>0</v>
      </c>
      <c r="AJ65" s="35">
        <f t="shared" si="204"/>
        <v>0</v>
      </c>
      <c r="AK65" s="35">
        <f t="shared" si="219"/>
        <v>259.64763999999997</v>
      </c>
      <c r="AL65" s="36">
        <f t="shared" si="220"/>
        <v>259.64763999999997</v>
      </c>
      <c r="AM65" s="32"/>
      <c r="AN65" s="34">
        <v>13.474879999999999</v>
      </c>
      <c r="AO65" s="34">
        <v>24.229580000000002</v>
      </c>
      <c r="AP65" s="34">
        <v>105.89215999999999</v>
      </c>
      <c r="AQ65" s="35">
        <f t="shared" si="207"/>
        <v>143.59661999999997</v>
      </c>
      <c r="AR65" s="34">
        <v>26.663540000000001</v>
      </c>
      <c r="AS65" s="34">
        <v>20.7119</v>
      </c>
      <c r="AT65" s="34">
        <v>19.805319999999998</v>
      </c>
      <c r="AU65" s="35">
        <f t="shared" si="208"/>
        <v>67.180759999999992</v>
      </c>
      <c r="AV65" s="34">
        <v>9.0847700000000007</v>
      </c>
      <c r="AW65" s="34">
        <v>36.204360000000001</v>
      </c>
      <c r="AX65" s="34">
        <v>3.5811299999999999</v>
      </c>
      <c r="AY65" s="35">
        <f t="shared" si="209"/>
        <v>48.870260000000002</v>
      </c>
      <c r="AZ65" s="37">
        <v>1.6359999999999999</v>
      </c>
      <c r="BA65" s="37">
        <v>551.63552000000004</v>
      </c>
      <c r="BB65" s="37">
        <v>0</v>
      </c>
      <c r="BC65" s="35">
        <f t="shared" si="210"/>
        <v>553.27152000000001</v>
      </c>
      <c r="BD65" s="35">
        <f t="shared" si="221"/>
        <v>812.91915999999992</v>
      </c>
      <c r="BE65" s="36">
        <f t="shared" si="222"/>
        <v>812.91915999999992</v>
      </c>
      <c r="BF65" s="38">
        <f t="shared" si="15"/>
        <v>313.08551851270437</v>
      </c>
      <c r="BG65" s="38">
        <f t="shared" si="16"/>
        <v>313.08551851270437</v>
      </c>
    </row>
    <row r="66" spans="1:59" ht="15.75" customHeight="1">
      <c r="A66" s="22" t="s">
        <v>112</v>
      </c>
      <c r="B66" s="3">
        <f t="shared" ref="B66:S66" si="223">SUM(B67:B69)</f>
        <v>4250</v>
      </c>
      <c r="C66" s="3">
        <f t="shared" si="223"/>
        <v>159.62267000000003</v>
      </c>
      <c r="D66" s="3">
        <f t="shared" si="223"/>
        <v>4090.3773300000003</v>
      </c>
      <c r="E66" s="3">
        <f t="shared" si="223"/>
        <v>1479.43541</v>
      </c>
      <c r="F66" s="3">
        <f t="shared" si="223"/>
        <v>19.954540000000001</v>
      </c>
      <c r="G66" s="3">
        <f t="shared" si="223"/>
        <v>5.69895</v>
      </c>
      <c r="H66" s="3">
        <f t="shared" si="223"/>
        <v>4.6423699999999997</v>
      </c>
      <c r="I66" s="3">
        <f t="shared" si="223"/>
        <v>6.4780100000000003</v>
      </c>
      <c r="J66" s="3">
        <f t="shared" si="223"/>
        <v>8</v>
      </c>
      <c r="K66" s="3">
        <f t="shared" si="223"/>
        <v>0</v>
      </c>
      <c r="L66" s="3">
        <f t="shared" si="223"/>
        <v>124.53400000000002</v>
      </c>
      <c r="M66" s="3">
        <f t="shared" si="223"/>
        <v>50</v>
      </c>
      <c r="N66" s="3">
        <f t="shared" si="223"/>
        <v>580</v>
      </c>
      <c r="O66" s="3">
        <f t="shared" si="223"/>
        <v>600</v>
      </c>
      <c r="P66" s="3">
        <f t="shared" si="223"/>
        <v>500</v>
      </c>
      <c r="Q66" s="3">
        <f t="shared" si="223"/>
        <v>130</v>
      </c>
      <c r="R66" s="3">
        <f t="shared" si="223"/>
        <v>2029.3078700000001</v>
      </c>
      <c r="S66" s="3">
        <f t="shared" si="223"/>
        <v>840</v>
      </c>
      <c r="T66" s="32"/>
      <c r="U66" s="3">
        <f t="shared" ref="U66:AL66" si="224">SUM(U67:U69)</f>
        <v>19.954540000000001</v>
      </c>
      <c r="V66" s="3">
        <f t="shared" si="224"/>
        <v>5.69895</v>
      </c>
      <c r="W66" s="3">
        <f t="shared" si="224"/>
        <v>4.6423699999999997</v>
      </c>
      <c r="X66" s="3">
        <f t="shared" si="224"/>
        <v>30.295860000000001</v>
      </c>
      <c r="Y66" s="3">
        <f t="shared" si="224"/>
        <v>6.4780100000000003</v>
      </c>
      <c r="Z66" s="3">
        <f t="shared" si="224"/>
        <v>8</v>
      </c>
      <c r="AA66" s="3">
        <f t="shared" si="224"/>
        <v>0</v>
      </c>
      <c r="AB66" s="3">
        <f t="shared" si="224"/>
        <v>14.478010000000001</v>
      </c>
      <c r="AC66" s="3">
        <f t="shared" si="224"/>
        <v>124.53400000000002</v>
      </c>
      <c r="AD66" s="3">
        <f t="shared" si="224"/>
        <v>23.60397</v>
      </c>
      <c r="AE66" s="3">
        <f t="shared" si="224"/>
        <v>206.52357000000001</v>
      </c>
      <c r="AF66" s="3">
        <f t="shared" si="224"/>
        <v>354.66154</v>
      </c>
      <c r="AG66" s="33">
        <f t="shared" si="224"/>
        <v>400</v>
      </c>
      <c r="AH66" s="33">
        <f t="shared" si="224"/>
        <v>350</v>
      </c>
      <c r="AI66" s="33">
        <f t="shared" si="224"/>
        <v>330</v>
      </c>
      <c r="AJ66" s="3">
        <f t="shared" si="224"/>
        <v>1080</v>
      </c>
      <c r="AK66" s="3">
        <f t="shared" ref="AK66" si="225">SUM(AK67:AK69)</f>
        <v>1479.43541</v>
      </c>
      <c r="AL66" s="3">
        <f t="shared" si="224"/>
        <v>1479.43541</v>
      </c>
      <c r="AM66" s="32"/>
      <c r="AN66" s="3">
        <f t="shared" ref="AN66:BE66" si="226">SUM(AN67:AN69)</f>
        <v>19.954540000000001</v>
      </c>
      <c r="AO66" s="3">
        <f t="shared" si="226"/>
        <v>5.69895</v>
      </c>
      <c r="AP66" s="3">
        <f t="shared" si="226"/>
        <v>4.6423699999999997</v>
      </c>
      <c r="AQ66" s="3">
        <f t="shared" ref="AQ66" si="227">SUM(AQ67:AQ69)</f>
        <v>30.295860000000001</v>
      </c>
      <c r="AR66" s="3">
        <f t="shared" si="226"/>
        <v>6.4780100000000003</v>
      </c>
      <c r="AS66" s="3">
        <f t="shared" si="226"/>
        <v>8</v>
      </c>
      <c r="AT66" s="3">
        <f t="shared" si="226"/>
        <v>0</v>
      </c>
      <c r="AU66" s="3">
        <f t="shared" si="226"/>
        <v>14.478010000000001</v>
      </c>
      <c r="AV66" s="3">
        <f t="shared" si="226"/>
        <v>124.53400000000002</v>
      </c>
      <c r="AW66" s="3">
        <f t="shared" si="226"/>
        <v>23.60397</v>
      </c>
      <c r="AX66" s="3">
        <f t="shared" si="226"/>
        <v>206.52357000000001</v>
      </c>
      <c r="AY66" s="3">
        <f t="shared" ref="AY66" si="228">SUM(AY67:AY69)</f>
        <v>354.66154</v>
      </c>
      <c r="AZ66" s="33">
        <f t="shared" si="226"/>
        <v>202.11529999999999</v>
      </c>
      <c r="BA66" s="33">
        <f t="shared" si="226"/>
        <v>232.81576000000001</v>
      </c>
      <c r="BB66" s="33">
        <f t="shared" si="226"/>
        <v>241.84076000000002</v>
      </c>
      <c r="BC66" s="3">
        <f t="shared" si="226"/>
        <v>676.77181999999993</v>
      </c>
      <c r="BD66" s="3">
        <f t="shared" si="226"/>
        <v>1076.20723</v>
      </c>
      <c r="BE66" s="3">
        <f t="shared" si="226"/>
        <v>1076.20723</v>
      </c>
      <c r="BF66" s="14">
        <f t="shared" si="15"/>
        <v>72.744455264863504</v>
      </c>
      <c r="BG66" s="14">
        <f t="shared" si="16"/>
        <v>72.744455264863504</v>
      </c>
    </row>
    <row r="67" spans="1:59" ht="30" customHeight="1" outlineLevel="1">
      <c r="A67" s="23" t="s">
        <v>62</v>
      </c>
      <c r="B67" s="34">
        <v>850</v>
      </c>
      <c r="C67" s="34">
        <v>0</v>
      </c>
      <c r="D67" s="34">
        <f>+B67-C67</f>
        <v>850</v>
      </c>
      <c r="E67" s="34">
        <f t="shared" si="200"/>
        <v>10</v>
      </c>
      <c r="F67" s="34">
        <v>0</v>
      </c>
      <c r="G67" s="34">
        <v>0</v>
      </c>
      <c r="H67" s="34">
        <v>0</v>
      </c>
      <c r="I67" s="34">
        <v>0</v>
      </c>
      <c r="J67" s="34">
        <v>0</v>
      </c>
      <c r="K67" s="34"/>
      <c r="L67" s="34"/>
      <c r="M67" s="34"/>
      <c r="N67" s="34"/>
      <c r="O67" s="34"/>
      <c r="P67" s="34"/>
      <c r="Q67" s="34">
        <v>10</v>
      </c>
      <c r="R67" s="36">
        <f>SUM(F67:Q67)</f>
        <v>10</v>
      </c>
      <c r="S67" s="36">
        <f>+B67-R67</f>
        <v>840</v>
      </c>
      <c r="T67" s="32"/>
      <c r="U67" s="34">
        <v>0</v>
      </c>
      <c r="V67" s="34">
        <v>0</v>
      </c>
      <c r="W67" s="34">
        <v>0</v>
      </c>
      <c r="X67" s="35">
        <f t="shared" si="201"/>
        <v>0</v>
      </c>
      <c r="Y67" s="34">
        <v>0</v>
      </c>
      <c r="Z67" s="34">
        <v>0</v>
      </c>
      <c r="AA67" s="34"/>
      <c r="AB67" s="35">
        <f t="shared" si="202"/>
        <v>0</v>
      </c>
      <c r="AC67" s="34"/>
      <c r="AD67" s="34">
        <v>0</v>
      </c>
      <c r="AE67" s="34">
        <v>0</v>
      </c>
      <c r="AF67" s="35">
        <f t="shared" si="203"/>
        <v>0</v>
      </c>
      <c r="AG67" s="37"/>
      <c r="AH67" s="37"/>
      <c r="AI67" s="37">
        <v>10</v>
      </c>
      <c r="AJ67" s="35">
        <f t="shared" si="204"/>
        <v>10</v>
      </c>
      <c r="AK67" s="35">
        <f t="shared" ref="AK67:AK69" si="229">+X67+AB67+AF67+AJ67</f>
        <v>10</v>
      </c>
      <c r="AL67" s="36">
        <f t="shared" ref="AL67:AL69" si="230">+AK67</f>
        <v>10</v>
      </c>
      <c r="AM67" s="32"/>
      <c r="AN67" s="34">
        <v>0</v>
      </c>
      <c r="AO67" s="34">
        <v>0</v>
      </c>
      <c r="AP67" s="34">
        <v>0</v>
      </c>
      <c r="AQ67" s="35">
        <f t="shared" si="207"/>
        <v>0</v>
      </c>
      <c r="AR67" s="34">
        <v>0</v>
      </c>
      <c r="AS67" s="34">
        <v>0</v>
      </c>
      <c r="AT67" s="34">
        <v>0</v>
      </c>
      <c r="AU67" s="35">
        <f t="shared" si="208"/>
        <v>0</v>
      </c>
      <c r="AV67" s="34">
        <v>0</v>
      </c>
      <c r="AW67" s="34">
        <v>0</v>
      </c>
      <c r="AX67" s="34">
        <v>0</v>
      </c>
      <c r="AY67" s="35">
        <f t="shared" si="209"/>
        <v>0</v>
      </c>
      <c r="AZ67" s="37">
        <v>0</v>
      </c>
      <c r="BA67" s="37">
        <v>30</v>
      </c>
      <c r="BB67" s="37">
        <v>0</v>
      </c>
      <c r="BC67" s="35">
        <f t="shared" si="210"/>
        <v>30</v>
      </c>
      <c r="BD67" s="35">
        <f t="shared" ref="BD67:BD69" si="231">+AQ67+AU67+AY67+BC67</f>
        <v>30</v>
      </c>
      <c r="BE67" s="36">
        <f t="shared" ref="BE67:BE69" si="232">+BD67</f>
        <v>30</v>
      </c>
      <c r="BF67" s="38">
        <f t="shared" si="15"/>
        <v>300</v>
      </c>
      <c r="BG67" s="38">
        <f t="shared" si="16"/>
        <v>300</v>
      </c>
    </row>
    <row r="68" spans="1:59" ht="15.75" customHeight="1" outlineLevel="1">
      <c r="A68" s="23" t="s">
        <v>63</v>
      </c>
      <c r="B68" s="34">
        <v>1200</v>
      </c>
      <c r="C68" s="34">
        <v>0</v>
      </c>
      <c r="D68" s="34">
        <f>+B68-C68</f>
        <v>1200</v>
      </c>
      <c r="E68" s="34">
        <f t="shared" si="200"/>
        <v>772.96762999999999</v>
      </c>
      <c r="F68" s="34">
        <v>0</v>
      </c>
      <c r="G68" s="34">
        <v>0</v>
      </c>
      <c r="H68" s="34">
        <v>0</v>
      </c>
      <c r="I68" s="34">
        <v>0</v>
      </c>
      <c r="J68" s="34">
        <v>0</v>
      </c>
      <c r="K68" s="34">
        <v>0</v>
      </c>
      <c r="L68" s="34">
        <v>1.0340799999999999</v>
      </c>
      <c r="M68" s="34">
        <v>0</v>
      </c>
      <c r="N68" s="34">
        <v>200</v>
      </c>
      <c r="O68" s="34">
        <v>250</v>
      </c>
      <c r="P68" s="34">
        <v>200</v>
      </c>
      <c r="Q68" s="34">
        <v>120</v>
      </c>
      <c r="R68" s="36">
        <f>SUM(F68:Q68)</f>
        <v>771.03408000000002</v>
      </c>
      <c r="S68" s="36"/>
      <c r="T68" s="32"/>
      <c r="U68" s="34">
        <v>0</v>
      </c>
      <c r="V68" s="34">
        <v>0</v>
      </c>
      <c r="W68" s="34">
        <v>0</v>
      </c>
      <c r="X68" s="35">
        <f t="shared" si="201"/>
        <v>0</v>
      </c>
      <c r="Y68" s="34">
        <v>0</v>
      </c>
      <c r="Z68" s="34">
        <v>0</v>
      </c>
      <c r="AA68" s="34">
        <v>0</v>
      </c>
      <c r="AB68" s="35">
        <f t="shared" si="202"/>
        <v>0</v>
      </c>
      <c r="AC68" s="34">
        <v>1.0340799999999999</v>
      </c>
      <c r="AD68" s="34">
        <v>10.03097</v>
      </c>
      <c r="AE68" s="34">
        <v>191.90258</v>
      </c>
      <c r="AF68" s="35">
        <f t="shared" si="203"/>
        <v>202.96762999999999</v>
      </c>
      <c r="AG68" s="37">
        <v>150</v>
      </c>
      <c r="AH68" s="37">
        <v>200</v>
      </c>
      <c r="AI68" s="37">
        <v>220</v>
      </c>
      <c r="AJ68" s="35">
        <f t="shared" si="204"/>
        <v>570</v>
      </c>
      <c r="AK68" s="35">
        <f t="shared" si="229"/>
        <v>772.96762999999999</v>
      </c>
      <c r="AL68" s="36">
        <f t="shared" si="230"/>
        <v>772.96762999999999</v>
      </c>
      <c r="AM68" s="32"/>
      <c r="AN68" s="34">
        <v>0</v>
      </c>
      <c r="AO68" s="34">
        <v>0</v>
      </c>
      <c r="AP68" s="34">
        <v>0</v>
      </c>
      <c r="AQ68" s="35">
        <f t="shared" si="207"/>
        <v>0</v>
      </c>
      <c r="AR68" s="34">
        <v>0</v>
      </c>
      <c r="AS68" s="34">
        <v>0</v>
      </c>
      <c r="AT68" s="34">
        <v>0</v>
      </c>
      <c r="AU68" s="35">
        <f t="shared" si="208"/>
        <v>0</v>
      </c>
      <c r="AV68" s="34">
        <v>1.0340799999999999</v>
      </c>
      <c r="AW68" s="34">
        <v>10.03097</v>
      </c>
      <c r="AX68" s="34">
        <v>191.90258</v>
      </c>
      <c r="AY68" s="35">
        <f t="shared" si="209"/>
        <v>202.96762999999999</v>
      </c>
      <c r="AZ68" s="37">
        <v>138.62683999999999</v>
      </c>
      <c r="BA68" s="37">
        <v>79.680139999999994</v>
      </c>
      <c r="BB68" s="37">
        <v>113.04934</v>
      </c>
      <c r="BC68" s="35">
        <f t="shared" si="210"/>
        <v>331.35631999999998</v>
      </c>
      <c r="BD68" s="35">
        <f t="shared" si="231"/>
        <v>534.32394999999997</v>
      </c>
      <c r="BE68" s="36">
        <f t="shared" si="232"/>
        <v>534.32394999999997</v>
      </c>
      <c r="BF68" s="38">
        <f t="shared" si="15"/>
        <v>69.126303516746219</v>
      </c>
      <c r="BG68" s="38">
        <f t="shared" si="16"/>
        <v>69.126303516746219</v>
      </c>
    </row>
    <row r="69" spans="1:59" ht="35.25" customHeight="1" outlineLevel="1">
      <c r="A69" s="23" t="s">
        <v>64</v>
      </c>
      <c r="B69" s="34">
        <f>800+1400</f>
        <v>2200</v>
      </c>
      <c r="C69" s="34">
        <v>159.62267000000003</v>
      </c>
      <c r="D69" s="34">
        <f>+B69-C69</f>
        <v>2040.37733</v>
      </c>
      <c r="E69" s="34">
        <f t="shared" si="200"/>
        <v>696.46777999999995</v>
      </c>
      <c r="F69" s="34">
        <v>19.954540000000001</v>
      </c>
      <c r="G69" s="34">
        <v>5.69895</v>
      </c>
      <c r="H69" s="34">
        <v>4.6423699999999997</v>
      </c>
      <c r="I69" s="34">
        <v>6.4780100000000003</v>
      </c>
      <c r="J69" s="34">
        <v>8</v>
      </c>
      <c r="K69" s="34">
        <v>0</v>
      </c>
      <c r="L69" s="34">
        <v>123.49992000000002</v>
      </c>
      <c r="M69" s="34">
        <v>50</v>
      </c>
      <c r="N69" s="34">
        <v>380</v>
      </c>
      <c r="O69" s="34">
        <v>350</v>
      </c>
      <c r="P69" s="34">
        <v>300</v>
      </c>
      <c r="Q69" s="34"/>
      <c r="R69" s="36">
        <f>SUM(F69:Q69)</f>
        <v>1248.27379</v>
      </c>
      <c r="S69" s="36">
        <v>0</v>
      </c>
      <c r="T69" s="32"/>
      <c r="U69" s="34">
        <v>19.954540000000001</v>
      </c>
      <c r="V69" s="34">
        <v>5.69895</v>
      </c>
      <c r="W69" s="34">
        <v>4.6423699999999997</v>
      </c>
      <c r="X69" s="35">
        <f t="shared" si="201"/>
        <v>30.295860000000001</v>
      </c>
      <c r="Y69" s="34">
        <v>6.4780100000000003</v>
      </c>
      <c r="Z69" s="34">
        <v>8</v>
      </c>
      <c r="AA69" s="34">
        <v>0</v>
      </c>
      <c r="AB69" s="35">
        <f t="shared" si="202"/>
        <v>14.478010000000001</v>
      </c>
      <c r="AC69" s="34">
        <v>123.49992000000002</v>
      </c>
      <c r="AD69" s="34">
        <v>13.573</v>
      </c>
      <c r="AE69" s="34">
        <v>14.620989999999999</v>
      </c>
      <c r="AF69" s="35">
        <f t="shared" si="203"/>
        <v>151.69391000000002</v>
      </c>
      <c r="AG69" s="37">
        <v>250</v>
      </c>
      <c r="AH69" s="37">
        <v>150</v>
      </c>
      <c r="AI69" s="37">
        <v>100</v>
      </c>
      <c r="AJ69" s="35">
        <f t="shared" si="204"/>
        <v>500</v>
      </c>
      <c r="AK69" s="35">
        <f t="shared" si="229"/>
        <v>696.46777999999995</v>
      </c>
      <c r="AL69" s="36">
        <f t="shared" si="230"/>
        <v>696.46777999999995</v>
      </c>
      <c r="AM69" s="32"/>
      <c r="AN69" s="34">
        <v>19.954540000000001</v>
      </c>
      <c r="AO69" s="34">
        <v>5.69895</v>
      </c>
      <c r="AP69" s="34">
        <v>4.6423699999999997</v>
      </c>
      <c r="AQ69" s="35">
        <f t="shared" si="207"/>
        <v>30.295860000000001</v>
      </c>
      <c r="AR69" s="34">
        <v>6.4780100000000003</v>
      </c>
      <c r="AS69" s="34">
        <v>8</v>
      </c>
      <c r="AT69" s="34">
        <v>0</v>
      </c>
      <c r="AU69" s="35">
        <f t="shared" si="208"/>
        <v>14.478010000000001</v>
      </c>
      <c r="AV69" s="34">
        <v>123.49992000000002</v>
      </c>
      <c r="AW69" s="34">
        <v>13.573</v>
      </c>
      <c r="AX69" s="34">
        <v>14.620989999999999</v>
      </c>
      <c r="AY69" s="35">
        <f t="shared" si="209"/>
        <v>151.69391000000002</v>
      </c>
      <c r="AZ69" s="37">
        <v>63.488459999999996</v>
      </c>
      <c r="BA69" s="37">
        <v>123.13562</v>
      </c>
      <c r="BB69" s="37">
        <v>128.79142000000002</v>
      </c>
      <c r="BC69" s="35">
        <f t="shared" si="210"/>
        <v>315.41550000000001</v>
      </c>
      <c r="BD69" s="35">
        <f t="shared" si="231"/>
        <v>511.88328000000001</v>
      </c>
      <c r="BE69" s="36">
        <f t="shared" si="232"/>
        <v>511.88328000000001</v>
      </c>
      <c r="BF69" s="38">
        <f t="shared" si="15"/>
        <v>73.497051076792104</v>
      </c>
      <c r="BG69" s="38">
        <f t="shared" si="16"/>
        <v>73.497051076792104</v>
      </c>
    </row>
    <row r="70" spans="1:59" ht="16.5" customHeight="1">
      <c r="A70" s="22" t="s">
        <v>113</v>
      </c>
      <c r="B70" s="3">
        <f t="shared" ref="B70:S70" si="233">SUM(B71:B74)</f>
        <v>5020</v>
      </c>
      <c r="C70" s="3">
        <f>SUM(C71:C74)</f>
        <v>11.9678</v>
      </c>
      <c r="D70" s="3">
        <f>SUM(D71:D74)</f>
        <v>5008.0321999999996</v>
      </c>
      <c r="E70" s="3">
        <f t="shared" si="233"/>
        <v>883.63618000000008</v>
      </c>
      <c r="F70" s="3">
        <f t="shared" si="233"/>
        <v>13.839</v>
      </c>
      <c r="G70" s="3">
        <f t="shared" si="233"/>
        <v>3.2810899999999998</v>
      </c>
      <c r="H70" s="3">
        <f t="shared" si="233"/>
        <v>8.7216400000000007</v>
      </c>
      <c r="I70" s="3">
        <f t="shared" si="233"/>
        <v>330.27739000000003</v>
      </c>
      <c r="J70" s="3">
        <f t="shared" si="233"/>
        <v>97.414810000000003</v>
      </c>
      <c r="K70" s="3">
        <f t="shared" si="233"/>
        <v>0</v>
      </c>
      <c r="L70" s="3">
        <f t="shared" si="233"/>
        <v>129.10059000000001</v>
      </c>
      <c r="M70" s="3">
        <f t="shared" si="233"/>
        <v>0</v>
      </c>
      <c r="N70" s="3">
        <f t="shared" si="233"/>
        <v>50</v>
      </c>
      <c r="O70" s="3">
        <f t="shared" si="233"/>
        <v>0</v>
      </c>
      <c r="P70" s="3">
        <f t="shared" si="233"/>
        <v>291.60000000000002</v>
      </c>
      <c r="Q70" s="3">
        <f t="shared" si="233"/>
        <v>0</v>
      </c>
      <c r="R70" s="3">
        <f t="shared" si="233"/>
        <v>924.23451999999997</v>
      </c>
      <c r="S70" s="3">
        <f t="shared" si="233"/>
        <v>0</v>
      </c>
      <c r="T70" s="32"/>
      <c r="U70" s="3">
        <f t="shared" ref="U70:AL70" si="234">SUM(U71:U74)</f>
        <v>13.839</v>
      </c>
      <c r="V70" s="3">
        <f t="shared" si="234"/>
        <v>3.2810899999999998</v>
      </c>
      <c r="W70" s="3">
        <f t="shared" si="234"/>
        <v>8.7216400000000007</v>
      </c>
      <c r="X70" s="3">
        <f t="shared" si="234"/>
        <v>25.841730000000002</v>
      </c>
      <c r="Y70" s="3">
        <f t="shared" si="234"/>
        <v>330.27739000000003</v>
      </c>
      <c r="Z70" s="3">
        <f t="shared" si="234"/>
        <v>97.414810000000003</v>
      </c>
      <c r="AA70" s="3">
        <f t="shared" si="234"/>
        <v>0</v>
      </c>
      <c r="AB70" s="3">
        <f t="shared" si="234"/>
        <v>427.69220000000001</v>
      </c>
      <c r="AC70" s="3">
        <f t="shared" si="234"/>
        <v>129.10059000000001</v>
      </c>
      <c r="AD70" s="3">
        <f t="shared" si="234"/>
        <v>8.1008099999999992</v>
      </c>
      <c r="AE70" s="3">
        <f t="shared" si="234"/>
        <v>1.3008499999999998</v>
      </c>
      <c r="AF70" s="3">
        <f t="shared" si="234"/>
        <v>138.50225</v>
      </c>
      <c r="AG70" s="33">
        <f t="shared" si="234"/>
        <v>0</v>
      </c>
      <c r="AH70" s="33">
        <f t="shared" si="234"/>
        <v>291.60000000000002</v>
      </c>
      <c r="AI70" s="33">
        <f t="shared" si="234"/>
        <v>0</v>
      </c>
      <c r="AJ70" s="3">
        <f t="shared" si="234"/>
        <v>291.60000000000002</v>
      </c>
      <c r="AK70" s="3">
        <f t="shared" ref="AK70" si="235">SUM(AK71:AK74)</f>
        <v>883.63618000000008</v>
      </c>
      <c r="AL70" s="3">
        <f t="shared" si="234"/>
        <v>883.63618000000008</v>
      </c>
      <c r="AM70" s="32"/>
      <c r="AN70" s="3">
        <f t="shared" ref="AN70:BE70" si="236">SUM(AN71:AN74)</f>
        <v>13.839</v>
      </c>
      <c r="AO70" s="3">
        <f t="shared" si="236"/>
        <v>3.2810899999999998</v>
      </c>
      <c r="AP70" s="3">
        <f t="shared" si="236"/>
        <v>8.7216400000000007</v>
      </c>
      <c r="AQ70" s="3">
        <f t="shared" ref="AQ70" si="237">SUM(AQ71:AQ74)</f>
        <v>25.841730000000002</v>
      </c>
      <c r="AR70" s="3">
        <f t="shared" si="236"/>
        <v>330.27739000000003</v>
      </c>
      <c r="AS70" s="3">
        <f t="shared" si="236"/>
        <v>97.414810000000003</v>
      </c>
      <c r="AT70" s="3">
        <f t="shared" si="236"/>
        <v>0</v>
      </c>
      <c r="AU70" s="3">
        <f t="shared" si="236"/>
        <v>427.69220000000001</v>
      </c>
      <c r="AV70" s="3">
        <f t="shared" si="236"/>
        <v>129.10059000000001</v>
      </c>
      <c r="AW70" s="3">
        <f t="shared" si="236"/>
        <v>8.1008099999999992</v>
      </c>
      <c r="AX70" s="3">
        <f t="shared" si="236"/>
        <v>1.3008499999999998</v>
      </c>
      <c r="AY70" s="3">
        <f t="shared" ref="AY70" si="238">SUM(AY71:AY74)</f>
        <v>138.50225</v>
      </c>
      <c r="AZ70" s="33">
        <f t="shared" si="236"/>
        <v>20</v>
      </c>
      <c r="BA70" s="33">
        <f t="shared" si="236"/>
        <v>0</v>
      </c>
      <c r="BB70" s="33">
        <f t="shared" si="236"/>
        <v>317.10827</v>
      </c>
      <c r="BC70" s="3">
        <f t="shared" si="236"/>
        <v>337.10827</v>
      </c>
      <c r="BD70" s="3">
        <f t="shared" si="236"/>
        <v>929.14445000000001</v>
      </c>
      <c r="BE70" s="3">
        <f t="shared" si="236"/>
        <v>929.14445000000001</v>
      </c>
      <c r="BF70" s="14">
        <f t="shared" ref="BF70:BF98" si="239">+BD70/E70*100</f>
        <v>105.15011393037345</v>
      </c>
      <c r="BG70" s="14">
        <f t="shared" ref="BG70:BG98" si="240">+BE70/E70*100</f>
        <v>105.15011393037345</v>
      </c>
    </row>
    <row r="71" spans="1:59" ht="16.5" customHeight="1" outlineLevel="1">
      <c r="A71" s="23" t="s">
        <v>65</v>
      </c>
      <c r="B71" s="34">
        <v>1100</v>
      </c>
      <c r="C71" s="34">
        <v>2.1678000000000002</v>
      </c>
      <c r="D71" s="34">
        <f>+B71-C71</f>
        <v>1097.8322000000001</v>
      </c>
      <c r="E71" s="34">
        <f t="shared" si="200"/>
        <v>132.55265</v>
      </c>
      <c r="F71" s="34">
        <v>13.839</v>
      </c>
      <c r="G71" s="34">
        <v>2.956</v>
      </c>
      <c r="H71" s="34">
        <v>3.9776400000000001</v>
      </c>
      <c r="I71" s="34">
        <v>3.9780000000000002</v>
      </c>
      <c r="J71" s="34">
        <v>0</v>
      </c>
      <c r="K71" s="34">
        <v>0</v>
      </c>
      <c r="L71" s="34">
        <v>100.53</v>
      </c>
      <c r="M71" s="34"/>
      <c r="N71" s="34">
        <v>50</v>
      </c>
      <c r="O71" s="34"/>
      <c r="P71" s="34">
        <v>0</v>
      </c>
      <c r="Q71" s="34">
        <v>0</v>
      </c>
      <c r="R71" s="36">
        <f>SUM(F71:Q71)</f>
        <v>175.28064000000001</v>
      </c>
      <c r="S71" s="36"/>
      <c r="T71" s="32"/>
      <c r="U71" s="34">
        <v>13.839</v>
      </c>
      <c r="V71" s="34">
        <v>2.956</v>
      </c>
      <c r="W71" s="34">
        <v>3.9776400000000001</v>
      </c>
      <c r="X71" s="35">
        <f t="shared" si="201"/>
        <v>20.772640000000003</v>
      </c>
      <c r="Y71" s="34">
        <v>3.9780000000000002</v>
      </c>
      <c r="Z71" s="34">
        <v>0</v>
      </c>
      <c r="AA71" s="34">
        <v>0</v>
      </c>
      <c r="AB71" s="35">
        <f t="shared" si="202"/>
        <v>3.9780000000000002</v>
      </c>
      <c r="AC71" s="34">
        <v>100.53</v>
      </c>
      <c r="AD71" s="34">
        <v>7.2720099999999999</v>
      </c>
      <c r="AE71" s="34">
        <v>0</v>
      </c>
      <c r="AF71" s="35">
        <f t="shared" si="203"/>
        <v>107.80201</v>
      </c>
      <c r="AG71" s="37"/>
      <c r="AH71" s="37">
        <v>0</v>
      </c>
      <c r="AI71" s="37">
        <v>0</v>
      </c>
      <c r="AJ71" s="35">
        <f t="shared" si="204"/>
        <v>0</v>
      </c>
      <c r="AK71" s="35">
        <f t="shared" ref="AK71:AK74" si="241">+X71+AB71+AF71+AJ71</f>
        <v>132.55265</v>
      </c>
      <c r="AL71" s="36">
        <f t="shared" ref="AL71:AL74" si="242">+AK71</f>
        <v>132.55265</v>
      </c>
      <c r="AM71" s="32"/>
      <c r="AN71" s="34">
        <v>13.839</v>
      </c>
      <c r="AO71" s="34">
        <v>2.956</v>
      </c>
      <c r="AP71" s="34">
        <v>3.9776400000000001</v>
      </c>
      <c r="AQ71" s="35">
        <f t="shared" si="207"/>
        <v>20.772640000000003</v>
      </c>
      <c r="AR71" s="34">
        <v>3.9780000000000002</v>
      </c>
      <c r="AS71" s="34">
        <v>0</v>
      </c>
      <c r="AT71" s="34">
        <v>0</v>
      </c>
      <c r="AU71" s="35">
        <f t="shared" si="208"/>
        <v>3.9780000000000002</v>
      </c>
      <c r="AV71" s="34">
        <v>100.53</v>
      </c>
      <c r="AW71" s="34">
        <v>7.2720099999999999</v>
      </c>
      <c r="AX71" s="34">
        <v>0</v>
      </c>
      <c r="AY71" s="35">
        <f t="shared" si="209"/>
        <v>107.80201</v>
      </c>
      <c r="AZ71" s="37">
        <v>0</v>
      </c>
      <c r="BA71" s="37">
        <v>0</v>
      </c>
      <c r="BB71" s="37">
        <v>92.214330000000004</v>
      </c>
      <c r="BC71" s="35">
        <f t="shared" si="210"/>
        <v>92.214330000000004</v>
      </c>
      <c r="BD71" s="35">
        <f t="shared" ref="BD71:BD74" si="243">+AQ71+AU71+AY71+BC71</f>
        <v>224.76697999999999</v>
      </c>
      <c r="BE71" s="36">
        <f t="shared" ref="BE71:BE74" si="244">+BD71</f>
        <v>224.76697999999999</v>
      </c>
      <c r="BF71" s="38">
        <f t="shared" si="239"/>
        <v>169.56807728853403</v>
      </c>
      <c r="BG71" s="38">
        <f t="shared" si="240"/>
        <v>169.56807728853403</v>
      </c>
    </row>
    <row r="72" spans="1:59" ht="16.5" customHeight="1" outlineLevel="1">
      <c r="A72" s="23" t="s">
        <v>66</v>
      </c>
      <c r="B72" s="34">
        <v>1200</v>
      </c>
      <c r="C72" s="34">
        <v>0</v>
      </c>
      <c r="D72" s="34">
        <f>+B72-C72</f>
        <v>1200</v>
      </c>
      <c r="E72" s="34">
        <f t="shared" si="200"/>
        <v>7.8976699999999997</v>
      </c>
      <c r="F72" s="34">
        <v>0</v>
      </c>
      <c r="G72" s="34">
        <v>0</v>
      </c>
      <c r="H72" s="34">
        <v>4.7439999999999998</v>
      </c>
      <c r="I72" s="34">
        <v>0</v>
      </c>
      <c r="J72" s="34">
        <v>3.15367</v>
      </c>
      <c r="K72" s="34">
        <v>0</v>
      </c>
      <c r="L72" s="34">
        <v>0</v>
      </c>
      <c r="M72" s="34">
        <v>0</v>
      </c>
      <c r="N72" s="34">
        <v>0</v>
      </c>
      <c r="O72" s="34">
        <v>0</v>
      </c>
      <c r="P72" s="34"/>
      <c r="Q72" s="34">
        <v>0</v>
      </c>
      <c r="R72" s="36">
        <f>SUM(F72:Q72)</f>
        <v>7.8976699999999997</v>
      </c>
      <c r="S72" s="36"/>
      <c r="T72" s="32"/>
      <c r="U72" s="34">
        <v>0</v>
      </c>
      <c r="V72" s="34">
        <v>0</v>
      </c>
      <c r="W72" s="34">
        <v>4.7439999999999998</v>
      </c>
      <c r="X72" s="35">
        <f t="shared" si="201"/>
        <v>4.7439999999999998</v>
      </c>
      <c r="Y72" s="34">
        <v>0</v>
      </c>
      <c r="Z72" s="34">
        <v>3.15367</v>
      </c>
      <c r="AA72" s="34">
        <v>0</v>
      </c>
      <c r="AB72" s="35">
        <f t="shared" si="202"/>
        <v>3.15367</v>
      </c>
      <c r="AC72" s="34">
        <v>0</v>
      </c>
      <c r="AD72" s="34">
        <v>0</v>
      </c>
      <c r="AE72" s="34">
        <v>0</v>
      </c>
      <c r="AF72" s="35">
        <f t="shared" si="203"/>
        <v>0</v>
      </c>
      <c r="AG72" s="37">
        <v>0</v>
      </c>
      <c r="AH72" s="37"/>
      <c r="AI72" s="37">
        <v>0</v>
      </c>
      <c r="AJ72" s="35">
        <f t="shared" si="204"/>
        <v>0</v>
      </c>
      <c r="AK72" s="35">
        <f t="shared" si="241"/>
        <v>7.8976699999999997</v>
      </c>
      <c r="AL72" s="36">
        <f t="shared" si="242"/>
        <v>7.8976699999999997</v>
      </c>
      <c r="AM72" s="32"/>
      <c r="AN72" s="34">
        <v>0</v>
      </c>
      <c r="AO72" s="34">
        <v>0</v>
      </c>
      <c r="AP72" s="34">
        <v>4.7439999999999998</v>
      </c>
      <c r="AQ72" s="35">
        <f t="shared" si="207"/>
        <v>4.7439999999999998</v>
      </c>
      <c r="AR72" s="34">
        <v>0</v>
      </c>
      <c r="AS72" s="34">
        <v>3.15367</v>
      </c>
      <c r="AT72" s="34">
        <v>0</v>
      </c>
      <c r="AU72" s="35">
        <f t="shared" si="208"/>
        <v>3.15367</v>
      </c>
      <c r="AV72" s="34">
        <v>0</v>
      </c>
      <c r="AW72" s="34">
        <v>0</v>
      </c>
      <c r="AX72" s="34">
        <v>0</v>
      </c>
      <c r="AY72" s="35">
        <f t="shared" si="209"/>
        <v>0</v>
      </c>
      <c r="AZ72" s="37">
        <v>20</v>
      </c>
      <c r="BA72" s="37">
        <v>0</v>
      </c>
      <c r="BB72" s="37">
        <v>0</v>
      </c>
      <c r="BC72" s="35">
        <f t="shared" si="210"/>
        <v>20</v>
      </c>
      <c r="BD72" s="35">
        <f t="shared" si="243"/>
        <v>27.897669999999998</v>
      </c>
      <c r="BE72" s="36">
        <f t="shared" si="244"/>
        <v>27.897669999999998</v>
      </c>
      <c r="BF72" s="38">
        <f t="shared" si="239"/>
        <v>353.23924651194591</v>
      </c>
      <c r="BG72" s="38">
        <f t="shared" si="240"/>
        <v>353.23924651194591</v>
      </c>
    </row>
    <row r="73" spans="1:59" ht="16.5" customHeight="1" outlineLevel="1">
      <c r="A73" s="23" t="s">
        <v>67</v>
      </c>
      <c r="B73" s="34">
        <v>1500</v>
      </c>
      <c r="C73" s="34">
        <v>0</v>
      </c>
      <c r="D73" s="34">
        <f>+B73-C73</f>
        <v>1500</v>
      </c>
      <c r="E73" s="34">
        <f t="shared" si="200"/>
        <v>130</v>
      </c>
      <c r="F73" s="34">
        <v>0</v>
      </c>
      <c r="G73" s="34">
        <v>0</v>
      </c>
      <c r="H73" s="34">
        <v>0</v>
      </c>
      <c r="I73" s="34">
        <v>0</v>
      </c>
      <c r="J73" s="34">
        <v>0</v>
      </c>
      <c r="K73" s="34">
        <v>0</v>
      </c>
      <c r="L73" s="34">
        <v>0</v>
      </c>
      <c r="M73" s="34">
        <v>0</v>
      </c>
      <c r="N73" s="34">
        <v>0</v>
      </c>
      <c r="O73" s="34">
        <v>0</v>
      </c>
      <c r="P73" s="34">
        <f>0.1*1300</f>
        <v>130</v>
      </c>
      <c r="Q73" s="34"/>
      <c r="R73" s="36">
        <f>SUM(F73:Q73)</f>
        <v>130</v>
      </c>
      <c r="S73" s="36"/>
      <c r="T73" s="32"/>
      <c r="U73" s="34">
        <v>0</v>
      </c>
      <c r="V73" s="34">
        <v>0</v>
      </c>
      <c r="W73" s="34">
        <v>0</v>
      </c>
      <c r="X73" s="35">
        <f t="shared" si="201"/>
        <v>0</v>
      </c>
      <c r="Y73" s="34">
        <v>0</v>
      </c>
      <c r="Z73" s="34">
        <v>0</v>
      </c>
      <c r="AA73" s="34">
        <v>0</v>
      </c>
      <c r="AB73" s="35">
        <f t="shared" si="202"/>
        <v>0</v>
      </c>
      <c r="AC73" s="34">
        <v>0</v>
      </c>
      <c r="AD73" s="34">
        <v>0</v>
      </c>
      <c r="AE73" s="34">
        <v>0</v>
      </c>
      <c r="AF73" s="35">
        <f t="shared" si="203"/>
        <v>0</v>
      </c>
      <c r="AG73" s="37">
        <v>0</v>
      </c>
      <c r="AH73" s="37">
        <v>130</v>
      </c>
      <c r="AI73" s="37"/>
      <c r="AJ73" s="35">
        <f t="shared" si="204"/>
        <v>130</v>
      </c>
      <c r="AK73" s="35">
        <f t="shared" si="241"/>
        <v>130</v>
      </c>
      <c r="AL73" s="36">
        <f t="shared" si="242"/>
        <v>130</v>
      </c>
      <c r="AM73" s="32"/>
      <c r="AN73" s="34">
        <v>0</v>
      </c>
      <c r="AO73" s="34">
        <v>0</v>
      </c>
      <c r="AP73" s="34">
        <v>0</v>
      </c>
      <c r="AQ73" s="35">
        <f t="shared" si="207"/>
        <v>0</v>
      </c>
      <c r="AR73" s="34">
        <v>0</v>
      </c>
      <c r="AS73" s="34">
        <v>0</v>
      </c>
      <c r="AT73" s="34">
        <v>0</v>
      </c>
      <c r="AU73" s="35">
        <f t="shared" si="208"/>
        <v>0</v>
      </c>
      <c r="AV73" s="34">
        <v>0</v>
      </c>
      <c r="AW73" s="34">
        <v>0</v>
      </c>
      <c r="AX73" s="34">
        <v>0</v>
      </c>
      <c r="AY73" s="35">
        <f t="shared" si="209"/>
        <v>0</v>
      </c>
      <c r="AZ73" s="37">
        <v>0</v>
      </c>
      <c r="BA73" s="37">
        <v>0</v>
      </c>
      <c r="BB73" s="37">
        <v>0</v>
      </c>
      <c r="BC73" s="35">
        <f t="shared" si="210"/>
        <v>0</v>
      </c>
      <c r="BD73" s="35">
        <f t="shared" si="243"/>
        <v>0</v>
      </c>
      <c r="BE73" s="36">
        <f t="shared" si="244"/>
        <v>0</v>
      </c>
      <c r="BF73" s="38">
        <f t="shared" si="239"/>
        <v>0</v>
      </c>
      <c r="BG73" s="38">
        <f t="shared" si="240"/>
        <v>0</v>
      </c>
    </row>
    <row r="74" spans="1:59" ht="16.5" customHeight="1" outlineLevel="1">
      <c r="A74" s="23" t="s">
        <v>68</v>
      </c>
      <c r="B74" s="34">
        <f>500+570+150</f>
        <v>1220</v>
      </c>
      <c r="C74" s="34">
        <v>9.8000000000000007</v>
      </c>
      <c r="D74" s="34">
        <f>+B74-C74</f>
        <v>1210.2</v>
      </c>
      <c r="E74" s="34">
        <f t="shared" si="200"/>
        <v>613.18586000000005</v>
      </c>
      <c r="F74" s="34">
        <v>0</v>
      </c>
      <c r="G74" s="34">
        <v>0.32508999999999999</v>
      </c>
      <c r="H74" s="34">
        <v>0</v>
      </c>
      <c r="I74" s="34">
        <v>326.29939000000002</v>
      </c>
      <c r="J74" s="34">
        <v>94.261139999999997</v>
      </c>
      <c r="K74" s="34">
        <v>0</v>
      </c>
      <c r="L74" s="34">
        <v>28.570589999999999</v>
      </c>
      <c r="M74" s="34">
        <v>0</v>
      </c>
      <c r="N74" s="34"/>
      <c r="O74" s="34"/>
      <c r="P74" s="34">
        <f>50+111.6</f>
        <v>161.6</v>
      </c>
      <c r="Q74" s="34"/>
      <c r="R74" s="36">
        <f>SUM(F74:Q74)</f>
        <v>611.05620999999996</v>
      </c>
      <c r="S74" s="36">
        <v>0</v>
      </c>
      <c r="T74" s="32"/>
      <c r="U74" s="34">
        <v>0</v>
      </c>
      <c r="V74" s="34">
        <v>0.32508999999999999</v>
      </c>
      <c r="W74" s="34">
        <v>0</v>
      </c>
      <c r="X74" s="35">
        <f t="shared" si="201"/>
        <v>0.32508999999999999</v>
      </c>
      <c r="Y74" s="34">
        <v>326.29939000000002</v>
      </c>
      <c r="Z74" s="34">
        <v>94.261139999999997</v>
      </c>
      <c r="AA74" s="34">
        <v>0</v>
      </c>
      <c r="AB74" s="35">
        <f t="shared" si="202"/>
        <v>420.56053000000003</v>
      </c>
      <c r="AC74" s="34">
        <v>28.570589999999999</v>
      </c>
      <c r="AD74" s="34">
        <v>0.82879999999999998</v>
      </c>
      <c r="AE74" s="34">
        <v>1.3008499999999998</v>
      </c>
      <c r="AF74" s="35">
        <f t="shared" si="203"/>
        <v>30.700240000000001</v>
      </c>
      <c r="AG74" s="37"/>
      <c r="AH74" s="37">
        <v>161.6</v>
      </c>
      <c r="AI74" s="37"/>
      <c r="AJ74" s="35">
        <f t="shared" si="204"/>
        <v>161.6</v>
      </c>
      <c r="AK74" s="35">
        <f t="shared" si="241"/>
        <v>613.18586000000005</v>
      </c>
      <c r="AL74" s="36">
        <f t="shared" si="242"/>
        <v>613.18586000000005</v>
      </c>
      <c r="AM74" s="32"/>
      <c r="AN74" s="34">
        <v>0</v>
      </c>
      <c r="AO74" s="34">
        <v>0.32508999999999999</v>
      </c>
      <c r="AP74" s="34">
        <v>0</v>
      </c>
      <c r="AQ74" s="35">
        <f t="shared" si="207"/>
        <v>0.32508999999999999</v>
      </c>
      <c r="AR74" s="34">
        <v>326.29939000000002</v>
      </c>
      <c r="AS74" s="34">
        <v>94.261139999999997</v>
      </c>
      <c r="AT74" s="34">
        <v>0</v>
      </c>
      <c r="AU74" s="35">
        <f t="shared" si="208"/>
        <v>420.56053000000003</v>
      </c>
      <c r="AV74" s="34">
        <v>28.570589999999999</v>
      </c>
      <c r="AW74" s="34">
        <v>0.82879999999999998</v>
      </c>
      <c r="AX74" s="34">
        <v>1.3008499999999998</v>
      </c>
      <c r="AY74" s="35">
        <f t="shared" si="209"/>
        <v>30.700240000000001</v>
      </c>
      <c r="AZ74" s="37">
        <v>0</v>
      </c>
      <c r="BA74" s="37">
        <v>0</v>
      </c>
      <c r="BB74" s="37">
        <v>224.89394000000001</v>
      </c>
      <c r="BC74" s="35">
        <f t="shared" si="210"/>
        <v>224.89394000000001</v>
      </c>
      <c r="BD74" s="35">
        <f t="shared" si="243"/>
        <v>676.47980000000007</v>
      </c>
      <c r="BE74" s="36">
        <f t="shared" si="244"/>
        <v>676.47980000000007</v>
      </c>
      <c r="BF74" s="38">
        <f t="shared" si="239"/>
        <v>110.32214604557255</v>
      </c>
      <c r="BG74" s="38">
        <f t="shared" si="240"/>
        <v>110.32214604557255</v>
      </c>
    </row>
    <row r="75" spans="1:59" ht="16.5" customHeight="1">
      <c r="A75" s="22" t="s">
        <v>115</v>
      </c>
      <c r="B75" s="3">
        <f>SUM(B76:B78)</f>
        <v>9100</v>
      </c>
      <c r="C75" s="3">
        <f>SUM(C76:C78)</f>
        <v>0</v>
      </c>
      <c r="D75" s="3">
        <f>SUM(D76:D78)</f>
        <v>9100</v>
      </c>
      <c r="E75" s="3">
        <f>SUM(E76:E78)</f>
        <v>3656.0616499999996</v>
      </c>
      <c r="F75" s="3">
        <f>SUM(F76:F78)</f>
        <v>0</v>
      </c>
      <c r="G75" s="3">
        <f t="shared" ref="G75:K75" si="245">SUM(G76:G78)</f>
        <v>0</v>
      </c>
      <c r="H75" s="3">
        <f t="shared" si="245"/>
        <v>0</v>
      </c>
      <c r="I75" s="3">
        <f t="shared" si="245"/>
        <v>0</v>
      </c>
      <c r="J75" s="3">
        <f t="shared" si="245"/>
        <v>9.8565000000000005</v>
      </c>
      <c r="K75" s="3">
        <f t="shared" si="245"/>
        <v>5.7010899999999998</v>
      </c>
      <c r="L75" s="3">
        <f>SUM(L76:L78)</f>
        <v>0</v>
      </c>
      <c r="M75" s="3">
        <f t="shared" ref="M75:Q75" si="246">SUM(M76:M78)</f>
        <v>1325.4760000000001</v>
      </c>
      <c r="N75" s="3">
        <f t="shared" si="246"/>
        <v>0</v>
      </c>
      <c r="O75" s="3">
        <f t="shared" si="246"/>
        <v>1168</v>
      </c>
      <c r="P75" s="3">
        <f t="shared" si="246"/>
        <v>88.881</v>
      </c>
      <c r="Q75" s="3">
        <f t="shared" si="246"/>
        <v>664.226</v>
      </c>
      <c r="R75" s="3">
        <f>SUM(R76:R78)</f>
        <v>3262.14059</v>
      </c>
      <c r="S75" s="3">
        <f>SUM(S76:S78)</f>
        <v>0</v>
      </c>
      <c r="T75" s="32"/>
      <c r="U75" s="3">
        <f>SUM(U76:U78)</f>
        <v>0</v>
      </c>
      <c r="V75" s="3">
        <f t="shared" ref="V75:AB75" si="247">SUM(V76:V78)</f>
        <v>0</v>
      </c>
      <c r="W75" s="3">
        <f t="shared" si="247"/>
        <v>0</v>
      </c>
      <c r="X75" s="3">
        <f t="shared" si="247"/>
        <v>0</v>
      </c>
      <c r="Y75" s="3">
        <f t="shared" si="247"/>
        <v>0</v>
      </c>
      <c r="Z75" s="3">
        <f t="shared" si="247"/>
        <v>9.8565000000000005</v>
      </c>
      <c r="AA75" s="3">
        <f t="shared" si="247"/>
        <v>5.7010899999999998</v>
      </c>
      <c r="AB75" s="3">
        <f t="shared" si="247"/>
        <v>15.557590000000001</v>
      </c>
      <c r="AC75" s="3">
        <f>SUM(AC76:AC78)</f>
        <v>0</v>
      </c>
      <c r="AD75" s="3">
        <f t="shared" ref="AD75:AJ75" si="248">SUM(AD76:AD78)</f>
        <v>1350.4461499999998</v>
      </c>
      <c r="AE75" s="3">
        <f t="shared" si="248"/>
        <v>46.95091</v>
      </c>
      <c r="AF75" s="3">
        <f t="shared" si="248"/>
        <v>1397.3970599999998</v>
      </c>
      <c r="AG75" s="33">
        <f t="shared" si="248"/>
        <v>1168</v>
      </c>
      <c r="AH75" s="33">
        <f t="shared" si="248"/>
        <v>410.88099999999997</v>
      </c>
      <c r="AI75" s="33">
        <f t="shared" si="248"/>
        <v>664.226</v>
      </c>
      <c r="AJ75" s="3">
        <f t="shared" si="248"/>
        <v>2243.107</v>
      </c>
      <c r="AK75" s="3">
        <f t="shared" ref="AK75" si="249">SUM(AK76:AK78)</f>
        <v>3656.0616499999996</v>
      </c>
      <c r="AL75" s="3">
        <f>SUM(AL76:AL78)</f>
        <v>3656.0616499999996</v>
      </c>
      <c r="AM75" s="32"/>
      <c r="AN75" s="3">
        <f t="shared" ref="AN75:BD75" si="250">SUM(AN76:AN78)</f>
        <v>0</v>
      </c>
      <c r="AO75" s="3">
        <f t="shared" si="250"/>
        <v>0</v>
      </c>
      <c r="AP75" s="3">
        <f t="shared" si="250"/>
        <v>0</v>
      </c>
      <c r="AQ75" s="3">
        <f t="shared" si="250"/>
        <v>0</v>
      </c>
      <c r="AR75" s="3">
        <f t="shared" si="250"/>
        <v>0</v>
      </c>
      <c r="AS75" s="3">
        <f t="shared" si="250"/>
        <v>9.8565000000000005</v>
      </c>
      <c r="AT75" s="3">
        <f t="shared" si="250"/>
        <v>5.7010899999999998</v>
      </c>
      <c r="AU75" s="3">
        <f t="shared" si="250"/>
        <v>15.557590000000001</v>
      </c>
      <c r="AV75" s="3">
        <f t="shared" si="250"/>
        <v>0</v>
      </c>
      <c r="AW75" s="3">
        <f t="shared" si="250"/>
        <v>1350.4461499999998</v>
      </c>
      <c r="AX75" s="3">
        <f t="shared" si="250"/>
        <v>46.95091</v>
      </c>
      <c r="AY75" s="3">
        <f t="shared" si="250"/>
        <v>1397.3970599999998</v>
      </c>
      <c r="AZ75" s="33">
        <f t="shared" si="250"/>
        <v>702.2823699999999</v>
      </c>
      <c r="BA75" s="33">
        <f t="shared" si="250"/>
        <v>91.194220000000001</v>
      </c>
      <c r="BB75" s="33">
        <f t="shared" si="250"/>
        <v>2.6784899999999996</v>
      </c>
      <c r="BC75" s="3">
        <f t="shared" si="250"/>
        <v>796.15508</v>
      </c>
      <c r="BD75" s="3">
        <f t="shared" si="250"/>
        <v>2209.1097299999997</v>
      </c>
      <c r="BE75" s="3">
        <f>SUM(BE76:BE78)</f>
        <v>2209.1097299999997</v>
      </c>
      <c r="BF75" s="14">
        <f t="shared" si="239"/>
        <v>60.423207852635628</v>
      </c>
      <c r="BG75" s="14">
        <f t="shared" si="240"/>
        <v>60.423207852635628</v>
      </c>
    </row>
    <row r="76" spans="1:59" ht="16.5" customHeight="1" outlineLevel="1">
      <c r="A76" s="23" t="s">
        <v>69</v>
      </c>
      <c r="B76" s="34">
        <f>1500+100</f>
        <v>1600</v>
      </c>
      <c r="C76" s="34"/>
      <c r="D76" s="34">
        <f>+B76-C76</f>
        <v>1600</v>
      </c>
      <c r="E76" s="34">
        <f t="shared" si="200"/>
        <v>950.31655000000001</v>
      </c>
      <c r="F76" s="34">
        <v>0</v>
      </c>
      <c r="G76" s="34">
        <v>0</v>
      </c>
      <c r="H76" s="34">
        <v>0</v>
      </c>
      <c r="I76" s="34">
        <v>0</v>
      </c>
      <c r="J76" s="34">
        <v>0</v>
      </c>
      <c r="K76" s="34"/>
      <c r="L76" s="34"/>
      <c r="M76" s="34">
        <v>157.476</v>
      </c>
      <c r="N76" s="34"/>
      <c r="O76" s="34"/>
      <c r="P76" s="34">
        <v>88.881</v>
      </c>
      <c r="Q76" s="34">
        <v>664.226</v>
      </c>
      <c r="R76" s="36">
        <f>SUM(F76:Q76)</f>
        <v>910.58299999999997</v>
      </c>
      <c r="S76" s="36">
        <v>0</v>
      </c>
      <c r="T76" s="32"/>
      <c r="U76" s="34">
        <v>0</v>
      </c>
      <c r="V76" s="34">
        <v>0</v>
      </c>
      <c r="W76" s="34">
        <v>0</v>
      </c>
      <c r="X76" s="35">
        <f t="shared" si="201"/>
        <v>0</v>
      </c>
      <c r="Y76" s="34">
        <v>0</v>
      </c>
      <c r="Z76" s="34">
        <v>0</v>
      </c>
      <c r="AA76" s="34"/>
      <c r="AB76" s="35">
        <f t="shared" si="202"/>
        <v>0</v>
      </c>
      <c r="AC76" s="34"/>
      <c r="AD76" s="34">
        <v>157.476</v>
      </c>
      <c r="AE76" s="34">
        <v>39.733550000000001</v>
      </c>
      <c r="AF76" s="35">
        <f t="shared" si="203"/>
        <v>197.20955000000001</v>
      </c>
      <c r="AG76" s="37"/>
      <c r="AH76" s="37">
        <v>88.881</v>
      </c>
      <c r="AI76" s="37">
        <v>664.226</v>
      </c>
      <c r="AJ76" s="35">
        <f t="shared" si="204"/>
        <v>753.10699999999997</v>
      </c>
      <c r="AK76" s="35">
        <f t="shared" ref="AK76:AK78" si="251">+X76+AB76+AF76+AJ76</f>
        <v>950.31655000000001</v>
      </c>
      <c r="AL76" s="36">
        <f t="shared" ref="AL76:AL78" si="252">+AK76</f>
        <v>950.31655000000001</v>
      </c>
      <c r="AM76" s="32"/>
      <c r="AN76" s="34">
        <v>0</v>
      </c>
      <c r="AO76" s="34">
        <v>0</v>
      </c>
      <c r="AP76" s="34">
        <v>0</v>
      </c>
      <c r="AQ76" s="35">
        <f t="shared" si="207"/>
        <v>0</v>
      </c>
      <c r="AR76" s="34">
        <v>0</v>
      </c>
      <c r="AS76" s="34">
        <v>0</v>
      </c>
      <c r="AT76" s="34">
        <v>0</v>
      </c>
      <c r="AU76" s="35">
        <f t="shared" si="208"/>
        <v>0</v>
      </c>
      <c r="AV76" s="34">
        <v>0</v>
      </c>
      <c r="AW76" s="34">
        <v>157.476</v>
      </c>
      <c r="AX76" s="34">
        <v>39.733550000000001</v>
      </c>
      <c r="AY76" s="35">
        <f t="shared" si="209"/>
        <v>197.20955000000001</v>
      </c>
      <c r="AZ76" s="37">
        <v>2.48237</v>
      </c>
      <c r="BA76" s="37">
        <v>91.194220000000001</v>
      </c>
      <c r="BB76" s="37">
        <v>2.6784899999999996</v>
      </c>
      <c r="BC76" s="35">
        <f t="shared" si="210"/>
        <v>96.355080000000001</v>
      </c>
      <c r="BD76" s="35">
        <f t="shared" ref="BD76:BD78" si="253">+AQ76+AU76+AY76+BC76</f>
        <v>293.56463000000002</v>
      </c>
      <c r="BE76" s="36">
        <f t="shared" ref="BE76:BE78" si="254">+BD76</f>
        <v>293.56463000000002</v>
      </c>
      <c r="BF76" s="38">
        <f t="shared" si="239"/>
        <v>30.891246711424735</v>
      </c>
      <c r="BG76" s="38">
        <f t="shared" si="240"/>
        <v>30.891246711424735</v>
      </c>
    </row>
    <row r="77" spans="1:59" ht="16.5" customHeight="1" outlineLevel="1">
      <c r="A77" s="23" t="s">
        <v>70</v>
      </c>
      <c r="B77" s="34">
        <v>3000</v>
      </c>
      <c r="C77" s="34"/>
      <c r="D77" s="34">
        <f>+B77-C77</f>
        <v>3000</v>
      </c>
      <c r="E77" s="34">
        <f t="shared" si="200"/>
        <v>1491.70778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/>
      <c r="L77" s="34"/>
      <c r="M77" s="34"/>
      <c r="N77" s="34">
        <v>0</v>
      </c>
      <c r="O77" s="34">
        <v>1168</v>
      </c>
      <c r="P77" s="34"/>
      <c r="Q77" s="34"/>
      <c r="R77" s="36">
        <f>SUM(F77:Q77)</f>
        <v>1168</v>
      </c>
      <c r="S77" s="36">
        <v>0</v>
      </c>
      <c r="T77" s="32"/>
      <c r="U77" s="34">
        <v>0</v>
      </c>
      <c r="V77" s="34">
        <v>0</v>
      </c>
      <c r="W77" s="34">
        <v>0</v>
      </c>
      <c r="X77" s="35">
        <f t="shared" si="201"/>
        <v>0</v>
      </c>
      <c r="Y77" s="34">
        <v>0</v>
      </c>
      <c r="Z77" s="34">
        <v>0</v>
      </c>
      <c r="AA77" s="34"/>
      <c r="AB77" s="35">
        <f t="shared" si="202"/>
        <v>0</v>
      </c>
      <c r="AC77" s="34"/>
      <c r="AD77" s="34">
        <v>0</v>
      </c>
      <c r="AE77" s="34">
        <v>1.7077800000000001</v>
      </c>
      <c r="AF77" s="35">
        <f t="shared" si="203"/>
        <v>1.7077800000000001</v>
      </c>
      <c r="AG77" s="37">
        <v>1168</v>
      </c>
      <c r="AH77" s="37">
        <f>1490-AG77</f>
        <v>322</v>
      </c>
      <c r="AI77" s="37"/>
      <c r="AJ77" s="35">
        <f t="shared" si="204"/>
        <v>1490</v>
      </c>
      <c r="AK77" s="35">
        <f t="shared" si="251"/>
        <v>1491.70778</v>
      </c>
      <c r="AL77" s="36">
        <f t="shared" si="252"/>
        <v>1491.70778</v>
      </c>
      <c r="AM77" s="32"/>
      <c r="AN77" s="34">
        <v>0</v>
      </c>
      <c r="AO77" s="34">
        <v>0</v>
      </c>
      <c r="AP77" s="34">
        <v>0</v>
      </c>
      <c r="AQ77" s="35">
        <f t="shared" si="207"/>
        <v>0</v>
      </c>
      <c r="AR77" s="34">
        <v>0</v>
      </c>
      <c r="AS77" s="34">
        <v>0</v>
      </c>
      <c r="AT77" s="34">
        <v>0</v>
      </c>
      <c r="AU77" s="35">
        <f t="shared" si="208"/>
        <v>0</v>
      </c>
      <c r="AV77" s="34">
        <v>0</v>
      </c>
      <c r="AW77" s="34">
        <v>0</v>
      </c>
      <c r="AX77" s="34">
        <v>1.7077800000000001</v>
      </c>
      <c r="AY77" s="35">
        <f t="shared" si="209"/>
        <v>1.7077800000000001</v>
      </c>
      <c r="AZ77" s="37">
        <v>699.8</v>
      </c>
      <c r="BA77" s="37">
        <v>0</v>
      </c>
      <c r="BB77" s="37">
        <v>0</v>
      </c>
      <c r="BC77" s="35">
        <f t="shared" si="210"/>
        <v>699.8</v>
      </c>
      <c r="BD77" s="35">
        <f t="shared" si="253"/>
        <v>701.50777999999991</v>
      </c>
      <c r="BE77" s="36">
        <f t="shared" si="254"/>
        <v>701.50777999999991</v>
      </c>
      <c r="BF77" s="38">
        <f t="shared" si="239"/>
        <v>47.027158362075447</v>
      </c>
      <c r="BG77" s="38">
        <f t="shared" si="240"/>
        <v>47.027158362075447</v>
      </c>
    </row>
    <row r="78" spans="1:59" ht="16.5" customHeight="1" outlineLevel="1">
      <c r="A78" s="23" t="s">
        <v>71</v>
      </c>
      <c r="B78" s="34">
        <v>4500</v>
      </c>
      <c r="C78" s="34"/>
      <c r="D78" s="34">
        <f>+B78-C78</f>
        <v>4500</v>
      </c>
      <c r="E78" s="34">
        <f t="shared" si="200"/>
        <v>1214.0373199999997</v>
      </c>
      <c r="F78" s="37">
        <v>0</v>
      </c>
      <c r="G78" s="37">
        <v>0</v>
      </c>
      <c r="H78" s="37">
        <v>0</v>
      </c>
      <c r="I78" s="37">
        <v>0</v>
      </c>
      <c r="J78" s="37">
        <v>9.8565000000000005</v>
      </c>
      <c r="K78" s="37">
        <v>5.7010899999999998</v>
      </c>
      <c r="L78" s="37">
        <v>0</v>
      </c>
      <c r="M78" s="34">
        <v>1168</v>
      </c>
      <c r="N78" s="34"/>
      <c r="O78" s="34">
        <v>0</v>
      </c>
      <c r="P78" s="34">
        <v>0</v>
      </c>
      <c r="Q78" s="34">
        <v>0</v>
      </c>
      <c r="R78" s="36">
        <f>SUM(F78:Q78)</f>
        <v>1183.5575899999999</v>
      </c>
      <c r="S78" s="36">
        <v>0</v>
      </c>
      <c r="T78" s="32"/>
      <c r="U78" s="37">
        <v>0</v>
      </c>
      <c r="V78" s="37">
        <v>0</v>
      </c>
      <c r="W78" s="37">
        <v>0</v>
      </c>
      <c r="X78" s="35">
        <f t="shared" si="201"/>
        <v>0</v>
      </c>
      <c r="Y78" s="37">
        <v>0</v>
      </c>
      <c r="Z78" s="37">
        <v>9.8565000000000005</v>
      </c>
      <c r="AA78" s="37">
        <v>5.7010899999999998</v>
      </c>
      <c r="AB78" s="35">
        <f t="shared" si="202"/>
        <v>15.557590000000001</v>
      </c>
      <c r="AC78" s="37">
        <v>0</v>
      </c>
      <c r="AD78" s="34">
        <v>1192.9701499999999</v>
      </c>
      <c r="AE78" s="34">
        <v>5.5095799999999997</v>
      </c>
      <c r="AF78" s="35">
        <f t="shared" si="203"/>
        <v>1198.4797299999998</v>
      </c>
      <c r="AG78" s="37">
        <v>0</v>
      </c>
      <c r="AH78" s="37">
        <v>0</v>
      </c>
      <c r="AI78" s="37">
        <v>0</v>
      </c>
      <c r="AJ78" s="35">
        <f t="shared" si="204"/>
        <v>0</v>
      </c>
      <c r="AK78" s="35">
        <f t="shared" si="251"/>
        <v>1214.0373199999997</v>
      </c>
      <c r="AL78" s="36">
        <f t="shared" si="252"/>
        <v>1214.0373199999997</v>
      </c>
      <c r="AM78" s="32"/>
      <c r="AN78" s="37">
        <v>0</v>
      </c>
      <c r="AO78" s="37">
        <v>0</v>
      </c>
      <c r="AP78" s="37">
        <v>0</v>
      </c>
      <c r="AQ78" s="35">
        <f t="shared" si="207"/>
        <v>0</v>
      </c>
      <c r="AR78" s="37">
        <v>0</v>
      </c>
      <c r="AS78" s="37">
        <v>9.8565000000000005</v>
      </c>
      <c r="AT78" s="37">
        <v>5.7010899999999998</v>
      </c>
      <c r="AU78" s="35">
        <f t="shared" si="208"/>
        <v>15.557590000000001</v>
      </c>
      <c r="AV78" s="37">
        <v>0</v>
      </c>
      <c r="AW78" s="34">
        <v>1192.9701499999999</v>
      </c>
      <c r="AX78" s="34">
        <v>5.5095799999999997</v>
      </c>
      <c r="AY78" s="35">
        <f t="shared" si="209"/>
        <v>1198.4797299999998</v>
      </c>
      <c r="AZ78" s="37">
        <v>0</v>
      </c>
      <c r="BA78" s="37">
        <v>0</v>
      </c>
      <c r="BB78" s="37">
        <v>0</v>
      </c>
      <c r="BC78" s="35">
        <f t="shared" si="210"/>
        <v>0</v>
      </c>
      <c r="BD78" s="35">
        <f t="shared" si="253"/>
        <v>1214.0373199999997</v>
      </c>
      <c r="BE78" s="36">
        <f t="shared" si="254"/>
        <v>1214.0373199999997</v>
      </c>
      <c r="BF78" s="38">
        <f t="shared" si="239"/>
        <v>100</v>
      </c>
      <c r="BG78" s="38">
        <f t="shared" si="240"/>
        <v>100</v>
      </c>
    </row>
    <row r="79" spans="1:59" ht="15.75" customHeight="1">
      <c r="A79" s="22" t="s">
        <v>116</v>
      </c>
      <c r="B79" s="3">
        <f t="shared" ref="B79:S79" si="255">SUM(B80:B85)</f>
        <v>7623</v>
      </c>
      <c r="C79" s="3">
        <f t="shared" si="255"/>
        <v>879.94746999999984</v>
      </c>
      <c r="D79" s="3">
        <f t="shared" si="255"/>
        <v>6743.0525299999999</v>
      </c>
      <c r="E79" s="3">
        <f t="shared" si="255"/>
        <v>679.67649000000006</v>
      </c>
      <c r="F79" s="3">
        <f t="shared" si="255"/>
        <v>106.057</v>
      </c>
      <c r="G79" s="3">
        <f t="shared" si="255"/>
        <v>18.16666</v>
      </c>
      <c r="H79" s="3">
        <f t="shared" si="255"/>
        <v>106.43336000000001</v>
      </c>
      <c r="I79" s="3">
        <f t="shared" si="255"/>
        <v>25.2</v>
      </c>
      <c r="J79" s="3">
        <f t="shared" si="255"/>
        <v>0</v>
      </c>
      <c r="K79" s="3">
        <f t="shared" si="255"/>
        <v>0</v>
      </c>
      <c r="L79" s="3">
        <f t="shared" si="255"/>
        <v>0</v>
      </c>
      <c r="M79" s="3">
        <f t="shared" si="255"/>
        <v>0</v>
      </c>
      <c r="N79" s="3">
        <f t="shared" si="255"/>
        <v>0</v>
      </c>
      <c r="O79" s="3">
        <f t="shared" si="255"/>
        <v>0</v>
      </c>
      <c r="P79" s="3">
        <f t="shared" si="255"/>
        <v>70</v>
      </c>
      <c r="Q79" s="3">
        <f t="shared" si="255"/>
        <v>395</v>
      </c>
      <c r="R79" s="3">
        <f t="shared" si="255"/>
        <v>720.85701999999992</v>
      </c>
      <c r="S79" s="3">
        <f t="shared" si="255"/>
        <v>1495</v>
      </c>
      <c r="T79" s="32"/>
      <c r="U79" s="3">
        <f t="shared" ref="U79:AL79" si="256">SUM(U80:U85)</f>
        <v>106.057</v>
      </c>
      <c r="V79" s="3">
        <f t="shared" si="256"/>
        <v>18.16666</v>
      </c>
      <c r="W79" s="3">
        <f t="shared" si="256"/>
        <v>106.43336000000001</v>
      </c>
      <c r="X79" s="3">
        <f t="shared" si="256"/>
        <v>230.65702000000002</v>
      </c>
      <c r="Y79" s="3">
        <f t="shared" si="256"/>
        <v>25.2</v>
      </c>
      <c r="Z79" s="3">
        <f t="shared" si="256"/>
        <v>0</v>
      </c>
      <c r="AA79" s="3">
        <f t="shared" si="256"/>
        <v>0</v>
      </c>
      <c r="AB79" s="3">
        <f t="shared" si="256"/>
        <v>25.2</v>
      </c>
      <c r="AC79" s="3">
        <f t="shared" si="256"/>
        <v>0</v>
      </c>
      <c r="AD79" s="3">
        <f t="shared" si="256"/>
        <v>0.82162999999999997</v>
      </c>
      <c r="AE79" s="3">
        <f t="shared" si="256"/>
        <v>7.9978400000000001</v>
      </c>
      <c r="AF79" s="3">
        <f t="shared" si="256"/>
        <v>8.8194700000000008</v>
      </c>
      <c r="AG79" s="33">
        <f t="shared" si="256"/>
        <v>0</v>
      </c>
      <c r="AH79" s="33">
        <f t="shared" si="256"/>
        <v>70</v>
      </c>
      <c r="AI79" s="33">
        <f t="shared" si="256"/>
        <v>345</v>
      </c>
      <c r="AJ79" s="3">
        <f t="shared" si="256"/>
        <v>415</v>
      </c>
      <c r="AK79" s="3">
        <f t="shared" ref="AK79" si="257">SUM(AK80:AK85)</f>
        <v>679.67649000000006</v>
      </c>
      <c r="AL79" s="3">
        <f t="shared" si="256"/>
        <v>679.67649000000006</v>
      </c>
      <c r="AM79" s="32"/>
      <c r="AN79" s="3">
        <f t="shared" ref="AN79:BE79" si="258">SUM(AN80:AN85)</f>
        <v>106.057</v>
      </c>
      <c r="AO79" s="3">
        <f t="shared" si="258"/>
        <v>18.16666</v>
      </c>
      <c r="AP79" s="3">
        <f t="shared" si="258"/>
        <v>106.43336000000001</v>
      </c>
      <c r="AQ79" s="3">
        <f t="shared" ref="AQ79" si="259">SUM(AQ80:AQ85)</f>
        <v>230.65702000000002</v>
      </c>
      <c r="AR79" s="3">
        <f t="shared" si="258"/>
        <v>25.2</v>
      </c>
      <c r="AS79" s="3">
        <f t="shared" si="258"/>
        <v>0</v>
      </c>
      <c r="AT79" s="3">
        <f t="shared" si="258"/>
        <v>0</v>
      </c>
      <c r="AU79" s="3">
        <f t="shared" si="258"/>
        <v>25.2</v>
      </c>
      <c r="AV79" s="3">
        <f t="shared" si="258"/>
        <v>0</v>
      </c>
      <c r="AW79" s="3">
        <f t="shared" si="258"/>
        <v>0.82162999999999997</v>
      </c>
      <c r="AX79" s="3">
        <f t="shared" si="258"/>
        <v>7.9978400000000001</v>
      </c>
      <c r="AY79" s="3">
        <f t="shared" ref="AY79" si="260">SUM(AY80:AY85)</f>
        <v>8.8194700000000008</v>
      </c>
      <c r="AZ79" s="33">
        <f t="shared" si="258"/>
        <v>0</v>
      </c>
      <c r="BA79" s="33">
        <f t="shared" si="258"/>
        <v>0.70529999999999993</v>
      </c>
      <c r="BB79" s="33">
        <f t="shared" si="258"/>
        <v>2.8</v>
      </c>
      <c r="BC79" s="3">
        <f t="shared" si="258"/>
        <v>3.5052999999999996</v>
      </c>
      <c r="BD79" s="3">
        <f t="shared" si="258"/>
        <v>268.18179000000003</v>
      </c>
      <c r="BE79" s="3">
        <f t="shared" si="258"/>
        <v>268.18179000000003</v>
      </c>
      <c r="BF79" s="14">
        <f t="shared" si="239"/>
        <v>39.457270325769251</v>
      </c>
      <c r="BG79" s="14">
        <f t="shared" si="240"/>
        <v>39.457270325769251</v>
      </c>
    </row>
    <row r="80" spans="1:59" ht="15.75" customHeight="1" outlineLevel="1">
      <c r="A80" s="23" t="s">
        <v>72</v>
      </c>
      <c r="B80" s="34">
        <v>148</v>
      </c>
      <c r="C80" s="34">
        <v>0</v>
      </c>
      <c r="D80" s="34">
        <f t="shared" ref="D80:D85" si="261">+B80-C80</f>
        <v>148</v>
      </c>
      <c r="E80" s="34">
        <f t="shared" si="200"/>
        <v>30</v>
      </c>
      <c r="F80" s="34">
        <v>0</v>
      </c>
      <c r="G80" s="34">
        <v>0</v>
      </c>
      <c r="H80" s="34">
        <v>0</v>
      </c>
      <c r="I80" s="34">
        <v>0</v>
      </c>
      <c r="J80" s="34">
        <v>0</v>
      </c>
      <c r="K80" s="34"/>
      <c r="L80" s="34"/>
      <c r="M80" s="34">
        <v>0</v>
      </c>
      <c r="N80" s="34"/>
      <c r="O80" s="34"/>
      <c r="P80" s="34"/>
      <c r="Q80" s="34">
        <v>80</v>
      </c>
      <c r="R80" s="36">
        <f t="shared" ref="R80:R85" si="262">SUM(F80:Q80)</f>
        <v>80</v>
      </c>
      <c r="S80" s="36">
        <v>0</v>
      </c>
      <c r="T80" s="32"/>
      <c r="U80" s="34">
        <v>0</v>
      </c>
      <c r="V80" s="34">
        <v>0</v>
      </c>
      <c r="W80" s="34">
        <v>0</v>
      </c>
      <c r="X80" s="35">
        <f t="shared" si="201"/>
        <v>0</v>
      </c>
      <c r="Y80" s="34">
        <v>0</v>
      </c>
      <c r="Z80" s="34">
        <v>0</v>
      </c>
      <c r="AA80" s="34"/>
      <c r="AB80" s="35">
        <f t="shared" si="202"/>
        <v>0</v>
      </c>
      <c r="AC80" s="34"/>
      <c r="AD80" s="34">
        <v>0</v>
      </c>
      <c r="AE80" s="34">
        <v>0</v>
      </c>
      <c r="AF80" s="35">
        <f t="shared" si="203"/>
        <v>0</v>
      </c>
      <c r="AG80" s="37"/>
      <c r="AH80" s="37"/>
      <c r="AI80" s="37">
        <v>30</v>
      </c>
      <c r="AJ80" s="35">
        <f t="shared" si="204"/>
        <v>30</v>
      </c>
      <c r="AK80" s="35">
        <f t="shared" ref="AK80:AK85" si="263">+X80+AB80+AF80+AJ80</f>
        <v>30</v>
      </c>
      <c r="AL80" s="36">
        <f t="shared" ref="AL80:AL85" si="264">+AK80</f>
        <v>30</v>
      </c>
      <c r="AM80" s="32"/>
      <c r="AN80" s="34">
        <v>0</v>
      </c>
      <c r="AO80" s="34">
        <v>0</v>
      </c>
      <c r="AP80" s="34">
        <v>0</v>
      </c>
      <c r="AQ80" s="35">
        <f t="shared" si="207"/>
        <v>0</v>
      </c>
      <c r="AR80" s="34">
        <v>0</v>
      </c>
      <c r="AS80" s="34">
        <v>0</v>
      </c>
      <c r="AT80" s="34">
        <v>0</v>
      </c>
      <c r="AU80" s="35">
        <f t="shared" si="208"/>
        <v>0</v>
      </c>
      <c r="AV80" s="34">
        <v>0</v>
      </c>
      <c r="AW80" s="34">
        <v>0</v>
      </c>
      <c r="AX80" s="34">
        <v>0</v>
      </c>
      <c r="AY80" s="35">
        <f t="shared" si="209"/>
        <v>0</v>
      </c>
      <c r="AZ80" s="37">
        <v>0</v>
      </c>
      <c r="BA80" s="37">
        <v>0</v>
      </c>
      <c r="BB80" s="37">
        <v>0</v>
      </c>
      <c r="BC80" s="35">
        <f t="shared" si="210"/>
        <v>0</v>
      </c>
      <c r="BD80" s="35">
        <f t="shared" ref="BD80:BD85" si="265">+AQ80+AU80+AY80+BC80</f>
        <v>0</v>
      </c>
      <c r="BE80" s="36">
        <f t="shared" ref="BE80:BE85" si="266">+BD80</f>
        <v>0</v>
      </c>
      <c r="BF80" s="38">
        <f t="shared" si="239"/>
        <v>0</v>
      </c>
      <c r="BG80" s="38">
        <f t="shared" si="240"/>
        <v>0</v>
      </c>
    </row>
    <row r="81" spans="1:59" ht="15.75" customHeight="1" outlineLevel="1">
      <c r="A81" s="23" t="s">
        <v>73</v>
      </c>
      <c r="B81" s="34">
        <v>3500</v>
      </c>
      <c r="C81" s="34">
        <v>436.2798499999999</v>
      </c>
      <c r="D81" s="34">
        <f t="shared" si="261"/>
        <v>3063.7201500000001</v>
      </c>
      <c r="E81" s="34">
        <f t="shared" si="200"/>
        <v>258.90980999999999</v>
      </c>
      <c r="F81" s="34">
        <v>9.0340000000000004E-2</v>
      </c>
      <c r="G81" s="34">
        <v>0</v>
      </c>
      <c r="H81" s="34">
        <v>0</v>
      </c>
      <c r="I81" s="34">
        <v>0</v>
      </c>
      <c r="J81" s="34">
        <v>0</v>
      </c>
      <c r="K81" s="34"/>
      <c r="L81" s="34"/>
      <c r="M81" s="34"/>
      <c r="N81" s="34">
        <v>0</v>
      </c>
      <c r="O81" s="34">
        <v>0</v>
      </c>
      <c r="P81" s="34">
        <v>0</v>
      </c>
      <c r="Q81" s="34">
        <v>250</v>
      </c>
      <c r="R81" s="36">
        <f t="shared" si="262"/>
        <v>250.09034</v>
      </c>
      <c r="S81" s="36">
        <v>0</v>
      </c>
      <c r="T81" s="32"/>
      <c r="U81" s="34">
        <v>9.0340000000000004E-2</v>
      </c>
      <c r="V81" s="34">
        <v>0</v>
      </c>
      <c r="W81" s="34">
        <v>0</v>
      </c>
      <c r="X81" s="35">
        <f t="shared" si="201"/>
        <v>9.0340000000000004E-2</v>
      </c>
      <c r="Y81" s="34">
        <v>0</v>
      </c>
      <c r="Z81" s="34">
        <v>0</v>
      </c>
      <c r="AA81" s="34"/>
      <c r="AB81" s="35">
        <f t="shared" si="202"/>
        <v>0</v>
      </c>
      <c r="AC81" s="34"/>
      <c r="AD81" s="34">
        <v>0.82162999999999997</v>
      </c>
      <c r="AE81" s="34">
        <v>7.9978400000000001</v>
      </c>
      <c r="AF81" s="35">
        <f t="shared" si="203"/>
        <v>8.8194700000000008</v>
      </c>
      <c r="AG81" s="37">
        <v>0</v>
      </c>
      <c r="AH81" s="37">
        <v>0</v>
      </c>
      <c r="AI81" s="37">
        <v>250</v>
      </c>
      <c r="AJ81" s="35">
        <f t="shared" si="204"/>
        <v>250</v>
      </c>
      <c r="AK81" s="35">
        <f t="shared" si="263"/>
        <v>258.90980999999999</v>
      </c>
      <c r="AL81" s="36">
        <f t="shared" si="264"/>
        <v>258.90980999999999</v>
      </c>
      <c r="AM81" s="32"/>
      <c r="AN81" s="34">
        <v>9.0340000000000004E-2</v>
      </c>
      <c r="AO81" s="34">
        <v>0</v>
      </c>
      <c r="AP81" s="34">
        <v>0</v>
      </c>
      <c r="AQ81" s="35">
        <f t="shared" si="207"/>
        <v>9.0340000000000004E-2</v>
      </c>
      <c r="AR81" s="34">
        <v>0</v>
      </c>
      <c r="AS81" s="34">
        <v>0</v>
      </c>
      <c r="AT81" s="34">
        <v>0</v>
      </c>
      <c r="AU81" s="35">
        <f t="shared" si="208"/>
        <v>0</v>
      </c>
      <c r="AV81" s="34">
        <v>0</v>
      </c>
      <c r="AW81" s="34">
        <v>0.82162999999999997</v>
      </c>
      <c r="AX81" s="34">
        <v>7.9978400000000001</v>
      </c>
      <c r="AY81" s="35">
        <f t="shared" si="209"/>
        <v>8.8194700000000008</v>
      </c>
      <c r="AZ81" s="37">
        <v>0</v>
      </c>
      <c r="BA81" s="37">
        <v>0.70529999999999993</v>
      </c>
      <c r="BB81" s="37">
        <v>0</v>
      </c>
      <c r="BC81" s="35">
        <f t="shared" si="210"/>
        <v>0.70529999999999993</v>
      </c>
      <c r="BD81" s="35">
        <f t="shared" si="265"/>
        <v>9.6151099999999996</v>
      </c>
      <c r="BE81" s="36">
        <f t="shared" si="266"/>
        <v>9.6151099999999996</v>
      </c>
      <c r="BF81" s="38">
        <f t="shared" si="239"/>
        <v>3.7136908794610757</v>
      </c>
      <c r="BG81" s="38">
        <f t="shared" si="240"/>
        <v>3.7136908794610757</v>
      </c>
    </row>
    <row r="82" spans="1:59" ht="15.75" customHeight="1" outlineLevel="1">
      <c r="A82" s="23" t="s">
        <v>74</v>
      </c>
      <c r="B82" s="34">
        <v>1500</v>
      </c>
      <c r="C82" s="34">
        <v>125.09043999999999</v>
      </c>
      <c r="D82" s="34">
        <f t="shared" si="261"/>
        <v>1374.9095600000001</v>
      </c>
      <c r="E82" s="34">
        <f t="shared" si="200"/>
        <v>255.76668000000001</v>
      </c>
      <c r="F82" s="34">
        <v>105.96666</v>
      </c>
      <c r="G82" s="34">
        <v>18.16666</v>
      </c>
      <c r="H82" s="34">
        <v>106.43336000000001</v>
      </c>
      <c r="I82" s="34">
        <v>25.2</v>
      </c>
      <c r="J82" s="34">
        <v>0</v>
      </c>
      <c r="K82" s="34"/>
      <c r="L82" s="34"/>
      <c r="M82" s="34"/>
      <c r="N82" s="34"/>
      <c r="O82" s="34"/>
      <c r="P82" s="34">
        <v>0</v>
      </c>
      <c r="Q82" s="34">
        <v>0</v>
      </c>
      <c r="R82" s="36">
        <f t="shared" si="262"/>
        <v>255.76668000000001</v>
      </c>
      <c r="S82" s="36">
        <v>0</v>
      </c>
      <c r="T82" s="32"/>
      <c r="U82" s="34">
        <v>105.96666</v>
      </c>
      <c r="V82" s="34">
        <v>18.16666</v>
      </c>
      <c r="W82" s="34">
        <v>106.43336000000001</v>
      </c>
      <c r="X82" s="35">
        <f t="shared" si="201"/>
        <v>230.56668000000002</v>
      </c>
      <c r="Y82" s="34">
        <v>25.2</v>
      </c>
      <c r="Z82" s="34">
        <v>0</v>
      </c>
      <c r="AA82" s="34"/>
      <c r="AB82" s="35">
        <f t="shared" si="202"/>
        <v>25.2</v>
      </c>
      <c r="AC82" s="34"/>
      <c r="AD82" s="34">
        <v>0</v>
      </c>
      <c r="AE82" s="34">
        <v>0</v>
      </c>
      <c r="AF82" s="35">
        <f t="shared" si="203"/>
        <v>0</v>
      </c>
      <c r="AG82" s="37"/>
      <c r="AH82" s="37">
        <v>0</v>
      </c>
      <c r="AI82" s="37">
        <v>0</v>
      </c>
      <c r="AJ82" s="35">
        <f t="shared" si="204"/>
        <v>0</v>
      </c>
      <c r="AK82" s="35">
        <f t="shared" si="263"/>
        <v>255.76668000000001</v>
      </c>
      <c r="AL82" s="36">
        <f t="shared" si="264"/>
        <v>255.76668000000001</v>
      </c>
      <c r="AM82" s="32"/>
      <c r="AN82" s="34">
        <v>105.96666</v>
      </c>
      <c r="AO82" s="34">
        <v>18.16666</v>
      </c>
      <c r="AP82" s="34">
        <v>106.43336000000001</v>
      </c>
      <c r="AQ82" s="35">
        <f t="shared" si="207"/>
        <v>230.56668000000002</v>
      </c>
      <c r="AR82" s="34">
        <v>25.2</v>
      </c>
      <c r="AS82" s="34">
        <v>0</v>
      </c>
      <c r="AT82" s="34">
        <v>0</v>
      </c>
      <c r="AU82" s="35">
        <f t="shared" si="208"/>
        <v>25.2</v>
      </c>
      <c r="AV82" s="34">
        <v>0</v>
      </c>
      <c r="AW82" s="34">
        <v>0</v>
      </c>
      <c r="AX82" s="34">
        <v>0</v>
      </c>
      <c r="AY82" s="35">
        <f t="shared" si="209"/>
        <v>0</v>
      </c>
      <c r="AZ82" s="37">
        <v>0</v>
      </c>
      <c r="BA82" s="37">
        <v>0</v>
      </c>
      <c r="BB82" s="37">
        <v>2.8</v>
      </c>
      <c r="BC82" s="35">
        <f t="shared" si="210"/>
        <v>2.8</v>
      </c>
      <c r="BD82" s="35">
        <f t="shared" si="265"/>
        <v>258.56668000000002</v>
      </c>
      <c r="BE82" s="36">
        <f t="shared" si="266"/>
        <v>258.56668000000002</v>
      </c>
      <c r="BF82" s="38">
        <f t="shared" si="239"/>
        <v>101.09474775995059</v>
      </c>
      <c r="BG82" s="38">
        <f t="shared" si="240"/>
        <v>101.09474775995059</v>
      </c>
    </row>
    <row r="83" spans="1:59" ht="15.75" customHeight="1" outlineLevel="1">
      <c r="A83" s="23" t="s">
        <v>75</v>
      </c>
      <c r="B83" s="34">
        <v>600</v>
      </c>
      <c r="C83" s="34">
        <v>318.57718</v>
      </c>
      <c r="D83" s="34">
        <f t="shared" si="261"/>
        <v>281.42282</v>
      </c>
      <c r="E83" s="34">
        <f t="shared" si="200"/>
        <v>130</v>
      </c>
      <c r="F83" s="34">
        <v>0</v>
      </c>
      <c r="G83" s="34">
        <v>0</v>
      </c>
      <c r="H83" s="34">
        <v>0</v>
      </c>
      <c r="I83" s="34">
        <v>0</v>
      </c>
      <c r="J83" s="34">
        <v>0</v>
      </c>
      <c r="K83" s="34"/>
      <c r="L83" s="34"/>
      <c r="M83" s="34">
        <v>0</v>
      </c>
      <c r="N83" s="34">
        <v>0</v>
      </c>
      <c r="O83" s="34"/>
      <c r="P83" s="34">
        <v>70</v>
      </c>
      <c r="Q83" s="34">
        <v>60</v>
      </c>
      <c r="R83" s="36">
        <f t="shared" si="262"/>
        <v>130</v>
      </c>
      <c r="S83" s="36">
        <v>0</v>
      </c>
      <c r="T83" s="32"/>
      <c r="U83" s="34">
        <v>0</v>
      </c>
      <c r="V83" s="34">
        <v>0</v>
      </c>
      <c r="W83" s="34">
        <v>0</v>
      </c>
      <c r="X83" s="35">
        <f t="shared" si="201"/>
        <v>0</v>
      </c>
      <c r="Y83" s="34">
        <v>0</v>
      </c>
      <c r="Z83" s="34">
        <v>0</v>
      </c>
      <c r="AA83" s="34"/>
      <c r="AB83" s="35">
        <f t="shared" si="202"/>
        <v>0</v>
      </c>
      <c r="AC83" s="34"/>
      <c r="AD83" s="34">
        <v>0</v>
      </c>
      <c r="AE83" s="34">
        <v>0</v>
      </c>
      <c r="AF83" s="35">
        <f t="shared" si="203"/>
        <v>0</v>
      </c>
      <c r="AG83" s="37"/>
      <c r="AH83" s="37">
        <v>70</v>
      </c>
      <c r="AI83" s="37">
        <v>60</v>
      </c>
      <c r="AJ83" s="35">
        <f t="shared" si="204"/>
        <v>130</v>
      </c>
      <c r="AK83" s="35">
        <f t="shared" si="263"/>
        <v>130</v>
      </c>
      <c r="AL83" s="36">
        <f t="shared" si="264"/>
        <v>130</v>
      </c>
      <c r="AM83" s="32"/>
      <c r="AN83" s="34">
        <v>0</v>
      </c>
      <c r="AO83" s="34">
        <v>0</v>
      </c>
      <c r="AP83" s="34">
        <v>0</v>
      </c>
      <c r="AQ83" s="35">
        <f t="shared" si="207"/>
        <v>0</v>
      </c>
      <c r="AR83" s="34">
        <v>0</v>
      </c>
      <c r="AS83" s="34">
        <v>0</v>
      </c>
      <c r="AT83" s="34">
        <v>0</v>
      </c>
      <c r="AU83" s="35">
        <f t="shared" si="208"/>
        <v>0</v>
      </c>
      <c r="AV83" s="34">
        <v>0</v>
      </c>
      <c r="AW83" s="34">
        <v>0</v>
      </c>
      <c r="AX83" s="34">
        <v>0</v>
      </c>
      <c r="AY83" s="35">
        <f t="shared" si="209"/>
        <v>0</v>
      </c>
      <c r="AZ83" s="37">
        <v>0</v>
      </c>
      <c r="BA83" s="37">
        <v>0</v>
      </c>
      <c r="BB83" s="37">
        <v>0</v>
      </c>
      <c r="BC83" s="35">
        <f t="shared" si="210"/>
        <v>0</v>
      </c>
      <c r="BD83" s="35">
        <f t="shared" si="265"/>
        <v>0</v>
      </c>
      <c r="BE83" s="36">
        <f t="shared" si="266"/>
        <v>0</v>
      </c>
      <c r="BF83" s="38">
        <f t="shared" si="239"/>
        <v>0</v>
      </c>
      <c r="BG83" s="38">
        <f t="shared" si="240"/>
        <v>0</v>
      </c>
    </row>
    <row r="84" spans="1:59" ht="15.75" customHeight="1" outlineLevel="1">
      <c r="A84" s="23" t="s">
        <v>76</v>
      </c>
      <c r="B84" s="34">
        <v>375</v>
      </c>
      <c r="C84" s="34">
        <v>0</v>
      </c>
      <c r="D84" s="34">
        <f t="shared" si="261"/>
        <v>375</v>
      </c>
      <c r="E84" s="34">
        <f t="shared" si="200"/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/>
      <c r="L84" s="37"/>
      <c r="M84" s="34">
        <v>0</v>
      </c>
      <c r="N84" s="34">
        <v>0</v>
      </c>
      <c r="O84" s="34">
        <v>0</v>
      </c>
      <c r="P84" s="34">
        <v>0</v>
      </c>
      <c r="Q84" s="34">
        <v>0</v>
      </c>
      <c r="R84" s="36">
        <f t="shared" si="262"/>
        <v>0</v>
      </c>
      <c r="S84" s="36">
        <f>SUM(G84:R84)</f>
        <v>0</v>
      </c>
      <c r="T84" s="32"/>
      <c r="U84" s="37">
        <v>0</v>
      </c>
      <c r="V84" s="37">
        <v>0</v>
      </c>
      <c r="W84" s="37">
        <v>0</v>
      </c>
      <c r="X84" s="35">
        <f t="shared" si="201"/>
        <v>0</v>
      </c>
      <c r="Y84" s="37">
        <v>0</v>
      </c>
      <c r="Z84" s="37">
        <v>0</v>
      </c>
      <c r="AA84" s="37"/>
      <c r="AB84" s="35">
        <f t="shared" si="202"/>
        <v>0</v>
      </c>
      <c r="AC84" s="37"/>
      <c r="AD84" s="34">
        <v>0</v>
      </c>
      <c r="AE84" s="34">
        <v>0</v>
      </c>
      <c r="AF84" s="35">
        <f t="shared" si="203"/>
        <v>0</v>
      </c>
      <c r="AG84" s="37">
        <v>0</v>
      </c>
      <c r="AH84" s="37">
        <v>0</v>
      </c>
      <c r="AI84" s="37">
        <v>0</v>
      </c>
      <c r="AJ84" s="35">
        <f t="shared" si="204"/>
        <v>0</v>
      </c>
      <c r="AK84" s="35">
        <f t="shared" si="263"/>
        <v>0</v>
      </c>
      <c r="AL84" s="36">
        <f t="shared" si="264"/>
        <v>0</v>
      </c>
      <c r="AM84" s="32"/>
      <c r="AN84" s="37">
        <v>0</v>
      </c>
      <c r="AO84" s="37">
        <v>0</v>
      </c>
      <c r="AP84" s="37">
        <v>0</v>
      </c>
      <c r="AQ84" s="35">
        <f t="shared" si="207"/>
        <v>0</v>
      </c>
      <c r="AR84" s="37">
        <v>0</v>
      </c>
      <c r="AS84" s="37">
        <v>0</v>
      </c>
      <c r="AT84" s="37">
        <v>0</v>
      </c>
      <c r="AU84" s="35">
        <f t="shared" si="208"/>
        <v>0</v>
      </c>
      <c r="AV84" s="37">
        <v>0</v>
      </c>
      <c r="AW84" s="34">
        <v>0</v>
      </c>
      <c r="AX84" s="34">
        <v>0</v>
      </c>
      <c r="AY84" s="35">
        <f t="shared" si="209"/>
        <v>0</v>
      </c>
      <c r="AZ84" s="37">
        <v>0</v>
      </c>
      <c r="BA84" s="37">
        <v>0</v>
      </c>
      <c r="BB84" s="37">
        <v>0</v>
      </c>
      <c r="BC84" s="35">
        <f t="shared" si="210"/>
        <v>0</v>
      </c>
      <c r="BD84" s="35">
        <f t="shared" si="265"/>
        <v>0</v>
      </c>
      <c r="BE84" s="36">
        <f t="shared" si="266"/>
        <v>0</v>
      </c>
      <c r="BF84" s="38"/>
      <c r="BG84" s="38"/>
    </row>
    <row r="85" spans="1:59" ht="35.25" customHeight="1" outlineLevel="1">
      <c r="A85" s="23" t="s">
        <v>77</v>
      </c>
      <c r="B85" s="34">
        <v>1500</v>
      </c>
      <c r="C85" s="34">
        <v>0</v>
      </c>
      <c r="D85" s="34">
        <f t="shared" si="261"/>
        <v>1500</v>
      </c>
      <c r="E85" s="34">
        <f t="shared" si="200"/>
        <v>5</v>
      </c>
      <c r="F85" s="34">
        <v>0</v>
      </c>
      <c r="G85" s="34">
        <v>0</v>
      </c>
      <c r="H85" s="34">
        <v>0</v>
      </c>
      <c r="I85" s="34">
        <v>0</v>
      </c>
      <c r="J85" s="34">
        <v>0</v>
      </c>
      <c r="K85" s="34"/>
      <c r="L85" s="34"/>
      <c r="M85" s="34"/>
      <c r="N85" s="34"/>
      <c r="O85" s="34"/>
      <c r="P85" s="34"/>
      <c r="Q85" s="34">
        <v>5</v>
      </c>
      <c r="R85" s="36">
        <f t="shared" si="262"/>
        <v>5</v>
      </c>
      <c r="S85" s="36">
        <f>+D85-R85</f>
        <v>1495</v>
      </c>
      <c r="T85" s="32"/>
      <c r="U85" s="34">
        <v>0</v>
      </c>
      <c r="V85" s="34">
        <v>0</v>
      </c>
      <c r="W85" s="34">
        <v>0</v>
      </c>
      <c r="X85" s="35">
        <f t="shared" si="201"/>
        <v>0</v>
      </c>
      <c r="Y85" s="34">
        <v>0</v>
      </c>
      <c r="Z85" s="34">
        <v>0</v>
      </c>
      <c r="AA85" s="34"/>
      <c r="AB85" s="35">
        <f t="shared" si="202"/>
        <v>0</v>
      </c>
      <c r="AC85" s="34"/>
      <c r="AD85" s="34">
        <v>0</v>
      </c>
      <c r="AE85" s="34">
        <v>0</v>
      </c>
      <c r="AF85" s="35">
        <f t="shared" si="203"/>
        <v>0</v>
      </c>
      <c r="AG85" s="37"/>
      <c r="AH85" s="37"/>
      <c r="AI85" s="37">
        <v>5</v>
      </c>
      <c r="AJ85" s="35">
        <f t="shared" si="204"/>
        <v>5</v>
      </c>
      <c r="AK85" s="35">
        <f t="shared" si="263"/>
        <v>5</v>
      </c>
      <c r="AL85" s="36">
        <f t="shared" si="264"/>
        <v>5</v>
      </c>
      <c r="AM85" s="32"/>
      <c r="AN85" s="34">
        <v>0</v>
      </c>
      <c r="AO85" s="34">
        <v>0</v>
      </c>
      <c r="AP85" s="34">
        <v>0</v>
      </c>
      <c r="AQ85" s="35">
        <f t="shared" si="207"/>
        <v>0</v>
      </c>
      <c r="AR85" s="34">
        <v>0</v>
      </c>
      <c r="AS85" s="34">
        <v>0</v>
      </c>
      <c r="AT85" s="34">
        <v>0</v>
      </c>
      <c r="AU85" s="35">
        <f t="shared" si="208"/>
        <v>0</v>
      </c>
      <c r="AV85" s="34">
        <v>0</v>
      </c>
      <c r="AW85" s="34">
        <v>0</v>
      </c>
      <c r="AX85" s="34">
        <v>0</v>
      </c>
      <c r="AY85" s="35">
        <f t="shared" si="209"/>
        <v>0</v>
      </c>
      <c r="AZ85" s="37">
        <v>0</v>
      </c>
      <c r="BA85" s="37">
        <v>0</v>
      </c>
      <c r="BB85" s="37">
        <v>0</v>
      </c>
      <c r="BC85" s="35">
        <f t="shared" si="210"/>
        <v>0</v>
      </c>
      <c r="BD85" s="35">
        <f t="shared" si="265"/>
        <v>0</v>
      </c>
      <c r="BE85" s="36">
        <f t="shared" si="266"/>
        <v>0</v>
      </c>
      <c r="BF85" s="38">
        <f t="shared" si="239"/>
        <v>0</v>
      </c>
      <c r="BG85" s="38">
        <f t="shared" si="240"/>
        <v>0</v>
      </c>
    </row>
    <row r="86" spans="1:59" ht="15.75" customHeight="1">
      <c r="A86" s="22" t="s">
        <v>117</v>
      </c>
      <c r="B86" s="3">
        <f t="shared" ref="B86:S86" si="267">SUM(B87:B88)</f>
        <v>3500</v>
      </c>
      <c r="C86" s="3">
        <f t="shared" si="267"/>
        <v>77.147484646590001</v>
      </c>
      <c r="D86" s="3">
        <f t="shared" si="267"/>
        <v>3422.8525153534101</v>
      </c>
      <c r="E86" s="3">
        <f t="shared" si="267"/>
        <v>2827.2754500000001</v>
      </c>
      <c r="F86" s="3">
        <f t="shared" si="267"/>
        <v>177.22684000000001</v>
      </c>
      <c r="G86" s="3">
        <f t="shared" si="267"/>
        <v>95.041399999999996</v>
      </c>
      <c r="H86" s="3">
        <f t="shared" si="267"/>
        <v>546.52152999999998</v>
      </c>
      <c r="I86" s="3">
        <f t="shared" si="267"/>
        <v>300.28748999999999</v>
      </c>
      <c r="J86" s="3">
        <f t="shared" si="267"/>
        <v>205.64084</v>
      </c>
      <c r="K86" s="3">
        <f t="shared" si="267"/>
        <v>110.95496999999997</v>
      </c>
      <c r="L86" s="3">
        <f t="shared" si="267"/>
        <v>200.61944</v>
      </c>
      <c r="M86" s="3">
        <f t="shared" si="267"/>
        <v>170</v>
      </c>
      <c r="N86" s="3">
        <f t="shared" si="267"/>
        <v>0</v>
      </c>
      <c r="O86" s="3">
        <f t="shared" si="267"/>
        <v>0</v>
      </c>
      <c r="P86" s="3">
        <f t="shared" si="267"/>
        <v>730.54700000000003</v>
      </c>
      <c r="Q86" s="3">
        <f t="shared" si="267"/>
        <v>0</v>
      </c>
      <c r="R86" s="3">
        <f t="shared" si="267"/>
        <v>2536.8395099999998</v>
      </c>
      <c r="S86" s="3">
        <f t="shared" si="267"/>
        <v>0</v>
      </c>
      <c r="T86" s="32"/>
      <c r="U86" s="3">
        <f t="shared" ref="U86:AL86" si="268">SUM(U87:U88)</f>
        <v>177.22684000000001</v>
      </c>
      <c r="V86" s="3">
        <f t="shared" si="268"/>
        <v>95.041399999999996</v>
      </c>
      <c r="W86" s="3">
        <f t="shared" si="268"/>
        <v>546.52152999999998</v>
      </c>
      <c r="X86" s="3">
        <f t="shared" si="268"/>
        <v>818.78976999999998</v>
      </c>
      <c r="Y86" s="3">
        <f t="shared" si="268"/>
        <v>300.28748999999999</v>
      </c>
      <c r="Z86" s="3">
        <f t="shared" si="268"/>
        <v>205.64084</v>
      </c>
      <c r="AA86" s="3">
        <f t="shared" si="268"/>
        <v>110.95496999999997</v>
      </c>
      <c r="AB86" s="3">
        <f t="shared" si="268"/>
        <v>616.88329999999996</v>
      </c>
      <c r="AC86" s="3">
        <f t="shared" si="268"/>
        <v>200.61944</v>
      </c>
      <c r="AD86" s="3">
        <f t="shared" si="268"/>
        <v>145.38730000000001</v>
      </c>
      <c r="AE86" s="3">
        <f t="shared" si="268"/>
        <v>210.04863999999995</v>
      </c>
      <c r="AF86" s="3">
        <f t="shared" si="268"/>
        <v>556.05538000000001</v>
      </c>
      <c r="AG86" s="33">
        <f t="shared" si="268"/>
        <v>105</v>
      </c>
      <c r="AH86" s="33">
        <f t="shared" si="268"/>
        <v>730.54700000000003</v>
      </c>
      <c r="AI86" s="33">
        <f t="shared" si="268"/>
        <v>0</v>
      </c>
      <c r="AJ86" s="3">
        <f t="shared" si="268"/>
        <v>835.54700000000003</v>
      </c>
      <c r="AK86" s="3">
        <f t="shared" ref="AK86" si="269">SUM(AK87:AK88)</f>
        <v>2827.2754500000001</v>
      </c>
      <c r="AL86" s="3">
        <f t="shared" si="268"/>
        <v>2827.2754500000001</v>
      </c>
      <c r="AM86" s="32"/>
      <c r="AN86" s="3">
        <f t="shared" ref="AN86:BE86" si="270">SUM(AN87:AN88)</f>
        <v>177.22684000000001</v>
      </c>
      <c r="AO86" s="3">
        <f t="shared" si="270"/>
        <v>95.041399999999996</v>
      </c>
      <c r="AP86" s="3">
        <f t="shared" si="270"/>
        <v>546.52152999999998</v>
      </c>
      <c r="AQ86" s="3">
        <f t="shared" ref="AQ86" si="271">SUM(AQ87:AQ88)</f>
        <v>818.78976999999998</v>
      </c>
      <c r="AR86" s="3">
        <f t="shared" si="270"/>
        <v>300.28748999999999</v>
      </c>
      <c r="AS86" s="3">
        <f t="shared" si="270"/>
        <v>205.64084</v>
      </c>
      <c r="AT86" s="3">
        <f t="shared" si="270"/>
        <v>110.95496999999997</v>
      </c>
      <c r="AU86" s="3">
        <f t="shared" si="270"/>
        <v>616.88329999999996</v>
      </c>
      <c r="AV86" s="3">
        <f t="shared" si="270"/>
        <v>200.61944</v>
      </c>
      <c r="AW86" s="3">
        <f t="shared" si="270"/>
        <v>145.38730000000001</v>
      </c>
      <c r="AX86" s="3">
        <f t="shared" si="270"/>
        <v>210.04863999999995</v>
      </c>
      <c r="AY86" s="3">
        <f t="shared" ref="AY86" si="272">SUM(AY87:AY88)</f>
        <v>556.05538000000001</v>
      </c>
      <c r="AZ86" s="33">
        <f t="shared" si="270"/>
        <v>473.52027999999996</v>
      </c>
      <c r="BA86" s="33">
        <f t="shared" si="270"/>
        <v>0</v>
      </c>
      <c r="BB86" s="33">
        <f t="shared" si="270"/>
        <v>0</v>
      </c>
      <c r="BC86" s="3">
        <f t="shared" si="270"/>
        <v>473.52027999999996</v>
      </c>
      <c r="BD86" s="3">
        <f t="shared" si="270"/>
        <v>2465.2487299999998</v>
      </c>
      <c r="BE86" s="3">
        <f t="shared" si="270"/>
        <v>2465.2487299999998</v>
      </c>
      <c r="BF86" s="14">
        <f t="shared" si="239"/>
        <v>87.19520873001602</v>
      </c>
      <c r="BG86" s="14">
        <f t="shared" si="240"/>
        <v>87.19520873001602</v>
      </c>
    </row>
    <row r="87" spans="1:59" ht="15.75" customHeight="1" outlineLevel="1">
      <c r="A87" s="23" t="s">
        <v>78</v>
      </c>
      <c r="B87" s="34">
        <v>2000</v>
      </c>
      <c r="C87" s="34">
        <v>77.147484646590001</v>
      </c>
      <c r="D87" s="34">
        <f>+B87-C87</f>
        <v>1922.8525153534099</v>
      </c>
      <c r="E87" s="34">
        <f t="shared" si="200"/>
        <v>1907.5180599999999</v>
      </c>
      <c r="F87" s="34">
        <v>177.22684000000001</v>
      </c>
      <c r="G87" s="34">
        <v>95.041399999999996</v>
      </c>
      <c r="H87" s="34">
        <v>546.52152999999998</v>
      </c>
      <c r="I87" s="34">
        <v>300.28748999999999</v>
      </c>
      <c r="J87" s="34">
        <v>205.64084</v>
      </c>
      <c r="K87" s="34">
        <v>110.95496999999997</v>
      </c>
      <c r="L87" s="34">
        <v>200.61944</v>
      </c>
      <c r="M87" s="34">
        <v>170</v>
      </c>
      <c r="N87" s="34">
        <v>0</v>
      </c>
      <c r="O87" s="34">
        <v>0</v>
      </c>
      <c r="P87" s="34">
        <v>0</v>
      </c>
      <c r="Q87" s="34">
        <v>0</v>
      </c>
      <c r="R87" s="36">
        <f>SUM(F87:Q87)</f>
        <v>1806.29251</v>
      </c>
      <c r="S87" s="36">
        <v>0</v>
      </c>
      <c r="T87" s="32"/>
      <c r="U87" s="34">
        <v>177.22684000000001</v>
      </c>
      <c r="V87" s="34">
        <v>95.041399999999996</v>
      </c>
      <c r="W87" s="34">
        <v>546.52152999999998</v>
      </c>
      <c r="X87" s="35">
        <f t="shared" si="201"/>
        <v>818.78976999999998</v>
      </c>
      <c r="Y87" s="34">
        <v>300.28748999999999</v>
      </c>
      <c r="Z87" s="34">
        <v>205.64084</v>
      </c>
      <c r="AA87" s="34">
        <v>110.95496999999997</v>
      </c>
      <c r="AB87" s="35">
        <f t="shared" si="202"/>
        <v>616.88329999999996</v>
      </c>
      <c r="AC87" s="34">
        <v>200.61944</v>
      </c>
      <c r="AD87" s="34">
        <v>145.38730000000001</v>
      </c>
      <c r="AE87" s="34">
        <v>20.838249999999999</v>
      </c>
      <c r="AF87" s="35">
        <f t="shared" si="203"/>
        <v>366.84499000000005</v>
      </c>
      <c r="AG87" s="37">
        <v>105</v>
      </c>
      <c r="AH87" s="37">
        <v>0</v>
      </c>
      <c r="AI87" s="37">
        <v>0</v>
      </c>
      <c r="AJ87" s="35">
        <f t="shared" si="204"/>
        <v>105</v>
      </c>
      <c r="AK87" s="35">
        <f t="shared" ref="AK87:AK88" si="273">+X87+AB87+AF87+AJ87</f>
        <v>1907.5180599999999</v>
      </c>
      <c r="AL87" s="36">
        <f t="shared" ref="AL87:AL88" si="274">+AK87</f>
        <v>1907.5180599999999</v>
      </c>
      <c r="AM87" s="32"/>
      <c r="AN87" s="34">
        <v>177.22684000000001</v>
      </c>
      <c r="AO87" s="34">
        <v>95.041399999999996</v>
      </c>
      <c r="AP87" s="34">
        <v>546.52152999999998</v>
      </c>
      <c r="AQ87" s="35">
        <f t="shared" si="207"/>
        <v>818.78976999999998</v>
      </c>
      <c r="AR87" s="34">
        <v>300.28748999999999</v>
      </c>
      <c r="AS87" s="34">
        <v>205.64084</v>
      </c>
      <c r="AT87" s="34">
        <v>110.95496999999997</v>
      </c>
      <c r="AU87" s="35">
        <f t="shared" si="208"/>
        <v>616.88329999999996</v>
      </c>
      <c r="AV87" s="34">
        <v>200.61944</v>
      </c>
      <c r="AW87" s="34">
        <v>145.38730000000001</v>
      </c>
      <c r="AX87" s="34">
        <v>20.838249999999999</v>
      </c>
      <c r="AY87" s="35">
        <f t="shared" si="209"/>
        <v>366.84499000000005</v>
      </c>
      <c r="AZ87" s="37">
        <v>133.51468</v>
      </c>
      <c r="BA87" s="37">
        <v>0</v>
      </c>
      <c r="BB87" s="37">
        <v>0</v>
      </c>
      <c r="BC87" s="35">
        <f t="shared" si="210"/>
        <v>133.51468</v>
      </c>
      <c r="BD87" s="35">
        <f t="shared" ref="BD87:BD88" si="275">+AQ87+AU87+AY87+BC87</f>
        <v>1936.0327399999999</v>
      </c>
      <c r="BE87" s="36">
        <f t="shared" ref="BE87:BE88" si="276">+BD87</f>
        <v>1936.0327399999999</v>
      </c>
      <c r="BF87" s="38">
        <f t="shared" si="239"/>
        <v>101.49485766860839</v>
      </c>
      <c r="BG87" s="38">
        <f t="shared" si="240"/>
        <v>101.49485766860839</v>
      </c>
    </row>
    <row r="88" spans="1:59" ht="15.75" customHeight="1" outlineLevel="1">
      <c r="A88" s="23" t="s">
        <v>79</v>
      </c>
      <c r="B88" s="34">
        <v>1500</v>
      </c>
      <c r="C88" s="34">
        <v>0</v>
      </c>
      <c r="D88" s="34">
        <f>+B88-C88</f>
        <v>1500</v>
      </c>
      <c r="E88" s="34">
        <f t="shared" si="200"/>
        <v>919.75738999999999</v>
      </c>
      <c r="F88" s="34">
        <v>0</v>
      </c>
      <c r="G88" s="34">
        <v>0</v>
      </c>
      <c r="H88" s="34">
        <v>0</v>
      </c>
      <c r="I88" s="34">
        <v>0</v>
      </c>
      <c r="J88" s="34">
        <v>0</v>
      </c>
      <c r="K88" s="34"/>
      <c r="L88" s="34"/>
      <c r="M88" s="34"/>
      <c r="N88" s="34"/>
      <c r="O88" s="34"/>
      <c r="P88" s="34">
        <f>1250-519.453</f>
        <v>730.54700000000003</v>
      </c>
      <c r="Q88" s="34"/>
      <c r="R88" s="36">
        <f>SUM(F88:Q88)</f>
        <v>730.54700000000003</v>
      </c>
      <c r="S88" s="36">
        <v>0</v>
      </c>
      <c r="T88" s="32"/>
      <c r="U88" s="34">
        <v>0</v>
      </c>
      <c r="V88" s="34">
        <v>0</v>
      </c>
      <c r="W88" s="34">
        <v>0</v>
      </c>
      <c r="X88" s="35">
        <f t="shared" si="201"/>
        <v>0</v>
      </c>
      <c r="Y88" s="34">
        <v>0</v>
      </c>
      <c r="Z88" s="34">
        <v>0</v>
      </c>
      <c r="AA88" s="34"/>
      <c r="AB88" s="35">
        <f t="shared" si="202"/>
        <v>0</v>
      </c>
      <c r="AC88" s="34"/>
      <c r="AD88" s="34">
        <v>0</v>
      </c>
      <c r="AE88" s="34">
        <v>189.21038999999996</v>
      </c>
      <c r="AF88" s="35">
        <f t="shared" si="203"/>
        <v>189.21038999999996</v>
      </c>
      <c r="AG88" s="37"/>
      <c r="AH88" s="37">
        <v>730.54700000000003</v>
      </c>
      <c r="AI88" s="37"/>
      <c r="AJ88" s="35">
        <f t="shared" si="204"/>
        <v>730.54700000000003</v>
      </c>
      <c r="AK88" s="35">
        <f t="shared" si="273"/>
        <v>919.75738999999999</v>
      </c>
      <c r="AL88" s="36">
        <f t="shared" si="274"/>
        <v>919.75738999999999</v>
      </c>
      <c r="AM88" s="32"/>
      <c r="AN88" s="34">
        <v>0</v>
      </c>
      <c r="AO88" s="34">
        <v>0</v>
      </c>
      <c r="AP88" s="34">
        <v>0</v>
      </c>
      <c r="AQ88" s="35">
        <f t="shared" si="207"/>
        <v>0</v>
      </c>
      <c r="AR88" s="34">
        <v>0</v>
      </c>
      <c r="AS88" s="34">
        <v>0</v>
      </c>
      <c r="AT88" s="34">
        <v>0</v>
      </c>
      <c r="AU88" s="35">
        <f t="shared" si="208"/>
        <v>0</v>
      </c>
      <c r="AV88" s="34">
        <v>0</v>
      </c>
      <c r="AW88" s="34">
        <v>0</v>
      </c>
      <c r="AX88" s="34">
        <v>189.21038999999996</v>
      </c>
      <c r="AY88" s="35">
        <f t="shared" si="209"/>
        <v>189.21038999999996</v>
      </c>
      <c r="AZ88" s="37">
        <v>340.00559999999996</v>
      </c>
      <c r="BA88" s="37">
        <v>0</v>
      </c>
      <c r="BB88" s="37">
        <v>0</v>
      </c>
      <c r="BC88" s="35">
        <f t="shared" si="210"/>
        <v>340.00559999999996</v>
      </c>
      <c r="BD88" s="35">
        <f t="shared" si="275"/>
        <v>529.21598999999992</v>
      </c>
      <c r="BE88" s="36">
        <f t="shared" si="276"/>
        <v>529.21598999999992</v>
      </c>
      <c r="BF88" s="38">
        <f t="shared" si="239"/>
        <v>57.538650491299656</v>
      </c>
      <c r="BG88" s="38">
        <f t="shared" si="240"/>
        <v>57.538650491299656</v>
      </c>
    </row>
    <row r="89" spans="1:59" ht="15.75" customHeight="1">
      <c r="A89" s="22" t="s">
        <v>118</v>
      </c>
      <c r="B89" s="3">
        <f>SUM(B90:B91)</f>
        <v>2741</v>
      </c>
      <c r="C89" s="3">
        <f>SUM(C90:C91)</f>
        <v>199.57275999999999</v>
      </c>
      <c r="D89" s="3">
        <f>SUM(D90:D91)</f>
        <v>2541.42724</v>
      </c>
      <c r="E89" s="3">
        <f>SUM(E90:E91)</f>
        <v>1686.6968934033735</v>
      </c>
      <c r="F89" s="3">
        <f>SUM(F90:F91)</f>
        <v>6.4089999999999998</v>
      </c>
      <c r="G89" s="3">
        <f t="shared" ref="G89:Q89" si="277">SUM(G90:G91)</f>
        <v>6.2347799999999998</v>
      </c>
      <c r="H89" s="3">
        <f t="shared" si="277"/>
        <v>73.768590000000003</v>
      </c>
      <c r="I89" s="3">
        <f t="shared" si="277"/>
        <v>55.421999999999997</v>
      </c>
      <c r="J89" s="3">
        <f t="shared" si="277"/>
        <v>35.566490000000002</v>
      </c>
      <c r="K89" s="3">
        <f t="shared" si="277"/>
        <v>0</v>
      </c>
      <c r="L89" s="3">
        <f t="shared" si="277"/>
        <v>9.8404100000000003</v>
      </c>
      <c r="M89" s="3">
        <f t="shared" si="277"/>
        <v>290.88900000000001</v>
      </c>
      <c r="N89" s="3">
        <f t="shared" si="277"/>
        <v>665.9</v>
      </c>
      <c r="O89" s="3">
        <f t="shared" si="277"/>
        <v>258</v>
      </c>
      <c r="P89" s="3">
        <f t="shared" si="277"/>
        <v>258</v>
      </c>
      <c r="Q89" s="3">
        <f t="shared" si="277"/>
        <v>258</v>
      </c>
      <c r="R89" s="3">
        <f>SUM(R90:R91)</f>
        <v>1918.03027</v>
      </c>
      <c r="S89" s="3">
        <f>SUM(S90:S91)</f>
        <v>0</v>
      </c>
      <c r="T89" s="32"/>
      <c r="U89" s="3">
        <f>SUM(U90:U91)</f>
        <v>6.4089999999999998</v>
      </c>
      <c r="V89" s="3">
        <f t="shared" ref="V89:AJ89" si="278">SUM(V90:V91)</f>
        <v>6.2347799999999998</v>
      </c>
      <c r="W89" s="3">
        <f t="shared" si="278"/>
        <v>73.768590000000003</v>
      </c>
      <c r="X89" s="3">
        <f t="shared" si="278"/>
        <v>86.41237000000001</v>
      </c>
      <c r="Y89" s="3">
        <f t="shared" si="278"/>
        <v>55.421999999999997</v>
      </c>
      <c r="Z89" s="3">
        <f t="shared" si="278"/>
        <v>35.566490000000002</v>
      </c>
      <c r="AA89" s="3">
        <f t="shared" si="278"/>
        <v>0</v>
      </c>
      <c r="AB89" s="3">
        <f t="shared" si="278"/>
        <v>90.988489999999999</v>
      </c>
      <c r="AC89" s="3">
        <f t="shared" si="278"/>
        <v>9.8404100000000003</v>
      </c>
      <c r="AD89" s="3">
        <f t="shared" si="278"/>
        <v>181.37495999999999</v>
      </c>
      <c r="AE89" s="3">
        <f t="shared" si="278"/>
        <v>346.28500940974584</v>
      </c>
      <c r="AF89" s="3">
        <f t="shared" si="278"/>
        <v>537.50037940974573</v>
      </c>
      <c r="AG89" s="33">
        <f t="shared" si="278"/>
        <v>378</v>
      </c>
      <c r="AH89" s="33">
        <f t="shared" si="278"/>
        <v>250</v>
      </c>
      <c r="AI89" s="33">
        <f t="shared" si="278"/>
        <v>343.79565399362764</v>
      </c>
      <c r="AJ89" s="3">
        <f t="shared" si="278"/>
        <v>971.79565399362764</v>
      </c>
      <c r="AK89" s="3">
        <f t="shared" ref="AK89" si="279">SUM(AK90:AK91)</f>
        <v>1686.6968934033735</v>
      </c>
      <c r="AL89" s="3">
        <f>SUM(AL90:AL91)</f>
        <v>1686.6968934033735</v>
      </c>
      <c r="AM89" s="32"/>
      <c r="AN89" s="3">
        <f>SUM(AN90:AN91)</f>
        <v>6.4089999999999998</v>
      </c>
      <c r="AO89" s="3">
        <f t="shared" ref="AO89:BD89" si="280">SUM(AO90:AO91)</f>
        <v>6.2347799999999998</v>
      </c>
      <c r="AP89" s="3">
        <f t="shared" si="280"/>
        <v>73.768590000000003</v>
      </c>
      <c r="AQ89" s="3">
        <f t="shared" ref="AQ89" si="281">SUM(AQ90:AQ91)</f>
        <v>86.41237000000001</v>
      </c>
      <c r="AR89" s="3">
        <f t="shared" si="280"/>
        <v>55.421999999999997</v>
      </c>
      <c r="AS89" s="3">
        <f t="shared" si="280"/>
        <v>35.566490000000002</v>
      </c>
      <c r="AT89" s="3">
        <f t="shared" si="280"/>
        <v>0</v>
      </c>
      <c r="AU89" s="3">
        <f t="shared" si="280"/>
        <v>90.988489999999999</v>
      </c>
      <c r="AV89" s="3">
        <f t="shared" si="280"/>
        <v>9.8404100000000003</v>
      </c>
      <c r="AW89" s="3">
        <f t="shared" si="280"/>
        <v>181.37495999999999</v>
      </c>
      <c r="AX89" s="3">
        <f t="shared" si="280"/>
        <v>443.59133340338406</v>
      </c>
      <c r="AY89" s="3">
        <f t="shared" ref="AY89" si="282">SUM(AY90:AY91)</f>
        <v>634.80670340338395</v>
      </c>
      <c r="AZ89" s="33">
        <f t="shared" si="280"/>
        <v>395.80857000000003</v>
      </c>
      <c r="BA89" s="33">
        <f t="shared" si="280"/>
        <v>17.63944</v>
      </c>
      <c r="BB89" s="33">
        <f t="shared" si="280"/>
        <v>120.97540000000001</v>
      </c>
      <c r="BC89" s="3">
        <f t="shared" si="280"/>
        <v>534.42340999999999</v>
      </c>
      <c r="BD89" s="3">
        <f t="shared" si="280"/>
        <v>1346.6309734033839</v>
      </c>
      <c r="BE89" s="3">
        <f>SUM(BE90:BE91)</f>
        <v>1346.6309734033839</v>
      </c>
      <c r="BF89" s="14">
        <f t="shared" si="239"/>
        <v>79.838350249533377</v>
      </c>
      <c r="BG89" s="14">
        <f t="shared" si="240"/>
        <v>79.838350249533377</v>
      </c>
    </row>
    <row r="90" spans="1:59" ht="15.75" customHeight="1" outlineLevel="1">
      <c r="A90" s="23" t="s">
        <v>80</v>
      </c>
      <c r="B90" s="34">
        <v>2500</v>
      </c>
      <c r="C90" s="34">
        <v>174.44275999999999</v>
      </c>
      <c r="D90" s="34">
        <f>+B90-C90</f>
        <v>2325.5572400000001</v>
      </c>
      <c r="E90" s="34">
        <f t="shared" si="200"/>
        <v>1475.2537534033734</v>
      </c>
      <c r="F90" s="34">
        <v>6.4089999999999998</v>
      </c>
      <c r="G90" s="34">
        <v>6.2347799999999998</v>
      </c>
      <c r="H90" s="34">
        <v>73.768590000000003</v>
      </c>
      <c r="I90" s="34">
        <v>55.421999999999997</v>
      </c>
      <c r="J90" s="34">
        <v>35.566490000000002</v>
      </c>
      <c r="K90" s="34">
        <v>0</v>
      </c>
      <c r="L90" s="34">
        <v>9.8404100000000003</v>
      </c>
      <c r="M90" s="34">
        <v>227.1</v>
      </c>
      <c r="N90" s="34">
        <f>400-M90+0.2*1090+100</f>
        <v>490.9</v>
      </c>
      <c r="O90" s="34">
        <v>258</v>
      </c>
      <c r="P90" s="34">
        <v>258</v>
      </c>
      <c r="Q90" s="34">
        <v>258</v>
      </c>
      <c r="R90" s="36">
        <f>SUM(F90:Q90)</f>
        <v>1679.24127</v>
      </c>
      <c r="S90" s="36">
        <v>0</v>
      </c>
      <c r="T90" s="32"/>
      <c r="U90" s="34">
        <v>6.4089999999999998</v>
      </c>
      <c r="V90" s="34">
        <v>6.2347799999999998</v>
      </c>
      <c r="W90" s="34">
        <v>73.768590000000003</v>
      </c>
      <c r="X90" s="35">
        <f t="shared" si="201"/>
        <v>86.41237000000001</v>
      </c>
      <c r="Y90" s="34">
        <v>55.421999999999997</v>
      </c>
      <c r="Z90" s="34">
        <v>35.566490000000002</v>
      </c>
      <c r="AA90" s="34">
        <v>0</v>
      </c>
      <c r="AB90" s="35">
        <f t="shared" si="202"/>
        <v>90.988489999999999</v>
      </c>
      <c r="AC90" s="34">
        <v>9.8404100000000003</v>
      </c>
      <c r="AD90" s="34">
        <v>181.37495999999999</v>
      </c>
      <c r="AE90" s="34">
        <v>304.84186940974581</v>
      </c>
      <c r="AF90" s="35">
        <f t="shared" si="203"/>
        <v>496.05723940974576</v>
      </c>
      <c r="AG90" s="37">
        <v>208</v>
      </c>
      <c r="AH90" s="37">
        <v>250</v>
      </c>
      <c r="AI90" s="37">
        <v>343.79565399362764</v>
      </c>
      <c r="AJ90" s="35">
        <f t="shared" si="204"/>
        <v>801.79565399362764</v>
      </c>
      <c r="AK90" s="35">
        <f t="shared" ref="AK90:AK91" si="283">+X90+AB90+AF90+AJ90</f>
        <v>1475.2537534033734</v>
      </c>
      <c r="AL90" s="36">
        <f t="shared" ref="AL90:AL91" si="284">+AK90</f>
        <v>1475.2537534033734</v>
      </c>
      <c r="AM90" s="32"/>
      <c r="AN90" s="34">
        <v>6.4089999999999998</v>
      </c>
      <c r="AO90" s="34">
        <v>6.2347799999999998</v>
      </c>
      <c r="AP90" s="34">
        <v>73.768590000000003</v>
      </c>
      <c r="AQ90" s="35">
        <f t="shared" si="207"/>
        <v>86.41237000000001</v>
      </c>
      <c r="AR90" s="34">
        <v>55.421999999999997</v>
      </c>
      <c r="AS90" s="34">
        <v>35.566490000000002</v>
      </c>
      <c r="AT90" s="34">
        <v>0</v>
      </c>
      <c r="AU90" s="35">
        <f t="shared" si="208"/>
        <v>90.988489999999999</v>
      </c>
      <c r="AV90" s="34">
        <v>9.8404100000000003</v>
      </c>
      <c r="AW90" s="34">
        <v>181.37495999999999</v>
      </c>
      <c r="AX90" s="34">
        <v>402.14819340338403</v>
      </c>
      <c r="AY90" s="35">
        <f t="shared" si="209"/>
        <v>593.36356340338398</v>
      </c>
      <c r="AZ90" s="37">
        <v>224.94299000000001</v>
      </c>
      <c r="BA90" s="37">
        <v>15.87561</v>
      </c>
      <c r="BB90" s="37">
        <v>118.48625000000001</v>
      </c>
      <c r="BC90" s="35">
        <f t="shared" si="210"/>
        <v>359.30484999999999</v>
      </c>
      <c r="BD90" s="35">
        <f t="shared" ref="BD90:BD91" si="285">+AQ90+AU90+AY90+BC90</f>
        <v>1130.0692734033839</v>
      </c>
      <c r="BE90" s="36">
        <f t="shared" ref="BE90:BE91" si="286">+BD90</f>
        <v>1130.0692734033839</v>
      </c>
      <c r="BF90" s="38">
        <f t="shared" si="239"/>
        <v>76.601687729744299</v>
      </c>
      <c r="BG90" s="38">
        <f t="shared" si="240"/>
        <v>76.601687729744299</v>
      </c>
    </row>
    <row r="91" spans="1:59" ht="15.75" customHeight="1" outlineLevel="1">
      <c r="A91" s="23" t="s">
        <v>81</v>
      </c>
      <c r="B91" s="34">
        <v>241</v>
      </c>
      <c r="C91" s="34">
        <v>25.13</v>
      </c>
      <c r="D91" s="34">
        <f>+B91-C91</f>
        <v>215.87</v>
      </c>
      <c r="E91" s="34">
        <f t="shared" si="200"/>
        <v>211.44314</v>
      </c>
      <c r="F91" s="34">
        <v>0</v>
      </c>
      <c r="G91" s="34">
        <v>0</v>
      </c>
      <c r="H91" s="34">
        <v>0</v>
      </c>
      <c r="I91" s="34">
        <v>0</v>
      </c>
      <c r="J91" s="34">
        <v>0</v>
      </c>
      <c r="K91" s="34"/>
      <c r="L91" s="34"/>
      <c r="M91" s="34">
        <v>63.789000000000001</v>
      </c>
      <c r="N91" s="34">
        <v>175</v>
      </c>
      <c r="O91" s="34"/>
      <c r="P91" s="34">
        <v>0</v>
      </c>
      <c r="Q91" s="34">
        <v>0</v>
      </c>
      <c r="R91" s="36">
        <f>SUM(F91:Q91)</f>
        <v>238.78899999999999</v>
      </c>
      <c r="S91" s="36">
        <v>0</v>
      </c>
      <c r="T91" s="32"/>
      <c r="U91" s="34">
        <v>0</v>
      </c>
      <c r="V91" s="34">
        <v>0</v>
      </c>
      <c r="W91" s="34">
        <v>0</v>
      </c>
      <c r="X91" s="35">
        <f t="shared" si="201"/>
        <v>0</v>
      </c>
      <c r="Y91" s="34">
        <v>0</v>
      </c>
      <c r="Z91" s="34">
        <v>0</v>
      </c>
      <c r="AA91" s="34"/>
      <c r="AB91" s="35">
        <f t="shared" si="202"/>
        <v>0</v>
      </c>
      <c r="AC91" s="34"/>
      <c r="AD91" s="34">
        <v>0</v>
      </c>
      <c r="AE91" s="34">
        <v>41.44314</v>
      </c>
      <c r="AF91" s="35">
        <f t="shared" si="203"/>
        <v>41.44314</v>
      </c>
      <c r="AG91" s="37">
        <v>170</v>
      </c>
      <c r="AH91" s="37">
        <v>0</v>
      </c>
      <c r="AI91" s="37">
        <v>0</v>
      </c>
      <c r="AJ91" s="35">
        <f t="shared" si="204"/>
        <v>170</v>
      </c>
      <c r="AK91" s="35">
        <f t="shared" si="283"/>
        <v>211.44314</v>
      </c>
      <c r="AL91" s="36">
        <f t="shared" si="284"/>
        <v>211.44314</v>
      </c>
      <c r="AM91" s="32"/>
      <c r="AN91" s="34">
        <v>0</v>
      </c>
      <c r="AO91" s="34">
        <v>0</v>
      </c>
      <c r="AP91" s="34">
        <v>0</v>
      </c>
      <c r="AQ91" s="35">
        <f t="shared" si="207"/>
        <v>0</v>
      </c>
      <c r="AR91" s="34">
        <v>0</v>
      </c>
      <c r="AS91" s="34">
        <v>0</v>
      </c>
      <c r="AT91" s="34">
        <v>0</v>
      </c>
      <c r="AU91" s="35">
        <f t="shared" si="208"/>
        <v>0</v>
      </c>
      <c r="AV91" s="34">
        <v>0</v>
      </c>
      <c r="AW91" s="34">
        <v>0</v>
      </c>
      <c r="AX91" s="34">
        <v>41.44314</v>
      </c>
      <c r="AY91" s="35">
        <f t="shared" si="209"/>
        <v>41.44314</v>
      </c>
      <c r="AZ91" s="37">
        <v>170.86557999999999</v>
      </c>
      <c r="BA91" s="37">
        <v>1.76383</v>
      </c>
      <c r="BB91" s="37">
        <v>2.48915</v>
      </c>
      <c r="BC91" s="35">
        <f t="shared" si="210"/>
        <v>175.11856</v>
      </c>
      <c r="BD91" s="35">
        <f t="shared" si="285"/>
        <v>216.5617</v>
      </c>
      <c r="BE91" s="36">
        <f t="shared" si="286"/>
        <v>216.5617</v>
      </c>
      <c r="BF91" s="38">
        <f t="shared" si="239"/>
        <v>102.42077373614487</v>
      </c>
      <c r="BG91" s="38">
        <f t="shared" si="240"/>
        <v>102.42077373614487</v>
      </c>
    </row>
    <row r="92" spans="1:59" ht="15.75" customHeight="1">
      <c r="A92" s="22" t="s">
        <v>119</v>
      </c>
      <c r="B92" s="3">
        <f t="shared" ref="B92:S92" si="287">SUM(B93:B96)</f>
        <v>3925</v>
      </c>
      <c r="C92" s="3">
        <f>SUM(C93:C96)</f>
        <v>238.06770999999998</v>
      </c>
      <c r="D92" s="3">
        <f>SUM(D93:D96)</f>
        <v>3686.9322900000002</v>
      </c>
      <c r="E92" s="3">
        <f t="shared" si="287"/>
        <v>183.48406999999997</v>
      </c>
      <c r="F92" s="3">
        <f t="shared" si="287"/>
        <v>42.956249999999997</v>
      </c>
      <c r="G92" s="3">
        <f t="shared" si="287"/>
        <v>21.313800000000001</v>
      </c>
      <c r="H92" s="3">
        <f t="shared" si="287"/>
        <v>0</v>
      </c>
      <c r="I92" s="3">
        <f t="shared" si="287"/>
        <v>6.5468000000000002</v>
      </c>
      <c r="J92" s="3">
        <f t="shared" si="287"/>
        <v>7</v>
      </c>
      <c r="K92" s="3">
        <f t="shared" si="287"/>
        <v>5.5712000000000002</v>
      </c>
      <c r="L92" s="3">
        <f t="shared" si="287"/>
        <v>4</v>
      </c>
      <c r="M92" s="3">
        <f t="shared" si="287"/>
        <v>0</v>
      </c>
      <c r="N92" s="3">
        <f t="shared" si="287"/>
        <v>340</v>
      </c>
      <c r="O92" s="3">
        <f t="shared" si="287"/>
        <v>45</v>
      </c>
      <c r="P92" s="3">
        <f t="shared" si="287"/>
        <v>528</v>
      </c>
      <c r="Q92" s="3">
        <f t="shared" si="287"/>
        <v>80</v>
      </c>
      <c r="R92" s="3">
        <f t="shared" si="287"/>
        <v>1080.38805</v>
      </c>
      <c r="S92" s="3">
        <f t="shared" si="287"/>
        <v>0</v>
      </c>
      <c r="T92" s="32"/>
      <c r="U92" s="3">
        <f t="shared" ref="U92:AL92" si="288">SUM(U93:U96)</f>
        <v>42.956249999999997</v>
      </c>
      <c r="V92" s="3">
        <f t="shared" si="288"/>
        <v>21.313800000000001</v>
      </c>
      <c r="W92" s="3">
        <f t="shared" si="288"/>
        <v>0</v>
      </c>
      <c r="X92" s="3">
        <f t="shared" si="288"/>
        <v>64.270049999999998</v>
      </c>
      <c r="Y92" s="3">
        <f t="shared" si="288"/>
        <v>6.5468000000000002</v>
      </c>
      <c r="Z92" s="3">
        <f t="shared" si="288"/>
        <v>7</v>
      </c>
      <c r="AA92" s="3">
        <f t="shared" si="288"/>
        <v>5.5712000000000002</v>
      </c>
      <c r="AB92" s="3">
        <f t="shared" si="288"/>
        <v>19.118000000000002</v>
      </c>
      <c r="AC92" s="3">
        <f t="shared" si="288"/>
        <v>4</v>
      </c>
      <c r="AD92" s="3">
        <f t="shared" si="288"/>
        <v>0</v>
      </c>
      <c r="AE92" s="3">
        <f t="shared" si="288"/>
        <v>3.0960199999999998</v>
      </c>
      <c r="AF92" s="3">
        <f t="shared" si="288"/>
        <v>7.0960199999999993</v>
      </c>
      <c r="AG92" s="33">
        <f t="shared" si="288"/>
        <v>15</v>
      </c>
      <c r="AH92" s="33">
        <f t="shared" si="288"/>
        <v>0</v>
      </c>
      <c r="AI92" s="33">
        <f t="shared" si="288"/>
        <v>78</v>
      </c>
      <c r="AJ92" s="3">
        <f t="shared" si="288"/>
        <v>93</v>
      </c>
      <c r="AK92" s="3">
        <f t="shared" ref="AK92" si="289">SUM(AK93:AK96)</f>
        <v>183.48406999999997</v>
      </c>
      <c r="AL92" s="3">
        <f t="shared" si="288"/>
        <v>183.48406999999997</v>
      </c>
      <c r="AM92" s="32"/>
      <c r="AN92" s="3">
        <f t="shared" ref="AN92:BE92" si="290">SUM(AN93:AN96)</f>
        <v>42.956249999999997</v>
      </c>
      <c r="AO92" s="3">
        <f t="shared" si="290"/>
        <v>21.313800000000001</v>
      </c>
      <c r="AP92" s="3">
        <f t="shared" si="290"/>
        <v>0</v>
      </c>
      <c r="AQ92" s="3">
        <f t="shared" ref="AQ92" si="291">SUM(AQ93:AQ96)</f>
        <v>64.270049999999998</v>
      </c>
      <c r="AR92" s="3">
        <f t="shared" si="290"/>
        <v>6.5468000000000002</v>
      </c>
      <c r="AS92" s="3">
        <f t="shared" si="290"/>
        <v>7</v>
      </c>
      <c r="AT92" s="3">
        <f t="shared" si="290"/>
        <v>5.5712000000000002</v>
      </c>
      <c r="AU92" s="3">
        <f t="shared" si="290"/>
        <v>19.118000000000002</v>
      </c>
      <c r="AV92" s="3">
        <f t="shared" si="290"/>
        <v>4</v>
      </c>
      <c r="AW92" s="3">
        <f t="shared" si="290"/>
        <v>0</v>
      </c>
      <c r="AX92" s="3">
        <f t="shared" si="290"/>
        <v>3.0960199999999998</v>
      </c>
      <c r="AY92" s="3">
        <f t="shared" ref="AY92" si="292">SUM(AY93:AY96)</f>
        <v>7.0960199999999993</v>
      </c>
      <c r="AZ92" s="33">
        <f t="shared" si="290"/>
        <v>0</v>
      </c>
      <c r="BA92" s="33">
        <f t="shared" si="290"/>
        <v>0</v>
      </c>
      <c r="BB92" s="33">
        <f t="shared" si="290"/>
        <v>0.59466999999999992</v>
      </c>
      <c r="BC92" s="3">
        <f t="shared" si="290"/>
        <v>0.59466999999999992</v>
      </c>
      <c r="BD92" s="3">
        <f t="shared" si="290"/>
        <v>91.078739999999996</v>
      </c>
      <c r="BE92" s="3">
        <f t="shared" si="290"/>
        <v>91.078739999999996</v>
      </c>
      <c r="BF92" s="14">
        <f t="shared" si="239"/>
        <v>49.638499952611696</v>
      </c>
      <c r="BG92" s="14">
        <f t="shared" si="240"/>
        <v>49.638499952611696</v>
      </c>
    </row>
    <row r="93" spans="1:59" ht="15.75" customHeight="1" outlineLevel="1">
      <c r="A93" s="23" t="s">
        <v>82</v>
      </c>
      <c r="B93" s="34">
        <v>500</v>
      </c>
      <c r="C93" s="34">
        <v>207.39886999999999</v>
      </c>
      <c r="D93" s="34">
        <f>+B93-C93</f>
        <v>292.60113000000001</v>
      </c>
      <c r="E93" s="34">
        <f t="shared" si="200"/>
        <v>76.388049999999993</v>
      </c>
      <c r="F93" s="34">
        <v>42.956249999999997</v>
      </c>
      <c r="G93" s="34">
        <v>21.313800000000001</v>
      </c>
      <c r="H93" s="34">
        <v>0</v>
      </c>
      <c r="I93" s="34">
        <v>6.5468000000000002</v>
      </c>
      <c r="J93" s="34">
        <v>0</v>
      </c>
      <c r="K93" s="34">
        <v>5.5712000000000002</v>
      </c>
      <c r="L93" s="34">
        <v>0</v>
      </c>
      <c r="M93" s="34">
        <v>0</v>
      </c>
      <c r="N93" s="34">
        <v>0</v>
      </c>
      <c r="O93" s="34">
        <v>0</v>
      </c>
      <c r="P93" s="34">
        <v>0</v>
      </c>
      <c r="Q93" s="34">
        <v>0</v>
      </c>
      <c r="R93" s="36">
        <f>SUM(F93:Q93)</f>
        <v>76.388050000000007</v>
      </c>
      <c r="S93" s="36">
        <v>0</v>
      </c>
      <c r="T93" s="32"/>
      <c r="U93" s="34">
        <v>42.956249999999997</v>
      </c>
      <c r="V93" s="34">
        <v>21.313800000000001</v>
      </c>
      <c r="W93" s="34">
        <v>0</v>
      </c>
      <c r="X93" s="35">
        <f t="shared" si="201"/>
        <v>64.270049999999998</v>
      </c>
      <c r="Y93" s="34">
        <v>6.5468000000000002</v>
      </c>
      <c r="Z93" s="34">
        <v>0</v>
      </c>
      <c r="AA93" s="34">
        <v>5.5712000000000002</v>
      </c>
      <c r="AB93" s="35">
        <f t="shared" si="202"/>
        <v>12.118</v>
      </c>
      <c r="AC93" s="34">
        <v>0</v>
      </c>
      <c r="AD93" s="34">
        <v>0</v>
      </c>
      <c r="AE93" s="34">
        <v>0</v>
      </c>
      <c r="AF93" s="35">
        <f t="shared" si="203"/>
        <v>0</v>
      </c>
      <c r="AG93" s="37">
        <v>0</v>
      </c>
      <c r="AH93" s="37">
        <v>0</v>
      </c>
      <c r="AI93" s="37">
        <v>0</v>
      </c>
      <c r="AJ93" s="35">
        <f t="shared" si="204"/>
        <v>0</v>
      </c>
      <c r="AK93" s="35">
        <f t="shared" ref="AK93:AK96" si="293">+X93+AB93+AF93+AJ93</f>
        <v>76.388049999999993</v>
      </c>
      <c r="AL93" s="36">
        <f t="shared" ref="AL93:AL96" si="294">+AK93</f>
        <v>76.388049999999993</v>
      </c>
      <c r="AM93" s="32"/>
      <c r="AN93" s="34">
        <v>42.956249999999997</v>
      </c>
      <c r="AO93" s="34">
        <v>21.313800000000001</v>
      </c>
      <c r="AP93" s="34">
        <v>0</v>
      </c>
      <c r="AQ93" s="35">
        <f t="shared" si="207"/>
        <v>64.270049999999998</v>
      </c>
      <c r="AR93" s="34">
        <v>6.5468000000000002</v>
      </c>
      <c r="AS93" s="34">
        <v>0</v>
      </c>
      <c r="AT93" s="34">
        <v>5.5712000000000002</v>
      </c>
      <c r="AU93" s="35">
        <f t="shared" si="208"/>
        <v>12.118</v>
      </c>
      <c r="AV93" s="34">
        <v>0</v>
      </c>
      <c r="AW93" s="34">
        <v>0</v>
      </c>
      <c r="AX93" s="34">
        <v>0</v>
      </c>
      <c r="AY93" s="35">
        <f t="shared" si="209"/>
        <v>0</v>
      </c>
      <c r="AZ93" s="37">
        <v>0</v>
      </c>
      <c r="BA93" s="37">
        <v>0</v>
      </c>
      <c r="BB93" s="37">
        <v>0</v>
      </c>
      <c r="BC93" s="35">
        <f t="shared" si="210"/>
        <v>0</v>
      </c>
      <c r="BD93" s="35">
        <f t="shared" ref="BD93:BD96" si="295">+AQ93+AU93+AY93+BC93</f>
        <v>76.388049999999993</v>
      </c>
      <c r="BE93" s="36">
        <f t="shared" ref="BE93:BE96" si="296">+BD93</f>
        <v>76.388049999999993</v>
      </c>
      <c r="BF93" s="38">
        <f t="shared" si="239"/>
        <v>100</v>
      </c>
      <c r="BG93" s="38">
        <f t="shared" si="240"/>
        <v>100</v>
      </c>
    </row>
    <row r="94" spans="1:59" ht="15.75" customHeight="1" outlineLevel="1">
      <c r="A94" s="23" t="s">
        <v>83</v>
      </c>
      <c r="B94" s="34">
        <v>2500</v>
      </c>
      <c r="C94" s="34">
        <v>30.668839999999999</v>
      </c>
      <c r="D94" s="34">
        <f>+B94-C94</f>
        <v>2469.3311600000002</v>
      </c>
      <c r="E94" s="34">
        <f t="shared" si="200"/>
        <v>18.096019999999999</v>
      </c>
      <c r="F94" s="34">
        <v>0</v>
      </c>
      <c r="G94" s="34">
        <v>0</v>
      </c>
      <c r="H94" s="34">
        <v>0</v>
      </c>
      <c r="I94" s="34">
        <v>0</v>
      </c>
      <c r="J94" s="34">
        <v>0</v>
      </c>
      <c r="K94" s="34">
        <v>0</v>
      </c>
      <c r="L94" s="34">
        <v>0</v>
      </c>
      <c r="M94" s="34"/>
      <c r="N94" s="34">
        <f>250+0.2*275</f>
        <v>305</v>
      </c>
      <c r="O94" s="34"/>
      <c r="P94" s="34">
        <f>100+400</f>
        <v>500</v>
      </c>
      <c r="Q94" s="34"/>
      <c r="R94" s="36">
        <f>SUM(F94:Q94)</f>
        <v>805</v>
      </c>
      <c r="S94" s="36"/>
      <c r="T94" s="32"/>
      <c r="U94" s="34">
        <v>0</v>
      </c>
      <c r="V94" s="34">
        <v>0</v>
      </c>
      <c r="W94" s="34">
        <v>0</v>
      </c>
      <c r="X94" s="35">
        <f t="shared" si="201"/>
        <v>0</v>
      </c>
      <c r="Y94" s="34">
        <v>0</v>
      </c>
      <c r="Z94" s="34">
        <v>0</v>
      </c>
      <c r="AA94" s="34">
        <v>0</v>
      </c>
      <c r="AB94" s="35">
        <f t="shared" si="202"/>
        <v>0</v>
      </c>
      <c r="AC94" s="34">
        <v>0</v>
      </c>
      <c r="AD94" s="34">
        <v>0</v>
      </c>
      <c r="AE94" s="34">
        <v>3.0960199999999998</v>
      </c>
      <c r="AF94" s="35">
        <f t="shared" si="203"/>
        <v>3.0960199999999998</v>
      </c>
      <c r="AG94" s="37">
        <v>15</v>
      </c>
      <c r="AH94" s="37"/>
      <c r="AI94" s="37"/>
      <c r="AJ94" s="35">
        <f t="shared" si="204"/>
        <v>15</v>
      </c>
      <c r="AK94" s="35">
        <f t="shared" si="293"/>
        <v>18.096019999999999</v>
      </c>
      <c r="AL94" s="36">
        <f t="shared" si="294"/>
        <v>18.096019999999999</v>
      </c>
      <c r="AM94" s="32"/>
      <c r="AN94" s="34">
        <v>0</v>
      </c>
      <c r="AO94" s="34">
        <v>0</v>
      </c>
      <c r="AP94" s="34">
        <v>0</v>
      </c>
      <c r="AQ94" s="35">
        <f t="shared" si="207"/>
        <v>0</v>
      </c>
      <c r="AR94" s="34">
        <v>0</v>
      </c>
      <c r="AS94" s="34">
        <v>0</v>
      </c>
      <c r="AT94" s="34">
        <v>0</v>
      </c>
      <c r="AU94" s="35">
        <f t="shared" si="208"/>
        <v>0</v>
      </c>
      <c r="AV94" s="34">
        <v>0</v>
      </c>
      <c r="AW94" s="34">
        <v>0</v>
      </c>
      <c r="AX94" s="34">
        <v>3.0960199999999998</v>
      </c>
      <c r="AY94" s="35">
        <f t="shared" si="209"/>
        <v>3.0960199999999998</v>
      </c>
      <c r="AZ94" s="37">
        <v>0</v>
      </c>
      <c r="BA94" s="37">
        <v>0</v>
      </c>
      <c r="BB94" s="37">
        <v>0.59466999999999992</v>
      </c>
      <c r="BC94" s="35">
        <f t="shared" si="210"/>
        <v>0.59466999999999992</v>
      </c>
      <c r="BD94" s="35">
        <f t="shared" si="295"/>
        <v>3.6906899999999996</v>
      </c>
      <c r="BE94" s="36">
        <f t="shared" si="296"/>
        <v>3.6906899999999996</v>
      </c>
      <c r="BF94" s="38">
        <f t="shared" si="239"/>
        <v>20.395037140763549</v>
      </c>
      <c r="BG94" s="38">
        <f t="shared" si="240"/>
        <v>20.395037140763549</v>
      </c>
    </row>
    <row r="95" spans="1:59" ht="15.75" customHeight="1" outlineLevel="1">
      <c r="A95" s="23" t="s">
        <v>84</v>
      </c>
      <c r="B95" s="34">
        <v>250</v>
      </c>
      <c r="C95" s="34">
        <v>0</v>
      </c>
      <c r="D95" s="34">
        <f>+B95-C95</f>
        <v>250</v>
      </c>
      <c r="E95" s="34">
        <f t="shared" si="200"/>
        <v>39</v>
      </c>
      <c r="F95" s="34">
        <v>0</v>
      </c>
      <c r="G95" s="34">
        <v>0</v>
      </c>
      <c r="H95" s="34">
        <v>0</v>
      </c>
      <c r="I95" s="34">
        <v>0</v>
      </c>
      <c r="J95" s="34">
        <v>7</v>
      </c>
      <c r="K95" s="34">
        <v>0</v>
      </c>
      <c r="L95" s="34">
        <v>4</v>
      </c>
      <c r="M95" s="34">
        <v>0</v>
      </c>
      <c r="N95" s="34">
        <v>35</v>
      </c>
      <c r="O95" s="34">
        <v>45</v>
      </c>
      <c r="P95" s="34">
        <v>28</v>
      </c>
      <c r="Q95" s="34">
        <v>0</v>
      </c>
      <c r="R95" s="36">
        <f>SUM(F95:Q95)</f>
        <v>119</v>
      </c>
      <c r="S95" s="36">
        <v>0</v>
      </c>
      <c r="T95" s="32"/>
      <c r="U95" s="34">
        <v>0</v>
      </c>
      <c r="V95" s="34">
        <v>0</v>
      </c>
      <c r="W95" s="34">
        <v>0</v>
      </c>
      <c r="X95" s="35">
        <f t="shared" si="201"/>
        <v>0</v>
      </c>
      <c r="Y95" s="34">
        <v>0</v>
      </c>
      <c r="Z95" s="34">
        <v>7</v>
      </c>
      <c r="AA95" s="34">
        <v>0</v>
      </c>
      <c r="AB95" s="35">
        <f t="shared" si="202"/>
        <v>7</v>
      </c>
      <c r="AC95" s="34">
        <v>4</v>
      </c>
      <c r="AD95" s="34">
        <v>0</v>
      </c>
      <c r="AE95" s="34">
        <v>0</v>
      </c>
      <c r="AF95" s="35">
        <f t="shared" si="203"/>
        <v>4</v>
      </c>
      <c r="AG95" s="37"/>
      <c r="AH95" s="37"/>
      <c r="AI95" s="37">
        <v>28</v>
      </c>
      <c r="AJ95" s="35">
        <f t="shared" si="204"/>
        <v>28</v>
      </c>
      <c r="AK95" s="35">
        <f t="shared" si="293"/>
        <v>39</v>
      </c>
      <c r="AL95" s="36">
        <f t="shared" si="294"/>
        <v>39</v>
      </c>
      <c r="AM95" s="32"/>
      <c r="AN95" s="34">
        <v>0</v>
      </c>
      <c r="AO95" s="34">
        <v>0</v>
      </c>
      <c r="AP95" s="34">
        <v>0</v>
      </c>
      <c r="AQ95" s="35">
        <f t="shared" si="207"/>
        <v>0</v>
      </c>
      <c r="AR95" s="34">
        <v>0</v>
      </c>
      <c r="AS95" s="34">
        <v>7</v>
      </c>
      <c r="AT95" s="34">
        <v>0</v>
      </c>
      <c r="AU95" s="35">
        <f t="shared" si="208"/>
        <v>7</v>
      </c>
      <c r="AV95" s="34">
        <v>4</v>
      </c>
      <c r="AW95" s="34">
        <v>0</v>
      </c>
      <c r="AX95" s="34">
        <v>0</v>
      </c>
      <c r="AY95" s="35">
        <f t="shared" si="209"/>
        <v>4</v>
      </c>
      <c r="AZ95" s="37">
        <v>0</v>
      </c>
      <c r="BA95" s="37">
        <v>0</v>
      </c>
      <c r="BB95" s="37">
        <v>0</v>
      </c>
      <c r="BC95" s="35">
        <f t="shared" si="210"/>
        <v>0</v>
      </c>
      <c r="BD95" s="35">
        <f t="shared" si="295"/>
        <v>11</v>
      </c>
      <c r="BE95" s="36">
        <f t="shared" si="296"/>
        <v>11</v>
      </c>
      <c r="BF95" s="38">
        <f t="shared" si="239"/>
        <v>28.205128205128204</v>
      </c>
      <c r="BG95" s="38">
        <f t="shared" si="240"/>
        <v>28.205128205128204</v>
      </c>
    </row>
    <row r="96" spans="1:59" ht="15.75" customHeight="1" outlineLevel="1">
      <c r="A96" s="23" t="s">
        <v>85</v>
      </c>
      <c r="B96" s="34">
        <v>675</v>
      </c>
      <c r="C96" s="34">
        <v>0</v>
      </c>
      <c r="D96" s="34">
        <f>+B96-C96</f>
        <v>675</v>
      </c>
      <c r="E96" s="34">
        <f t="shared" si="200"/>
        <v>50</v>
      </c>
      <c r="F96" s="34">
        <v>0</v>
      </c>
      <c r="G96" s="34">
        <v>0</v>
      </c>
      <c r="H96" s="34">
        <v>0</v>
      </c>
      <c r="I96" s="34">
        <v>0</v>
      </c>
      <c r="J96" s="34">
        <v>0</v>
      </c>
      <c r="K96" s="34"/>
      <c r="L96" s="34"/>
      <c r="M96" s="34"/>
      <c r="N96" s="34"/>
      <c r="O96" s="34"/>
      <c r="P96" s="34"/>
      <c r="Q96" s="34">
        <v>80</v>
      </c>
      <c r="R96" s="36">
        <f>SUM(F96:Q96)</f>
        <v>80</v>
      </c>
      <c r="S96" s="36">
        <v>0</v>
      </c>
      <c r="T96" s="32"/>
      <c r="U96" s="34">
        <v>0</v>
      </c>
      <c r="V96" s="34">
        <v>0</v>
      </c>
      <c r="W96" s="34">
        <v>0</v>
      </c>
      <c r="X96" s="35">
        <f t="shared" si="201"/>
        <v>0</v>
      </c>
      <c r="Y96" s="34">
        <v>0</v>
      </c>
      <c r="Z96" s="34">
        <v>0</v>
      </c>
      <c r="AA96" s="34"/>
      <c r="AB96" s="35">
        <f t="shared" si="202"/>
        <v>0</v>
      </c>
      <c r="AC96" s="34"/>
      <c r="AD96" s="34">
        <v>0</v>
      </c>
      <c r="AE96" s="34">
        <v>0</v>
      </c>
      <c r="AF96" s="35">
        <f t="shared" si="203"/>
        <v>0</v>
      </c>
      <c r="AG96" s="37"/>
      <c r="AH96" s="37"/>
      <c r="AI96" s="37">
        <v>50</v>
      </c>
      <c r="AJ96" s="35">
        <f t="shared" si="204"/>
        <v>50</v>
      </c>
      <c r="AK96" s="35">
        <f t="shared" si="293"/>
        <v>50</v>
      </c>
      <c r="AL96" s="36">
        <f t="shared" si="294"/>
        <v>50</v>
      </c>
      <c r="AM96" s="32"/>
      <c r="AN96" s="34">
        <v>0</v>
      </c>
      <c r="AO96" s="34">
        <v>0</v>
      </c>
      <c r="AP96" s="34">
        <v>0</v>
      </c>
      <c r="AQ96" s="35">
        <f t="shared" si="207"/>
        <v>0</v>
      </c>
      <c r="AR96" s="34">
        <v>0</v>
      </c>
      <c r="AS96" s="34">
        <v>0</v>
      </c>
      <c r="AT96" s="34">
        <v>0</v>
      </c>
      <c r="AU96" s="35">
        <f t="shared" si="208"/>
        <v>0</v>
      </c>
      <c r="AV96" s="34">
        <v>0</v>
      </c>
      <c r="AW96" s="34">
        <v>0</v>
      </c>
      <c r="AX96" s="34">
        <v>0</v>
      </c>
      <c r="AY96" s="35">
        <f t="shared" si="209"/>
        <v>0</v>
      </c>
      <c r="AZ96" s="37">
        <v>0</v>
      </c>
      <c r="BA96" s="37">
        <v>0</v>
      </c>
      <c r="BB96" s="37">
        <v>0</v>
      </c>
      <c r="BC96" s="35">
        <f t="shared" si="210"/>
        <v>0</v>
      </c>
      <c r="BD96" s="35">
        <f t="shared" si="295"/>
        <v>0</v>
      </c>
      <c r="BE96" s="36">
        <f t="shared" si="296"/>
        <v>0</v>
      </c>
      <c r="BF96" s="38">
        <f t="shared" si="239"/>
        <v>0</v>
      </c>
      <c r="BG96" s="38">
        <f t="shared" si="240"/>
        <v>0</v>
      </c>
    </row>
    <row r="97" spans="1:59" ht="15.75" customHeight="1">
      <c r="A97" s="22" t="s">
        <v>120</v>
      </c>
      <c r="B97" s="3">
        <f>SUM(B98)</f>
        <v>1510.53</v>
      </c>
      <c r="C97" s="3">
        <f>SUM(C98)</f>
        <v>0</v>
      </c>
      <c r="D97" s="3">
        <f>SUM(D98)</f>
        <v>1510.53</v>
      </c>
      <c r="E97" s="3">
        <f>SUM(E98)</f>
        <v>286.52663800000005</v>
      </c>
      <c r="F97" s="3">
        <f>SUM(F98)</f>
        <v>0</v>
      </c>
      <c r="G97" s="3">
        <f t="shared" ref="G97:Q97" si="297">SUM(G98)</f>
        <v>0</v>
      </c>
      <c r="H97" s="3">
        <f t="shared" si="297"/>
        <v>0</v>
      </c>
      <c r="I97" s="3">
        <f t="shared" si="297"/>
        <v>0</v>
      </c>
      <c r="J97" s="3">
        <f t="shared" si="297"/>
        <v>0</v>
      </c>
      <c r="K97" s="3">
        <f t="shared" si="297"/>
        <v>7.3182399999999994</v>
      </c>
      <c r="L97" s="3">
        <f t="shared" si="297"/>
        <v>70.208398000000017</v>
      </c>
      <c r="M97" s="3">
        <f t="shared" si="297"/>
        <v>40</v>
      </c>
      <c r="N97" s="3">
        <f t="shared" si="297"/>
        <v>336</v>
      </c>
      <c r="O97" s="3">
        <f t="shared" si="297"/>
        <v>0</v>
      </c>
      <c r="P97" s="3">
        <f t="shared" si="297"/>
        <v>0</v>
      </c>
      <c r="Q97" s="3">
        <f t="shared" si="297"/>
        <v>0</v>
      </c>
      <c r="R97" s="3">
        <f>+R98</f>
        <v>453.52663800000005</v>
      </c>
      <c r="S97" s="3">
        <f>+S98</f>
        <v>0</v>
      </c>
      <c r="T97" s="32"/>
      <c r="U97" s="3">
        <f>SUM(U98)</f>
        <v>0</v>
      </c>
      <c r="V97" s="3">
        <f t="shared" ref="V97:AK97" si="298">SUM(V98)</f>
        <v>0</v>
      </c>
      <c r="W97" s="3">
        <f t="shared" si="298"/>
        <v>0</v>
      </c>
      <c r="X97" s="3">
        <f t="shared" si="298"/>
        <v>0</v>
      </c>
      <c r="Y97" s="3">
        <f t="shared" si="298"/>
        <v>0</v>
      </c>
      <c r="Z97" s="3">
        <f t="shared" si="298"/>
        <v>0</v>
      </c>
      <c r="AA97" s="3">
        <f t="shared" si="298"/>
        <v>7.3182399999999994</v>
      </c>
      <c r="AB97" s="3">
        <f t="shared" si="298"/>
        <v>7.3182399999999994</v>
      </c>
      <c r="AC97" s="3">
        <f t="shared" si="298"/>
        <v>70.208398000000017</v>
      </c>
      <c r="AD97" s="3">
        <f t="shared" si="298"/>
        <v>60</v>
      </c>
      <c r="AE97" s="3">
        <f t="shared" si="298"/>
        <v>60</v>
      </c>
      <c r="AF97" s="3">
        <f t="shared" si="298"/>
        <v>190.20839800000002</v>
      </c>
      <c r="AG97" s="33">
        <f t="shared" si="298"/>
        <v>89</v>
      </c>
      <c r="AH97" s="33">
        <f t="shared" si="298"/>
        <v>0</v>
      </c>
      <c r="AI97" s="33">
        <f t="shared" si="298"/>
        <v>0</v>
      </c>
      <c r="AJ97" s="3">
        <f t="shared" si="298"/>
        <v>89</v>
      </c>
      <c r="AK97" s="3">
        <f t="shared" si="298"/>
        <v>286.52663800000005</v>
      </c>
      <c r="AL97" s="3">
        <f>+AL98</f>
        <v>286.52663800000005</v>
      </c>
      <c r="AM97" s="32"/>
      <c r="AN97" s="3">
        <f>SUM(AN98)</f>
        <v>0</v>
      </c>
      <c r="AO97" s="3">
        <f t="shared" ref="AO97:BD97" si="299">SUM(AO98)</f>
        <v>0</v>
      </c>
      <c r="AP97" s="3">
        <f t="shared" si="299"/>
        <v>0</v>
      </c>
      <c r="AQ97" s="3">
        <f t="shared" si="299"/>
        <v>0</v>
      </c>
      <c r="AR97" s="3">
        <f t="shared" si="299"/>
        <v>0</v>
      </c>
      <c r="AS97" s="3">
        <f t="shared" si="299"/>
        <v>0</v>
      </c>
      <c r="AT97" s="3">
        <f t="shared" si="299"/>
        <v>7.3182399999999994</v>
      </c>
      <c r="AU97" s="3">
        <f t="shared" si="299"/>
        <v>7.3182399999999994</v>
      </c>
      <c r="AV97" s="3">
        <f t="shared" si="299"/>
        <v>70.208398000000017</v>
      </c>
      <c r="AW97" s="3">
        <f t="shared" si="299"/>
        <v>154.37191000000001</v>
      </c>
      <c r="AX97" s="3">
        <f t="shared" si="299"/>
        <v>114.24968999999999</v>
      </c>
      <c r="AY97" s="3">
        <f t="shared" si="299"/>
        <v>338.82999800000005</v>
      </c>
      <c r="AZ97" s="33">
        <f t="shared" si="299"/>
        <v>21.740320000000001</v>
      </c>
      <c r="BA97" s="33">
        <f t="shared" si="299"/>
        <v>68.427869999999999</v>
      </c>
      <c r="BB97" s="33">
        <f t="shared" si="299"/>
        <v>47.235300000000002</v>
      </c>
      <c r="BC97" s="3">
        <f t="shared" si="299"/>
        <v>137.40349000000001</v>
      </c>
      <c r="BD97" s="3">
        <f t="shared" si="299"/>
        <v>483.55172800000003</v>
      </c>
      <c r="BE97" s="3">
        <f>+BE98</f>
        <v>483.55172800000003</v>
      </c>
      <c r="BF97" s="14">
        <f t="shared" si="239"/>
        <v>168.76327149729093</v>
      </c>
      <c r="BG97" s="14">
        <f t="shared" si="240"/>
        <v>168.76327149729093</v>
      </c>
    </row>
    <row r="98" spans="1:59" ht="25.5" outlineLevel="1">
      <c r="A98" s="23" t="s">
        <v>86</v>
      </c>
      <c r="B98" s="34">
        <v>1510.53</v>
      </c>
      <c r="C98" s="34">
        <v>0</v>
      </c>
      <c r="D98" s="34">
        <f>+B98-C98</f>
        <v>1510.53</v>
      </c>
      <c r="E98" s="34">
        <f t="shared" si="200"/>
        <v>286.52663800000005</v>
      </c>
      <c r="F98" s="34">
        <v>0</v>
      </c>
      <c r="G98" s="34">
        <v>0</v>
      </c>
      <c r="H98" s="34">
        <v>0</v>
      </c>
      <c r="I98" s="34">
        <v>0</v>
      </c>
      <c r="J98" s="34">
        <v>0</v>
      </c>
      <c r="K98" s="34">
        <v>7.3182399999999994</v>
      </c>
      <c r="L98" s="34">
        <v>70.208398000000017</v>
      </c>
      <c r="M98" s="34">
        <v>40</v>
      </c>
      <c r="N98" s="34">
        <f>57+21+117+117+24</f>
        <v>336</v>
      </c>
      <c r="O98" s="34">
        <v>0</v>
      </c>
      <c r="P98" s="34">
        <v>0</v>
      </c>
      <c r="Q98" s="34">
        <v>0</v>
      </c>
      <c r="R98" s="36">
        <f>SUM(F98:Q98)</f>
        <v>453.52663800000005</v>
      </c>
      <c r="S98" s="36">
        <v>0</v>
      </c>
      <c r="T98" s="32"/>
      <c r="U98" s="34">
        <v>0</v>
      </c>
      <c r="V98" s="34">
        <v>0</v>
      </c>
      <c r="W98" s="34">
        <v>0</v>
      </c>
      <c r="X98" s="35">
        <f t="shared" si="201"/>
        <v>0</v>
      </c>
      <c r="Y98" s="34">
        <v>0</v>
      </c>
      <c r="Z98" s="34">
        <v>0</v>
      </c>
      <c r="AA98" s="34">
        <v>7.3182399999999994</v>
      </c>
      <c r="AB98" s="35">
        <f t="shared" si="202"/>
        <v>7.3182399999999994</v>
      </c>
      <c r="AC98" s="34">
        <v>70.208398000000017</v>
      </c>
      <c r="AD98" s="34">
        <v>60</v>
      </c>
      <c r="AE98" s="34">
        <v>60</v>
      </c>
      <c r="AF98" s="35">
        <f t="shared" si="203"/>
        <v>190.20839800000002</v>
      </c>
      <c r="AG98" s="37">
        <v>89</v>
      </c>
      <c r="AH98" s="37"/>
      <c r="AI98" s="37">
        <v>0</v>
      </c>
      <c r="AJ98" s="35">
        <f t="shared" si="204"/>
        <v>89</v>
      </c>
      <c r="AK98" s="35">
        <f t="shared" ref="AK98" si="300">+X98+AB98+AF98+AJ98</f>
        <v>286.52663800000005</v>
      </c>
      <c r="AL98" s="36">
        <f>+AK98</f>
        <v>286.52663800000005</v>
      </c>
      <c r="AM98" s="32"/>
      <c r="AN98" s="34">
        <v>0</v>
      </c>
      <c r="AO98" s="34">
        <v>0</v>
      </c>
      <c r="AP98" s="34">
        <v>0</v>
      </c>
      <c r="AQ98" s="35">
        <f t="shared" si="207"/>
        <v>0</v>
      </c>
      <c r="AR98" s="34">
        <v>0</v>
      </c>
      <c r="AS98" s="34">
        <v>0</v>
      </c>
      <c r="AT98" s="34">
        <v>7.3182399999999994</v>
      </c>
      <c r="AU98" s="35">
        <f t="shared" si="208"/>
        <v>7.3182399999999994</v>
      </c>
      <c r="AV98" s="34">
        <v>70.208398000000017</v>
      </c>
      <c r="AW98" s="34">
        <v>154.37191000000001</v>
      </c>
      <c r="AX98" s="34">
        <v>114.24968999999999</v>
      </c>
      <c r="AY98" s="35">
        <f t="shared" si="209"/>
        <v>338.82999800000005</v>
      </c>
      <c r="AZ98" s="37">
        <v>21.740320000000001</v>
      </c>
      <c r="BA98" s="37">
        <v>68.427869999999999</v>
      </c>
      <c r="BB98" s="37">
        <v>47.235300000000002</v>
      </c>
      <c r="BC98" s="35">
        <f t="shared" si="210"/>
        <v>137.40349000000001</v>
      </c>
      <c r="BD98" s="35">
        <f t="shared" ref="BD98" si="301">+AQ98+AU98+AY98+BC98</f>
        <v>483.55172800000003</v>
      </c>
      <c r="BE98" s="36">
        <f>+BD98</f>
        <v>483.55172800000003</v>
      </c>
      <c r="BF98" s="38">
        <f t="shared" si="239"/>
        <v>168.76327149729093</v>
      </c>
      <c r="BG98" s="38">
        <f t="shared" si="240"/>
        <v>168.76327149729093</v>
      </c>
    </row>
    <row r="99" spans="1:59" s="12" customFormat="1" ht="16.5" customHeight="1">
      <c r="A99" s="21" t="s">
        <v>122</v>
      </c>
      <c r="B99" s="29">
        <f>+B100+B103+B107+B109</f>
        <v>23018.559000000001</v>
      </c>
      <c r="C99" s="29">
        <f t="shared" ref="C99:BE99" si="302">+C100+C103+C107+C109</f>
        <v>17517.028552006366</v>
      </c>
      <c r="D99" s="29">
        <f t="shared" si="302"/>
        <v>5501.5304479936312</v>
      </c>
      <c r="E99" s="29">
        <f t="shared" si="302"/>
        <v>3639.4315499999998</v>
      </c>
      <c r="F99" s="29">
        <f t="shared" si="302"/>
        <v>65.110170000000011</v>
      </c>
      <c r="G99" s="29">
        <f t="shared" si="302"/>
        <v>509.80690999999996</v>
      </c>
      <c r="H99" s="29">
        <f t="shared" si="302"/>
        <v>965.95589999999982</v>
      </c>
      <c r="I99" s="29">
        <f t="shared" si="302"/>
        <v>143.70833000000002</v>
      </c>
      <c r="J99" s="29">
        <f t="shared" si="302"/>
        <v>194.88895000000002</v>
      </c>
      <c r="K99" s="29">
        <f t="shared" si="302"/>
        <v>611.78278999999986</v>
      </c>
      <c r="L99" s="29">
        <f t="shared" si="302"/>
        <v>407.46442999999999</v>
      </c>
      <c r="M99" s="29">
        <f t="shared" si="302"/>
        <v>121</v>
      </c>
      <c r="N99" s="29">
        <f t="shared" si="302"/>
        <v>559.27482400636302</v>
      </c>
      <c r="O99" s="29">
        <f t="shared" si="302"/>
        <v>15</v>
      </c>
      <c r="P99" s="29">
        <f t="shared" si="302"/>
        <v>14.056229999999999</v>
      </c>
      <c r="Q99" s="29">
        <f t="shared" si="302"/>
        <v>1</v>
      </c>
      <c r="R99" s="29">
        <f t="shared" si="302"/>
        <v>3609.0485340063628</v>
      </c>
      <c r="S99" s="29">
        <f t="shared" si="302"/>
        <v>0</v>
      </c>
      <c r="T99" s="29">
        <f t="shared" si="302"/>
        <v>0</v>
      </c>
      <c r="U99" s="29">
        <f t="shared" si="302"/>
        <v>65.110170000000011</v>
      </c>
      <c r="V99" s="29">
        <f t="shared" si="302"/>
        <v>509.80690999999996</v>
      </c>
      <c r="W99" s="29">
        <f t="shared" si="302"/>
        <v>965.95589999999982</v>
      </c>
      <c r="X99" s="29">
        <f t="shared" si="302"/>
        <v>1540.8729799999996</v>
      </c>
      <c r="Y99" s="29">
        <f t="shared" si="302"/>
        <v>143.70833000000002</v>
      </c>
      <c r="Z99" s="29">
        <f t="shared" si="302"/>
        <v>194.88895000000002</v>
      </c>
      <c r="AA99" s="29">
        <f t="shared" si="302"/>
        <v>611.78278999999986</v>
      </c>
      <c r="AB99" s="29">
        <f t="shared" si="302"/>
        <v>950.38006999999993</v>
      </c>
      <c r="AC99" s="29">
        <f t="shared" si="302"/>
        <v>407.46442999999999</v>
      </c>
      <c r="AD99" s="29">
        <f t="shared" si="302"/>
        <v>122.99244999999999</v>
      </c>
      <c r="AE99" s="29">
        <f t="shared" si="302"/>
        <v>297.14278000000002</v>
      </c>
      <c r="AF99" s="29">
        <f t="shared" si="302"/>
        <v>827.59965999999986</v>
      </c>
      <c r="AG99" s="29">
        <f t="shared" si="302"/>
        <v>305.52260999999999</v>
      </c>
      <c r="AH99" s="29">
        <f t="shared" si="302"/>
        <v>14.056229999999999</v>
      </c>
      <c r="AI99" s="29">
        <f t="shared" si="302"/>
        <v>1</v>
      </c>
      <c r="AJ99" s="29">
        <f t="shared" si="302"/>
        <v>320.57884000000001</v>
      </c>
      <c r="AK99" s="29">
        <f t="shared" si="302"/>
        <v>3639.4315499999998</v>
      </c>
      <c r="AL99" s="29">
        <f t="shared" si="302"/>
        <v>3639.4315499999998</v>
      </c>
      <c r="AM99" s="29">
        <f t="shared" si="302"/>
        <v>0</v>
      </c>
      <c r="AN99" s="29">
        <f t="shared" si="302"/>
        <v>65.110170000000011</v>
      </c>
      <c r="AO99" s="29">
        <f t="shared" si="302"/>
        <v>509.80691000000002</v>
      </c>
      <c r="AP99" s="29">
        <f t="shared" si="302"/>
        <v>965.95589999999993</v>
      </c>
      <c r="AQ99" s="29">
        <f t="shared" si="302"/>
        <v>1540.8729800000001</v>
      </c>
      <c r="AR99" s="29">
        <f t="shared" si="302"/>
        <v>143.70832999999999</v>
      </c>
      <c r="AS99" s="29">
        <f t="shared" si="302"/>
        <v>194.88895000000002</v>
      </c>
      <c r="AT99" s="29">
        <f t="shared" si="302"/>
        <v>611.78278999999986</v>
      </c>
      <c r="AU99" s="29">
        <f t="shared" si="302"/>
        <v>950.38007000000005</v>
      </c>
      <c r="AV99" s="29">
        <f t="shared" si="302"/>
        <v>407.46442999999999</v>
      </c>
      <c r="AW99" s="29">
        <f t="shared" si="302"/>
        <v>216.76502999999997</v>
      </c>
      <c r="AX99" s="29">
        <f t="shared" si="302"/>
        <v>379.86589000000004</v>
      </c>
      <c r="AY99" s="29">
        <f t="shared" si="302"/>
        <v>1004.0953499999999</v>
      </c>
      <c r="AZ99" s="29">
        <f t="shared" si="302"/>
        <v>269.05700999999999</v>
      </c>
      <c r="BA99" s="29">
        <f t="shared" si="302"/>
        <v>261.31142999999997</v>
      </c>
      <c r="BB99" s="29">
        <f t="shared" si="302"/>
        <v>386.86721</v>
      </c>
      <c r="BC99" s="29">
        <f t="shared" si="302"/>
        <v>917.23564999999996</v>
      </c>
      <c r="BD99" s="29">
        <f t="shared" si="302"/>
        <v>4412.5840500000004</v>
      </c>
      <c r="BE99" s="29">
        <f t="shared" si="302"/>
        <v>4412.5840500000004</v>
      </c>
      <c r="BF99" s="30">
        <f>+BD99/E99*100</f>
        <v>121.24377088504386</v>
      </c>
      <c r="BG99" s="30">
        <f>+BE99/E99*100</f>
        <v>121.24377088504386</v>
      </c>
    </row>
    <row r="100" spans="1:59" ht="18" customHeight="1" collapsed="1">
      <c r="A100" s="22" t="s">
        <v>112</v>
      </c>
      <c r="B100" s="3">
        <f>SUM(B101:B102)</f>
        <v>250</v>
      </c>
      <c r="C100" s="3">
        <f>SUM(C101:C102)</f>
        <v>189.05876999999998</v>
      </c>
      <c r="D100" s="3">
        <f>SUM(D101:D102)</f>
        <v>60.941230000000004</v>
      </c>
      <c r="E100" s="4">
        <f>SUM(E101:E102)</f>
        <v>29.056229999999999</v>
      </c>
      <c r="F100" s="4">
        <f>SUM(F101:F102)</f>
        <v>0</v>
      </c>
      <c r="G100" s="4">
        <f t="shared" ref="G100:S100" si="303">SUM(G101:G102)</f>
        <v>0</v>
      </c>
      <c r="H100" s="4">
        <f t="shared" si="303"/>
        <v>0</v>
      </c>
      <c r="I100" s="4">
        <f t="shared" si="303"/>
        <v>0</v>
      </c>
      <c r="J100" s="4">
        <f t="shared" si="303"/>
        <v>0</v>
      </c>
      <c r="K100" s="4">
        <f t="shared" si="303"/>
        <v>0</v>
      </c>
      <c r="L100" s="4">
        <f t="shared" si="303"/>
        <v>0</v>
      </c>
      <c r="M100" s="4">
        <f t="shared" si="303"/>
        <v>0</v>
      </c>
      <c r="N100" s="4">
        <f t="shared" si="303"/>
        <v>0</v>
      </c>
      <c r="O100" s="4">
        <f t="shared" si="303"/>
        <v>15</v>
      </c>
      <c r="P100" s="4">
        <f t="shared" si="303"/>
        <v>14.056229999999999</v>
      </c>
      <c r="Q100" s="4">
        <f t="shared" si="303"/>
        <v>0</v>
      </c>
      <c r="R100" s="4">
        <f t="shared" si="303"/>
        <v>29.056229999999999</v>
      </c>
      <c r="S100" s="4">
        <f t="shared" si="303"/>
        <v>0</v>
      </c>
      <c r="T100" s="32"/>
      <c r="U100" s="4">
        <f>SUM(U101:U102)</f>
        <v>0</v>
      </c>
      <c r="V100" s="4">
        <f t="shared" ref="V100:AL100" si="304">SUM(V101:V102)</f>
        <v>0</v>
      </c>
      <c r="W100" s="4">
        <f t="shared" si="304"/>
        <v>0</v>
      </c>
      <c r="X100" s="4">
        <f t="shared" si="304"/>
        <v>0</v>
      </c>
      <c r="Y100" s="4">
        <f t="shared" si="304"/>
        <v>0</v>
      </c>
      <c r="Z100" s="4">
        <f t="shared" si="304"/>
        <v>0</v>
      </c>
      <c r="AA100" s="4">
        <f t="shared" si="304"/>
        <v>0</v>
      </c>
      <c r="AB100" s="4">
        <f t="shared" si="304"/>
        <v>0</v>
      </c>
      <c r="AC100" s="4">
        <f t="shared" si="304"/>
        <v>0</v>
      </c>
      <c r="AD100" s="4">
        <f t="shared" si="304"/>
        <v>0</v>
      </c>
      <c r="AE100" s="4">
        <f t="shared" si="304"/>
        <v>0</v>
      </c>
      <c r="AF100" s="4">
        <f t="shared" si="304"/>
        <v>0</v>
      </c>
      <c r="AG100" s="42">
        <f t="shared" si="304"/>
        <v>15</v>
      </c>
      <c r="AH100" s="42">
        <f t="shared" si="304"/>
        <v>14.056229999999999</v>
      </c>
      <c r="AI100" s="42">
        <f t="shared" si="304"/>
        <v>0</v>
      </c>
      <c r="AJ100" s="4">
        <f t="shared" si="304"/>
        <v>29.056229999999999</v>
      </c>
      <c r="AK100" s="4">
        <f t="shared" ref="AK100" si="305">SUM(AK101:AK102)</f>
        <v>29.056229999999999</v>
      </c>
      <c r="AL100" s="4">
        <f t="shared" si="304"/>
        <v>29.056229999999999</v>
      </c>
      <c r="AM100" s="32"/>
      <c r="AN100" s="4">
        <f>SUM(AN101:AN102)</f>
        <v>0</v>
      </c>
      <c r="AO100" s="4">
        <f t="shared" ref="AO100:BE100" si="306">SUM(AO101:AO102)</f>
        <v>0</v>
      </c>
      <c r="AP100" s="4">
        <f t="shared" si="306"/>
        <v>0</v>
      </c>
      <c r="AQ100" s="4">
        <f t="shared" ref="AQ100" si="307">SUM(AQ101:AQ102)</f>
        <v>0</v>
      </c>
      <c r="AR100" s="4">
        <f t="shared" si="306"/>
        <v>0</v>
      </c>
      <c r="AS100" s="4">
        <f t="shared" si="306"/>
        <v>0</v>
      </c>
      <c r="AT100" s="4">
        <f t="shared" si="306"/>
        <v>0</v>
      </c>
      <c r="AU100" s="4">
        <f t="shared" si="306"/>
        <v>0</v>
      </c>
      <c r="AV100" s="4">
        <f t="shared" si="306"/>
        <v>0</v>
      </c>
      <c r="AW100" s="4">
        <f t="shared" si="306"/>
        <v>0</v>
      </c>
      <c r="AX100" s="4">
        <f t="shared" si="306"/>
        <v>0</v>
      </c>
      <c r="AY100" s="4">
        <f t="shared" ref="AY100" si="308">SUM(AY101:AY102)</f>
        <v>0</v>
      </c>
      <c r="AZ100" s="42">
        <f t="shared" si="306"/>
        <v>0</v>
      </c>
      <c r="BA100" s="42">
        <f t="shared" si="306"/>
        <v>0</v>
      </c>
      <c r="BB100" s="42">
        <f t="shared" si="306"/>
        <v>0</v>
      </c>
      <c r="BC100" s="4">
        <f t="shared" si="306"/>
        <v>0</v>
      </c>
      <c r="BD100" s="4">
        <f t="shared" si="306"/>
        <v>0</v>
      </c>
      <c r="BE100" s="4">
        <f t="shared" si="306"/>
        <v>0</v>
      </c>
      <c r="BF100" s="15">
        <f t="shared" ref="BF100:BF110" si="309">+BD100/E100*100</f>
        <v>0</v>
      </c>
      <c r="BG100" s="15">
        <f t="shared" ref="BG100:BG110" si="310">+BE100/E100*100</f>
        <v>0</v>
      </c>
    </row>
    <row r="101" spans="1:59" ht="18" customHeight="1" outlineLevel="1">
      <c r="A101" s="23" t="s">
        <v>87</v>
      </c>
      <c r="B101" s="34">
        <f>180</f>
        <v>180</v>
      </c>
      <c r="C101" s="34">
        <v>150.94377</v>
      </c>
      <c r="D101" s="34">
        <f>+B101-C101</f>
        <v>29.056229999999999</v>
      </c>
      <c r="E101" s="34">
        <f t="shared" ref="E101:E110" si="311">+AL101</f>
        <v>29.056229999999999</v>
      </c>
      <c r="F101" s="34">
        <v>0</v>
      </c>
      <c r="G101" s="34">
        <v>0</v>
      </c>
      <c r="H101" s="34">
        <v>0</v>
      </c>
      <c r="I101" s="34">
        <v>0</v>
      </c>
      <c r="J101" s="34">
        <v>0</v>
      </c>
      <c r="K101" s="34"/>
      <c r="L101" s="34"/>
      <c r="M101" s="34"/>
      <c r="N101" s="34"/>
      <c r="O101" s="34">
        <v>15</v>
      </c>
      <c r="P101" s="34">
        <v>14.056229999999999</v>
      </c>
      <c r="Q101" s="34"/>
      <c r="R101" s="36">
        <f>SUM(F101:Q101)</f>
        <v>29.056229999999999</v>
      </c>
      <c r="S101" s="36">
        <f>+D101-R101</f>
        <v>0</v>
      </c>
      <c r="T101" s="32"/>
      <c r="U101" s="34">
        <v>0</v>
      </c>
      <c r="V101" s="34">
        <v>0</v>
      </c>
      <c r="W101" s="34">
        <v>0</v>
      </c>
      <c r="X101" s="35">
        <f t="shared" ref="X101:X102" si="312">SUM(U101:W101)</f>
        <v>0</v>
      </c>
      <c r="Y101" s="34">
        <v>0</v>
      </c>
      <c r="Z101" s="34">
        <v>0</v>
      </c>
      <c r="AA101" s="34"/>
      <c r="AB101" s="35">
        <f t="shared" ref="AB101:AB102" si="313">SUM(Y101:AA101)</f>
        <v>0</v>
      </c>
      <c r="AC101" s="34"/>
      <c r="AD101" s="34"/>
      <c r="AE101" s="34"/>
      <c r="AF101" s="35">
        <f t="shared" ref="AF101:AF102" si="314">SUM(AC101:AE101)</f>
        <v>0</v>
      </c>
      <c r="AG101" s="37">
        <v>15</v>
      </c>
      <c r="AH101" s="37">
        <v>14.056229999999999</v>
      </c>
      <c r="AI101" s="37"/>
      <c r="AJ101" s="35">
        <f t="shared" ref="AJ101:AJ102" si="315">SUM(AG101:AI101)</f>
        <v>29.056229999999999</v>
      </c>
      <c r="AK101" s="35">
        <f t="shared" ref="AK101:AK102" si="316">+X101+AB101+AF101+AJ101</f>
        <v>29.056229999999999</v>
      </c>
      <c r="AL101" s="36">
        <f t="shared" ref="AL101:AL102" si="317">+AK101</f>
        <v>29.056229999999999</v>
      </c>
      <c r="AM101" s="32"/>
      <c r="AN101" s="34">
        <v>0</v>
      </c>
      <c r="AO101" s="34">
        <v>0</v>
      </c>
      <c r="AP101" s="34">
        <v>0</v>
      </c>
      <c r="AQ101" s="35">
        <f t="shared" ref="AQ101:AQ102" si="318">SUM(AN101:AP101)</f>
        <v>0</v>
      </c>
      <c r="AR101" s="34">
        <v>0</v>
      </c>
      <c r="AS101" s="34">
        <v>0</v>
      </c>
      <c r="AT101" s="34">
        <v>0</v>
      </c>
      <c r="AU101" s="35">
        <f t="shared" ref="AU101:AU102" si="319">SUM(AR101:AT101)</f>
        <v>0</v>
      </c>
      <c r="AV101" s="34">
        <v>0</v>
      </c>
      <c r="AW101" s="34">
        <v>0</v>
      </c>
      <c r="AX101" s="34">
        <v>0</v>
      </c>
      <c r="AY101" s="35">
        <f t="shared" ref="AY101:AY102" si="320">SUM(AV101:AX101)</f>
        <v>0</v>
      </c>
      <c r="AZ101" s="37">
        <v>0</v>
      </c>
      <c r="BA101" s="37">
        <v>0</v>
      </c>
      <c r="BB101" s="37">
        <v>0</v>
      </c>
      <c r="BC101" s="35">
        <f t="shared" ref="BC101:BC102" si="321">SUM(AZ101:BB101)</f>
        <v>0</v>
      </c>
      <c r="BD101" s="35">
        <f t="shared" ref="BD101:BD102" si="322">+AQ101+AU101+AY101+BC101</f>
        <v>0</v>
      </c>
      <c r="BE101" s="36">
        <f t="shared" ref="BE101:BE102" si="323">+BD101</f>
        <v>0</v>
      </c>
      <c r="BF101" s="38">
        <f t="shared" si="309"/>
        <v>0</v>
      </c>
      <c r="BG101" s="38">
        <f t="shared" si="310"/>
        <v>0</v>
      </c>
    </row>
    <row r="102" spans="1:59" ht="18" customHeight="1" outlineLevel="1">
      <c r="A102" s="23" t="s">
        <v>88</v>
      </c>
      <c r="B102" s="34">
        <v>70</v>
      </c>
      <c r="C102" s="34">
        <v>38.114999999999995</v>
      </c>
      <c r="D102" s="34">
        <f>+B102-C102</f>
        <v>31.885000000000005</v>
      </c>
      <c r="E102" s="34">
        <f t="shared" si="311"/>
        <v>0</v>
      </c>
      <c r="F102" s="34">
        <v>0</v>
      </c>
      <c r="G102" s="34">
        <v>0</v>
      </c>
      <c r="H102" s="34">
        <v>0</v>
      </c>
      <c r="I102" s="34">
        <v>0</v>
      </c>
      <c r="J102" s="34">
        <v>0</v>
      </c>
      <c r="K102" s="34"/>
      <c r="L102" s="34"/>
      <c r="M102" s="34">
        <v>0</v>
      </c>
      <c r="N102" s="34">
        <v>0</v>
      </c>
      <c r="O102" s="34">
        <v>0</v>
      </c>
      <c r="P102" s="34">
        <v>0</v>
      </c>
      <c r="Q102" s="34">
        <v>0</v>
      </c>
      <c r="R102" s="36">
        <f>SUM(F102:Q102)</f>
        <v>0</v>
      </c>
      <c r="S102" s="36">
        <v>0</v>
      </c>
      <c r="T102" s="32"/>
      <c r="U102" s="34">
        <v>0</v>
      </c>
      <c r="V102" s="34">
        <v>0</v>
      </c>
      <c r="W102" s="34">
        <v>0</v>
      </c>
      <c r="X102" s="35">
        <f t="shared" si="312"/>
        <v>0</v>
      </c>
      <c r="Y102" s="34">
        <v>0</v>
      </c>
      <c r="Z102" s="34">
        <v>0</v>
      </c>
      <c r="AA102" s="34"/>
      <c r="AB102" s="35">
        <f t="shared" si="313"/>
        <v>0</v>
      </c>
      <c r="AC102" s="34"/>
      <c r="AD102" s="34"/>
      <c r="AE102" s="34"/>
      <c r="AF102" s="35">
        <f t="shared" si="314"/>
        <v>0</v>
      </c>
      <c r="AG102" s="37">
        <v>0</v>
      </c>
      <c r="AH102" s="37">
        <v>0</v>
      </c>
      <c r="AI102" s="37">
        <v>0</v>
      </c>
      <c r="AJ102" s="35">
        <f t="shared" si="315"/>
        <v>0</v>
      </c>
      <c r="AK102" s="35">
        <f t="shared" si="316"/>
        <v>0</v>
      </c>
      <c r="AL102" s="36">
        <f t="shared" si="317"/>
        <v>0</v>
      </c>
      <c r="AM102" s="32"/>
      <c r="AN102" s="34">
        <v>0</v>
      </c>
      <c r="AO102" s="34">
        <v>0</v>
      </c>
      <c r="AP102" s="34">
        <v>0</v>
      </c>
      <c r="AQ102" s="35">
        <f t="shared" si="318"/>
        <v>0</v>
      </c>
      <c r="AR102" s="34">
        <v>0</v>
      </c>
      <c r="AS102" s="34">
        <v>0</v>
      </c>
      <c r="AT102" s="34">
        <v>0</v>
      </c>
      <c r="AU102" s="35">
        <f t="shared" si="319"/>
        <v>0</v>
      </c>
      <c r="AV102" s="34">
        <v>0</v>
      </c>
      <c r="AW102" s="34">
        <v>0</v>
      </c>
      <c r="AX102" s="34">
        <v>0</v>
      </c>
      <c r="AY102" s="35">
        <f t="shared" si="320"/>
        <v>0</v>
      </c>
      <c r="AZ102" s="37">
        <v>0</v>
      </c>
      <c r="BA102" s="37">
        <v>0</v>
      </c>
      <c r="BB102" s="37">
        <v>0</v>
      </c>
      <c r="BC102" s="35">
        <f t="shared" si="321"/>
        <v>0</v>
      </c>
      <c r="BD102" s="35">
        <f t="shared" si="322"/>
        <v>0</v>
      </c>
      <c r="BE102" s="36">
        <f t="shared" si="323"/>
        <v>0</v>
      </c>
      <c r="BF102" s="38"/>
      <c r="BG102" s="38"/>
    </row>
    <row r="103" spans="1:59" ht="18" customHeight="1">
      <c r="A103" s="22" t="s">
        <v>115</v>
      </c>
      <c r="B103" s="3">
        <f t="shared" ref="B103:S103" si="324">SUM(B104:B106)</f>
        <v>16400</v>
      </c>
      <c r="C103" s="3">
        <f t="shared" si="324"/>
        <v>13470.835500006368</v>
      </c>
      <c r="D103" s="3">
        <f t="shared" si="324"/>
        <v>2929.1644999936307</v>
      </c>
      <c r="E103" s="4">
        <f t="shared" si="324"/>
        <v>2597.5798699999996</v>
      </c>
      <c r="F103" s="3">
        <f t="shared" si="324"/>
        <v>25.85566</v>
      </c>
      <c r="G103" s="3">
        <f t="shared" si="324"/>
        <v>496.78441999999995</v>
      </c>
      <c r="H103" s="3">
        <f t="shared" si="324"/>
        <v>855.82300999999984</v>
      </c>
      <c r="I103" s="3">
        <f t="shared" si="324"/>
        <v>75.851580000000013</v>
      </c>
      <c r="J103" s="3">
        <f t="shared" si="324"/>
        <v>127.92395</v>
      </c>
      <c r="K103" s="3">
        <f t="shared" si="324"/>
        <v>545.8536499999999</v>
      </c>
      <c r="L103" s="3">
        <f t="shared" si="324"/>
        <v>189.35237000000001</v>
      </c>
      <c r="M103" s="3">
        <f t="shared" si="324"/>
        <v>0</v>
      </c>
      <c r="N103" s="3">
        <f t="shared" si="324"/>
        <v>126</v>
      </c>
      <c r="O103" s="3">
        <f t="shared" si="324"/>
        <v>0</v>
      </c>
      <c r="P103" s="3">
        <f t="shared" si="324"/>
        <v>0</v>
      </c>
      <c r="Q103" s="3">
        <f t="shared" si="324"/>
        <v>0</v>
      </c>
      <c r="R103" s="4">
        <f t="shared" si="324"/>
        <v>2443.4446399999997</v>
      </c>
      <c r="S103" s="4">
        <f t="shared" si="324"/>
        <v>0</v>
      </c>
      <c r="T103" s="32"/>
      <c r="U103" s="3">
        <f t="shared" ref="U103:AL103" si="325">SUM(U104:U106)</f>
        <v>25.85566</v>
      </c>
      <c r="V103" s="3">
        <f t="shared" si="325"/>
        <v>496.78441999999995</v>
      </c>
      <c r="W103" s="3">
        <f t="shared" si="325"/>
        <v>855.82300999999984</v>
      </c>
      <c r="X103" s="3">
        <f t="shared" si="325"/>
        <v>1378.4630899999997</v>
      </c>
      <c r="Y103" s="3">
        <f t="shared" si="325"/>
        <v>75.851580000000013</v>
      </c>
      <c r="Z103" s="3">
        <f t="shared" si="325"/>
        <v>127.92395</v>
      </c>
      <c r="AA103" s="3">
        <f t="shared" si="325"/>
        <v>545.8536499999999</v>
      </c>
      <c r="AB103" s="3">
        <f t="shared" si="325"/>
        <v>749.62917999999991</v>
      </c>
      <c r="AC103" s="3">
        <f t="shared" si="325"/>
        <v>189.35237000000001</v>
      </c>
      <c r="AD103" s="3">
        <f t="shared" si="325"/>
        <v>52.992449999999998</v>
      </c>
      <c r="AE103" s="3">
        <f t="shared" si="325"/>
        <v>227.14278000000002</v>
      </c>
      <c r="AF103" s="3">
        <f t="shared" si="325"/>
        <v>469.48759999999993</v>
      </c>
      <c r="AG103" s="33">
        <f t="shared" si="325"/>
        <v>0</v>
      </c>
      <c r="AH103" s="33">
        <f t="shared" si="325"/>
        <v>0</v>
      </c>
      <c r="AI103" s="33">
        <f t="shared" si="325"/>
        <v>0</v>
      </c>
      <c r="AJ103" s="3">
        <f t="shared" si="325"/>
        <v>0</v>
      </c>
      <c r="AK103" s="3">
        <f t="shared" ref="AK103" si="326">SUM(AK104:AK106)</f>
        <v>2597.5798699999996</v>
      </c>
      <c r="AL103" s="4">
        <f t="shared" si="325"/>
        <v>2597.5798699999996</v>
      </c>
      <c r="AM103" s="32"/>
      <c r="AN103" s="3">
        <f t="shared" ref="AN103:BE103" si="327">SUM(AN104:AN106)</f>
        <v>25.85566</v>
      </c>
      <c r="AO103" s="3">
        <f t="shared" si="327"/>
        <v>496.78442000000001</v>
      </c>
      <c r="AP103" s="3">
        <f t="shared" si="327"/>
        <v>855.82300999999995</v>
      </c>
      <c r="AQ103" s="3">
        <f t="shared" ref="AQ103" si="328">SUM(AQ104:AQ106)</f>
        <v>1378.46309</v>
      </c>
      <c r="AR103" s="3">
        <f t="shared" si="327"/>
        <v>75.851579999999998</v>
      </c>
      <c r="AS103" s="3">
        <f t="shared" si="327"/>
        <v>127.92395</v>
      </c>
      <c r="AT103" s="3">
        <f t="shared" si="327"/>
        <v>545.8536499999999</v>
      </c>
      <c r="AU103" s="3">
        <f t="shared" si="327"/>
        <v>749.62918000000002</v>
      </c>
      <c r="AV103" s="3">
        <f t="shared" si="327"/>
        <v>189.35237000000001</v>
      </c>
      <c r="AW103" s="3">
        <f t="shared" si="327"/>
        <v>52.992449999999998</v>
      </c>
      <c r="AX103" s="3">
        <f t="shared" si="327"/>
        <v>227.14278000000002</v>
      </c>
      <c r="AY103" s="3">
        <f t="shared" ref="AY103" si="329">SUM(AY104:AY106)</f>
        <v>469.48759999999993</v>
      </c>
      <c r="AZ103" s="33">
        <f t="shared" si="327"/>
        <v>114.74079</v>
      </c>
      <c r="BA103" s="33">
        <f t="shared" si="327"/>
        <v>102.0014</v>
      </c>
      <c r="BB103" s="33">
        <f t="shared" si="327"/>
        <v>182.85606999999999</v>
      </c>
      <c r="BC103" s="3">
        <f t="shared" si="327"/>
        <v>399.59825999999998</v>
      </c>
      <c r="BD103" s="3">
        <f t="shared" si="327"/>
        <v>2997.1781300000002</v>
      </c>
      <c r="BE103" s="4">
        <f t="shared" si="327"/>
        <v>2997.1781300000002</v>
      </c>
      <c r="BF103" s="15">
        <f t="shared" si="309"/>
        <v>115.38348308804845</v>
      </c>
      <c r="BG103" s="15">
        <f t="shared" si="310"/>
        <v>115.38348308804845</v>
      </c>
    </row>
    <row r="104" spans="1:59" ht="35.25" customHeight="1" outlineLevel="1">
      <c r="A104" s="23" t="s">
        <v>89</v>
      </c>
      <c r="B104" s="34">
        <v>3800</v>
      </c>
      <c r="C104" s="34">
        <v>3253.20260560103</v>
      </c>
      <c r="D104" s="34">
        <f>+B104-C104</f>
        <v>546.79739439897003</v>
      </c>
      <c r="E104" s="34">
        <f t="shared" si="311"/>
        <v>471.90971000000002</v>
      </c>
      <c r="F104" s="34">
        <v>0</v>
      </c>
      <c r="G104" s="34">
        <v>41.274999999999999</v>
      </c>
      <c r="H104" s="34">
        <v>49.54</v>
      </c>
      <c r="I104" s="34">
        <v>17.197440000000004</v>
      </c>
      <c r="J104" s="34">
        <v>16.911999999999999</v>
      </c>
      <c r="K104" s="34">
        <v>312.77163999999999</v>
      </c>
      <c r="L104" s="34">
        <v>33.974980000000002</v>
      </c>
      <c r="M104" s="34">
        <v>0</v>
      </c>
      <c r="N104" s="34">
        <v>0</v>
      </c>
      <c r="O104" s="34">
        <v>0</v>
      </c>
      <c r="P104" s="34">
        <v>0</v>
      </c>
      <c r="Q104" s="34">
        <v>0</v>
      </c>
      <c r="R104" s="36">
        <f>SUM(F104:Q104)</f>
        <v>471.67106000000001</v>
      </c>
      <c r="S104" s="36">
        <v>0</v>
      </c>
      <c r="T104" s="32"/>
      <c r="U104" s="34">
        <v>0</v>
      </c>
      <c r="V104" s="34">
        <v>41.274999999999999</v>
      </c>
      <c r="W104" s="34">
        <v>49.54</v>
      </c>
      <c r="X104" s="35">
        <f t="shared" ref="X104:X106" si="330">SUM(U104:W104)</f>
        <v>90.814999999999998</v>
      </c>
      <c r="Y104" s="34">
        <v>17.197440000000004</v>
      </c>
      <c r="Z104" s="34">
        <v>16.911999999999999</v>
      </c>
      <c r="AA104" s="34">
        <v>312.77163999999999</v>
      </c>
      <c r="AB104" s="35">
        <f t="shared" ref="AB104:AB106" si="331">SUM(Y104:AA104)</f>
        <v>346.88108</v>
      </c>
      <c r="AC104" s="34">
        <v>33.974980000000002</v>
      </c>
      <c r="AD104" s="34">
        <v>0.23865</v>
      </c>
      <c r="AE104" s="34">
        <v>0</v>
      </c>
      <c r="AF104" s="35">
        <f t="shared" ref="AF104:AF106" si="332">SUM(AC104:AE104)</f>
        <v>34.213630000000002</v>
      </c>
      <c r="AG104" s="37"/>
      <c r="AH104" s="37"/>
      <c r="AI104" s="37"/>
      <c r="AJ104" s="35">
        <f t="shared" ref="AJ104:AJ106" si="333">SUM(AG104:AI104)</f>
        <v>0</v>
      </c>
      <c r="AK104" s="35">
        <f t="shared" ref="AK104:AK106" si="334">+X104+AB104+AF104+AJ104</f>
        <v>471.90971000000002</v>
      </c>
      <c r="AL104" s="36">
        <f t="shared" ref="AL104:AL106" si="335">+AK104</f>
        <v>471.90971000000002</v>
      </c>
      <c r="AM104" s="32"/>
      <c r="AN104" s="34">
        <v>0</v>
      </c>
      <c r="AO104" s="34">
        <v>41.274999999999999</v>
      </c>
      <c r="AP104" s="34">
        <v>49.54</v>
      </c>
      <c r="AQ104" s="35">
        <f t="shared" ref="AQ104:AQ106" si="336">SUM(AN104:AP104)</f>
        <v>90.814999999999998</v>
      </c>
      <c r="AR104" s="34">
        <v>17.19744</v>
      </c>
      <c r="AS104" s="34">
        <v>16.911999999999999</v>
      </c>
      <c r="AT104" s="34">
        <v>312.77163999999999</v>
      </c>
      <c r="AU104" s="35">
        <f t="shared" ref="AU104:AU106" si="337">SUM(AR104:AT104)</f>
        <v>346.88108</v>
      </c>
      <c r="AV104" s="34">
        <v>33.974980000000002</v>
      </c>
      <c r="AW104" s="34">
        <v>0.23865</v>
      </c>
      <c r="AX104" s="34">
        <v>0</v>
      </c>
      <c r="AY104" s="35">
        <f t="shared" ref="AY104:AY106" si="338">SUM(AV104:AX104)</f>
        <v>34.213630000000002</v>
      </c>
      <c r="AZ104" s="37">
        <v>0</v>
      </c>
      <c r="BA104" s="37">
        <v>0.25</v>
      </c>
      <c r="BB104" s="37">
        <v>39.939</v>
      </c>
      <c r="BC104" s="35">
        <f t="shared" ref="BC104:BC106" si="339">SUM(AZ104:BB104)</f>
        <v>40.189</v>
      </c>
      <c r="BD104" s="35">
        <f t="shared" ref="BD104:BD106" si="340">+AQ104+AU104+AY104+BC104</f>
        <v>512.09870999999998</v>
      </c>
      <c r="BE104" s="36">
        <f t="shared" ref="BE104:BE106" si="341">+BD104</f>
        <v>512.09870999999998</v>
      </c>
      <c r="BF104" s="38">
        <f t="shared" si="309"/>
        <v>108.51624773730551</v>
      </c>
      <c r="BG104" s="38">
        <f t="shared" si="310"/>
        <v>108.51624773730551</v>
      </c>
    </row>
    <row r="105" spans="1:59" ht="18" customHeight="1" outlineLevel="1">
      <c r="A105" s="23" t="s">
        <v>90</v>
      </c>
      <c r="B105" s="34">
        <v>6600</v>
      </c>
      <c r="C105" s="34">
        <v>5887.9418304053397</v>
      </c>
      <c r="D105" s="34">
        <f>+B105-C105</f>
        <v>712.05816959466028</v>
      </c>
      <c r="E105" s="34">
        <f t="shared" si="311"/>
        <v>506.11975999999993</v>
      </c>
      <c r="F105" s="34">
        <v>0</v>
      </c>
      <c r="G105" s="34">
        <v>15.009790000000001</v>
      </c>
      <c r="H105" s="34">
        <v>34.043260000000004</v>
      </c>
      <c r="I105" s="34">
        <v>11.937140000000001</v>
      </c>
      <c r="J105" s="34">
        <v>95.213009999999997</v>
      </c>
      <c r="K105" s="34">
        <v>220.98981999999998</v>
      </c>
      <c r="L105" s="34">
        <v>22.25714</v>
      </c>
      <c r="M105" s="34">
        <v>0</v>
      </c>
      <c r="N105" s="34">
        <v>0</v>
      </c>
      <c r="O105" s="34">
        <v>0</v>
      </c>
      <c r="P105" s="34">
        <v>0</v>
      </c>
      <c r="Q105" s="34">
        <v>0</v>
      </c>
      <c r="R105" s="36">
        <f>SUM(F105:Q105)</f>
        <v>399.45015999999998</v>
      </c>
      <c r="S105" s="36">
        <v>0</v>
      </c>
      <c r="T105" s="32"/>
      <c r="U105" s="34">
        <v>0</v>
      </c>
      <c r="V105" s="34">
        <v>15.009790000000001</v>
      </c>
      <c r="W105" s="34">
        <v>34.043260000000004</v>
      </c>
      <c r="X105" s="35">
        <f t="shared" si="330"/>
        <v>49.053050000000006</v>
      </c>
      <c r="Y105" s="34">
        <v>11.937140000000001</v>
      </c>
      <c r="Z105" s="34">
        <v>95.213009999999997</v>
      </c>
      <c r="AA105" s="34">
        <v>220.98981999999998</v>
      </c>
      <c r="AB105" s="35">
        <f t="shared" si="331"/>
        <v>328.13996999999995</v>
      </c>
      <c r="AC105" s="34">
        <v>22.25714</v>
      </c>
      <c r="AD105" s="34">
        <v>1.3258599999999998</v>
      </c>
      <c r="AE105" s="34">
        <v>105.34374000000001</v>
      </c>
      <c r="AF105" s="35">
        <f t="shared" si="332"/>
        <v>128.92674</v>
      </c>
      <c r="AG105" s="37"/>
      <c r="AH105" s="37"/>
      <c r="AI105" s="37"/>
      <c r="AJ105" s="35">
        <f t="shared" si="333"/>
        <v>0</v>
      </c>
      <c r="AK105" s="35">
        <f t="shared" si="334"/>
        <v>506.11975999999993</v>
      </c>
      <c r="AL105" s="36">
        <f t="shared" si="335"/>
        <v>506.11975999999993</v>
      </c>
      <c r="AM105" s="32"/>
      <c r="AN105" s="34">
        <v>0</v>
      </c>
      <c r="AO105" s="34">
        <v>15.009790000000001</v>
      </c>
      <c r="AP105" s="34">
        <v>34.043260000000004</v>
      </c>
      <c r="AQ105" s="35">
        <f t="shared" si="336"/>
        <v>49.053050000000006</v>
      </c>
      <c r="AR105" s="34">
        <v>11.937139999999999</v>
      </c>
      <c r="AS105" s="34">
        <v>95.213009999999997</v>
      </c>
      <c r="AT105" s="34">
        <v>220.98982000000001</v>
      </c>
      <c r="AU105" s="35">
        <f t="shared" si="337"/>
        <v>328.13997000000001</v>
      </c>
      <c r="AV105" s="34">
        <v>22.25714</v>
      </c>
      <c r="AW105" s="34">
        <v>1.3258599999999998</v>
      </c>
      <c r="AX105" s="34">
        <v>105.34374000000001</v>
      </c>
      <c r="AY105" s="35">
        <f t="shared" si="338"/>
        <v>128.92674</v>
      </c>
      <c r="AZ105" s="37">
        <v>61.856079999999999</v>
      </c>
      <c r="BA105" s="37">
        <v>78.171480000000003</v>
      </c>
      <c r="BB105" s="37">
        <v>142.458</v>
      </c>
      <c r="BC105" s="35">
        <f t="shared" si="339"/>
        <v>282.48555999999996</v>
      </c>
      <c r="BD105" s="35">
        <f t="shared" si="340"/>
        <v>788.60531999999989</v>
      </c>
      <c r="BE105" s="36">
        <f t="shared" si="341"/>
        <v>788.60531999999989</v>
      </c>
      <c r="BF105" s="38">
        <f t="shared" si="309"/>
        <v>155.81397572780006</v>
      </c>
      <c r="BG105" s="38">
        <f t="shared" si="310"/>
        <v>155.81397572780006</v>
      </c>
    </row>
    <row r="106" spans="1:59" ht="18" customHeight="1" outlineLevel="1">
      <c r="A106" s="23" t="s">
        <v>91</v>
      </c>
      <c r="B106" s="36">
        <v>6000</v>
      </c>
      <c r="C106" s="36">
        <v>4329.6910639999996</v>
      </c>
      <c r="D106" s="34">
        <f>+B106-C106</f>
        <v>1670.3089360000004</v>
      </c>
      <c r="E106" s="34">
        <f t="shared" si="311"/>
        <v>1619.5503999999996</v>
      </c>
      <c r="F106" s="34">
        <v>25.85566</v>
      </c>
      <c r="G106" s="34">
        <v>440.49962999999997</v>
      </c>
      <c r="H106" s="34">
        <v>772.23974999999984</v>
      </c>
      <c r="I106" s="34">
        <v>46.716999999999999</v>
      </c>
      <c r="J106" s="34">
        <v>15.79894</v>
      </c>
      <c r="K106" s="34">
        <v>12.092189999999999</v>
      </c>
      <c r="L106" s="34">
        <v>133.12025</v>
      </c>
      <c r="M106" s="34"/>
      <c r="N106" s="34">
        <v>126</v>
      </c>
      <c r="O106" s="34">
        <v>0</v>
      </c>
      <c r="P106" s="34">
        <v>0</v>
      </c>
      <c r="Q106" s="34">
        <v>0</v>
      </c>
      <c r="R106" s="36">
        <f>SUM(F106:Q106)</f>
        <v>1572.3234199999997</v>
      </c>
      <c r="S106" s="36">
        <v>0</v>
      </c>
      <c r="T106" s="32"/>
      <c r="U106" s="34">
        <v>25.85566</v>
      </c>
      <c r="V106" s="34">
        <v>440.49962999999997</v>
      </c>
      <c r="W106" s="34">
        <v>772.23974999999984</v>
      </c>
      <c r="X106" s="35">
        <f t="shared" si="330"/>
        <v>1238.5950399999997</v>
      </c>
      <c r="Y106" s="34">
        <v>46.716999999999999</v>
      </c>
      <c r="Z106" s="34">
        <v>15.79894</v>
      </c>
      <c r="AA106" s="34">
        <v>12.092189999999999</v>
      </c>
      <c r="AB106" s="35">
        <f t="shared" si="331"/>
        <v>74.608130000000003</v>
      </c>
      <c r="AC106" s="34">
        <v>133.12025</v>
      </c>
      <c r="AD106" s="34">
        <v>51.42794</v>
      </c>
      <c r="AE106" s="34">
        <v>121.79903999999999</v>
      </c>
      <c r="AF106" s="35">
        <f t="shared" si="332"/>
        <v>306.34722999999997</v>
      </c>
      <c r="AG106" s="37"/>
      <c r="AH106" s="37"/>
      <c r="AI106" s="37"/>
      <c r="AJ106" s="35">
        <f t="shared" si="333"/>
        <v>0</v>
      </c>
      <c r="AK106" s="35">
        <f t="shared" si="334"/>
        <v>1619.5503999999996</v>
      </c>
      <c r="AL106" s="36">
        <f t="shared" si="335"/>
        <v>1619.5503999999996</v>
      </c>
      <c r="AM106" s="32"/>
      <c r="AN106" s="34">
        <v>25.85566</v>
      </c>
      <c r="AO106" s="34">
        <v>440.49963000000002</v>
      </c>
      <c r="AP106" s="34">
        <v>772.23974999999996</v>
      </c>
      <c r="AQ106" s="35">
        <f t="shared" si="336"/>
        <v>1238.5950399999999</v>
      </c>
      <c r="AR106" s="34">
        <v>46.716999999999999</v>
      </c>
      <c r="AS106" s="34">
        <v>15.79894</v>
      </c>
      <c r="AT106" s="34">
        <v>12.09219</v>
      </c>
      <c r="AU106" s="35">
        <f t="shared" si="337"/>
        <v>74.608130000000003</v>
      </c>
      <c r="AV106" s="34">
        <v>133.12025</v>
      </c>
      <c r="AW106" s="34">
        <v>51.42794</v>
      </c>
      <c r="AX106" s="34">
        <v>121.79903999999999</v>
      </c>
      <c r="AY106" s="35">
        <f t="shared" si="338"/>
        <v>306.34722999999997</v>
      </c>
      <c r="AZ106" s="37">
        <v>52.884709999999998</v>
      </c>
      <c r="BA106" s="37">
        <v>23.579919999999998</v>
      </c>
      <c r="BB106" s="37">
        <v>0.45906999999999998</v>
      </c>
      <c r="BC106" s="35">
        <f t="shared" si="339"/>
        <v>76.923699999999997</v>
      </c>
      <c r="BD106" s="35">
        <f t="shared" si="340"/>
        <v>1696.4741000000001</v>
      </c>
      <c r="BE106" s="36">
        <f t="shared" si="341"/>
        <v>1696.4741000000001</v>
      </c>
      <c r="BF106" s="38">
        <f t="shared" si="309"/>
        <v>104.74969473009304</v>
      </c>
      <c r="BG106" s="38">
        <f t="shared" si="310"/>
        <v>104.74969473009304</v>
      </c>
    </row>
    <row r="107" spans="1:59" ht="18" customHeight="1">
      <c r="A107" s="22" t="s">
        <v>116</v>
      </c>
      <c r="B107" s="3">
        <f>SUM(B108)</f>
        <v>368.55899999999997</v>
      </c>
      <c r="C107" s="3">
        <f t="shared" ref="C107:AL107" si="342">SUM(C108)</f>
        <v>85.131439999999998</v>
      </c>
      <c r="D107" s="3">
        <f t="shared" si="342"/>
        <v>283.42755999999997</v>
      </c>
      <c r="E107" s="4">
        <f t="shared" si="342"/>
        <v>1</v>
      </c>
      <c r="F107" s="3">
        <f t="shared" si="342"/>
        <v>0</v>
      </c>
      <c r="G107" s="3">
        <f t="shared" si="342"/>
        <v>0</v>
      </c>
      <c r="H107" s="3">
        <f t="shared" si="342"/>
        <v>0</v>
      </c>
      <c r="I107" s="3">
        <f t="shared" si="342"/>
        <v>0</v>
      </c>
      <c r="J107" s="3">
        <f t="shared" si="342"/>
        <v>0</v>
      </c>
      <c r="K107" s="3">
        <f t="shared" si="342"/>
        <v>0</v>
      </c>
      <c r="L107" s="3">
        <f t="shared" si="342"/>
        <v>0</v>
      </c>
      <c r="M107" s="3">
        <f t="shared" si="342"/>
        <v>0</v>
      </c>
      <c r="N107" s="3">
        <f t="shared" si="342"/>
        <v>0</v>
      </c>
      <c r="O107" s="3">
        <f t="shared" si="342"/>
        <v>0</v>
      </c>
      <c r="P107" s="3">
        <f t="shared" si="342"/>
        <v>0</v>
      </c>
      <c r="Q107" s="3">
        <f t="shared" si="342"/>
        <v>1</v>
      </c>
      <c r="R107" s="4">
        <f t="shared" si="342"/>
        <v>1</v>
      </c>
      <c r="S107" s="4">
        <f t="shared" si="342"/>
        <v>0</v>
      </c>
      <c r="T107" s="32"/>
      <c r="U107" s="3">
        <f t="shared" si="342"/>
        <v>0</v>
      </c>
      <c r="V107" s="3">
        <f t="shared" si="342"/>
        <v>0</v>
      </c>
      <c r="W107" s="3">
        <f t="shared" si="342"/>
        <v>0</v>
      </c>
      <c r="X107" s="3">
        <f t="shared" si="342"/>
        <v>0</v>
      </c>
      <c r="Y107" s="3">
        <f t="shared" si="342"/>
        <v>0</v>
      </c>
      <c r="Z107" s="3">
        <f t="shared" si="342"/>
        <v>0</v>
      </c>
      <c r="AA107" s="3">
        <f t="shared" si="342"/>
        <v>0</v>
      </c>
      <c r="AB107" s="3">
        <f t="shared" si="342"/>
        <v>0</v>
      </c>
      <c r="AC107" s="3">
        <f t="shared" si="342"/>
        <v>0</v>
      </c>
      <c r="AD107" s="3">
        <f t="shared" si="342"/>
        <v>0</v>
      </c>
      <c r="AE107" s="3">
        <f t="shared" si="342"/>
        <v>0</v>
      </c>
      <c r="AF107" s="3">
        <f t="shared" si="342"/>
        <v>0</v>
      </c>
      <c r="AG107" s="33">
        <f t="shared" si="342"/>
        <v>0</v>
      </c>
      <c r="AH107" s="33">
        <f t="shared" si="342"/>
        <v>0</v>
      </c>
      <c r="AI107" s="33">
        <f t="shared" si="342"/>
        <v>1</v>
      </c>
      <c r="AJ107" s="3">
        <f t="shared" si="342"/>
        <v>1</v>
      </c>
      <c r="AK107" s="3">
        <f t="shared" si="342"/>
        <v>1</v>
      </c>
      <c r="AL107" s="4">
        <f t="shared" si="342"/>
        <v>1</v>
      </c>
      <c r="AM107" s="32"/>
      <c r="AN107" s="3">
        <f t="shared" ref="AN107:BE107" si="343">SUM(AN108)</f>
        <v>0</v>
      </c>
      <c r="AO107" s="3">
        <f t="shared" si="343"/>
        <v>0</v>
      </c>
      <c r="AP107" s="3">
        <f t="shared" si="343"/>
        <v>0</v>
      </c>
      <c r="AQ107" s="3">
        <f t="shared" si="343"/>
        <v>0</v>
      </c>
      <c r="AR107" s="3">
        <f t="shared" si="343"/>
        <v>0</v>
      </c>
      <c r="AS107" s="3">
        <f t="shared" si="343"/>
        <v>0</v>
      </c>
      <c r="AT107" s="3">
        <f t="shared" si="343"/>
        <v>0</v>
      </c>
      <c r="AU107" s="3">
        <f t="shared" si="343"/>
        <v>0</v>
      </c>
      <c r="AV107" s="3">
        <f t="shared" si="343"/>
        <v>0</v>
      </c>
      <c r="AW107" s="3">
        <f t="shared" si="343"/>
        <v>0</v>
      </c>
      <c r="AX107" s="3">
        <f t="shared" si="343"/>
        <v>0</v>
      </c>
      <c r="AY107" s="3">
        <f t="shared" si="343"/>
        <v>0</v>
      </c>
      <c r="AZ107" s="33">
        <f t="shared" si="343"/>
        <v>0</v>
      </c>
      <c r="BA107" s="33">
        <f t="shared" si="343"/>
        <v>0</v>
      </c>
      <c r="BB107" s="33">
        <f t="shared" si="343"/>
        <v>0</v>
      </c>
      <c r="BC107" s="3">
        <f t="shared" si="343"/>
        <v>0</v>
      </c>
      <c r="BD107" s="3">
        <f t="shared" si="343"/>
        <v>0</v>
      </c>
      <c r="BE107" s="4">
        <f t="shared" si="343"/>
        <v>0</v>
      </c>
      <c r="BF107" s="15">
        <f t="shared" si="309"/>
        <v>0</v>
      </c>
      <c r="BG107" s="15">
        <f t="shared" si="310"/>
        <v>0</v>
      </c>
    </row>
    <row r="108" spans="1:59" ht="18" customHeight="1" outlineLevel="1">
      <c r="A108" s="23" t="s">
        <v>92</v>
      </c>
      <c r="B108" s="34">
        <v>368.55899999999997</v>
      </c>
      <c r="C108" s="34">
        <v>85.131439999999998</v>
      </c>
      <c r="D108" s="34">
        <f>+B108-C108</f>
        <v>283.42755999999997</v>
      </c>
      <c r="E108" s="34">
        <f t="shared" si="311"/>
        <v>1</v>
      </c>
      <c r="F108" s="34">
        <v>0</v>
      </c>
      <c r="G108" s="34">
        <v>0</v>
      </c>
      <c r="H108" s="34">
        <v>0</v>
      </c>
      <c r="I108" s="34">
        <v>0</v>
      </c>
      <c r="J108" s="34">
        <v>0</v>
      </c>
      <c r="K108" s="34"/>
      <c r="L108" s="34"/>
      <c r="M108" s="34"/>
      <c r="N108" s="34"/>
      <c r="O108" s="34"/>
      <c r="P108" s="34"/>
      <c r="Q108" s="34">
        <v>1</v>
      </c>
      <c r="R108" s="36">
        <f>SUM(F108:Q108)</f>
        <v>1</v>
      </c>
      <c r="S108" s="36">
        <v>0</v>
      </c>
      <c r="T108" s="32"/>
      <c r="U108" s="34">
        <v>0</v>
      </c>
      <c r="V108" s="34">
        <v>0</v>
      </c>
      <c r="W108" s="34">
        <v>0</v>
      </c>
      <c r="X108" s="35">
        <f t="shared" ref="X108" si="344">SUM(U108:W108)</f>
        <v>0</v>
      </c>
      <c r="Y108" s="34">
        <v>0</v>
      </c>
      <c r="Z108" s="34">
        <v>0</v>
      </c>
      <c r="AA108" s="34"/>
      <c r="AB108" s="35">
        <f t="shared" ref="AB108" si="345">SUM(Y108:AA108)</f>
        <v>0</v>
      </c>
      <c r="AC108" s="34"/>
      <c r="AD108" s="34"/>
      <c r="AE108" s="34"/>
      <c r="AF108" s="35">
        <f t="shared" ref="AF108" si="346">SUM(AC108:AE108)</f>
        <v>0</v>
      </c>
      <c r="AG108" s="37"/>
      <c r="AH108" s="37"/>
      <c r="AI108" s="37">
        <v>1</v>
      </c>
      <c r="AJ108" s="35">
        <f t="shared" ref="AJ108" si="347">SUM(AG108:AI108)</f>
        <v>1</v>
      </c>
      <c r="AK108" s="35">
        <f t="shared" ref="AK108" si="348">+X108+AB108+AF108+AJ108</f>
        <v>1</v>
      </c>
      <c r="AL108" s="36">
        <f>+AK108</f>
        <v>1</v>
      </c>
      <c r="AM108" s="32"/>
      <c r="AN108" s="34">
        <v>0</v>
      </c>
      <c r="AO108" s="34">
        <v>0</v>
      </c>
      <c r="AP108" s="34">
        <v>0</v>
      </c>
      <c r="AQ108" s="35">
        <f t="shared" ref="AQ108" si="349">SUM(AN108:AP108)</f>
        <v>0</v>
      </c>
      <c r="AR108" s="34">
        <v>0</v>
      </c>
      <c r="AS108" s="34">
        <v>0</v>
      </c>
      <c r="AT108" s="34">
        <v>0</v>
      </c>
      <c r="AU108" s="35">
        <f t="shared" ref="AU108" si="350">SUM(AR108:AT108)</f>
        <v>0</v>
      </c>
      <c r="AV108" s="34">
        <v>0</v>
      </c>
      <c r="AW108" s="34">
        <v>0</v>
      </c>
      <c r="AX108" s="34">
        <v>0</v>
      </c>
      <c r="AY108" s="35">
        <f t="shared" ref="AY108" si="351">SUM(AV108:AX108)</f>
        <v>0</v>
      </c>
      <c r="AZ108" s="37">
        <v>0</v>
      </c>
      <c r="BA108" s="37">
        <v>0</v>
      </c>
      <c r="BB108" s="37">
        <v>0</v>
      </c>
      <c r="BC108" s="35">
        <f t="shared" ref="BC108" si="352">SUM(AZ108:BB108)</f>
        <v>0</v>
      </c>
      <c r="BD108" s="35">
        <f t="shared" ref="BD108" si="353">+AQ108+AU108+AY108+BC108</f>
        <v>0</v>
      </c>
      <c r="BE108" s="36">
        <f>+BD108</f>
        <v>0</v>
      </c>
      <c r="BF108" s="38">
        <f t="shared" si="309"/>
        <v>0</v>
      </c>
      <c r="BG108" s="38">
        <f t="shared" si="310"/>
        <v>0</v>
      </c>
    </row>
    <row r="109" spans="1:59" ht="18" customHeight="1">
      <c r="A109" s="22" t="s">
        <v>119</v>
      </c>
      <c r="B109" s="3">
        <f>SUM(B110)</f>
        <v>6000</v>
      </c>
      <c r="C109" s="3">
        <f t="shared" ref="C109:AL109" si="354">SUM(C110)</f>
        <v>3772.0028419999999</v>
      </c>
      <c r="D109" s="3">
        <f t="shared" si="354"/>
        <v>2227.9971580000001</v>
      </c>
      <c r="E109" s="4">
        <f t="shared" si="354"/>
        <v>1011.7954500000001</v>
      </c>
      <c r="F109" s="3">
        <f t="shared" si="354"/>
        <v>39.254510000000003</v>
      </c>
      <c r="G109" s="3">
        <f t="shared" si="354"/>
        <v>13.022489999999999</v>
      </c>
      <c r="H109" s="3">
        <f t="shared" si="354"/>
        <v>110.13289</v>
      </c>
      <c r="I109" s="3">
        <f t="shared" si="354"/>
        <v>67.856750000000005</v>
      </c>
      <c r="J109" s="3">
        <f t="shared" si="354"/>
        <v>66.965000000000003</v>
      </c>
      <c r="K109" s="3">
        <f t="shared" si="354"/>
        <v>65.929140000000004</v>
      </c>
      <c r="L109" s="3">
        <f t="shared" si="354"/>
        <v>218.11205999999999</v>
      </c>
      <c r="M109" s="3">
        <f t="shared" si="354"/>
        <v>121</v>
      </c>
      <c r="N109" s="3">
        <f t="shared" si="354"/>
        <v>433.27482400636302</v>
      </c>
      <c r="O109" s="3">
        <f t="shared" si="354"/>
        <v>0</v>
      </c>
      <c r="P109" s="3">
        <f t="shared" si="354"/>
        <v>0</v>
      </c>
      <c r="Q109" s="3">
        <f t="shared" si="354"/>
        <v>0</v>
      </c>
      <c r="R109" s="4">
        <f t="shared" si="354"/>
        <v>1135.547664006363</v>
      </c>
      <c r="S109" s="4">
        <f t="shared" si="354"/>
        <v>0</v>
      </c>
      <c r="T109" s="32"/>
      <c r="U109" s="3">
        <f t="shared" si="354"/>
        <v>39.254510000000003</v>
      </c>
      <c r="V109" s="3">
        <f t="shared" si="354"/>
        <v>13.022489999999999</v>
      </c>
      <c r="W109" s="3">
        <f t="shared" si="354"/>
        <v>110.13289</v>
      </c>
      <c r="X109" s="3">
        <f t="shared" si="354"/>
        <v>162.40989000000002</v>
      </c>
      <c r="Y109" s="3">
        <f t="shared" si="354"/>
        <v>67.856750000000005</v>
      </c>
      <c r="Z109" s="3">
        <f t="shared" si="354"/>
        <v>66.965000000000003</v>
      </c>
      <c r="AA109" s="3">
        <f t="shared" si="354"/>
        <v>65.929140000000004</v>
      </c>
      <c r="AB109" s="3">
        <f t="shared" si="354"/>
        <v>200.75089000000003</v>
      </c>
      <c r="AC109" s="3">
        <f t="shared" si="354"/>
        <v>218.11205999999999</v>
      </c>
      <c r="AD109" s="3">
        <f t="shared" si="354"/>
        <v>70</v>
      </c>
      <c r="AE109" s="3">
        <f t="shared" si="354"/>
        <v>70</v>
      </c>
      <c r="AF109" s="3">
        <f t="shared" si="354"/>
        <v>358.11205999999999</v>
      </c>
      <c r="AG109" s="33">
        <f t="shared" si="354"/>
        <v>290.52260999999999</v>
      </c>
      <c r="AH109" s="33">
        <f t="shared" si="354"/>
        <v>0</v>
      </c>
      <c r="AI109" s="33">
        <f t="shared" si="354"/>
        <v>0</v>
      </c>
      <c r="AJ109" s="3">
        <f t="shared" si="354"/>
        <v>290.52260999999999</v>
      </c>
      <c r="AK109" s="3">
        <f t="shared" si="354"/>
        <v>1011.7954500000001</v>
      </c>
      <c r="AL109" s="4">
        <f t="shared" si="354"/>
        <v>1011.7954500000001</v>
      </c>
      <c r="AM109" s="32"/>
      <c r="AN109" s="3">
        <f t="shared" ref="AN109:BE109" si="355">SUM(AN110)</f>
        <v>39.254510000000003</v>
      </c>
      <c r="AO109" s="3">
        <f t="shared" si="355"/>
        <v>13.022489999999999</v>
      </c>
      <c r="AP109" s="3">
        <f t="shared" si="355"/>
        <v>110.13289</v>
      </c>
      <c r="AQ109" s="3">
        <f t="shared" si="355"/>
        <v>162.40989000000002</v>
      </c>
      <c r="AR109" s="3">
        <f t="shared" si="355"/>
        <v>67.856750000000005</v>
      </c>
      <c r="AS109" s="3">
        <f t="shared" si="355"/>
        <v>66.965000000000003</v>
      </c>
      <c r="AT109" s="3">
        <f t="shared" si="355"/>
        <v>65.929140000000004</v>
      </c>
      <c r="AU109" s="3">
        <f t="shared" si="355"/>
        <v>200.75089000000003</v>
      </c>
      <c r="AV109" s="3">
        <f t="shared" si="355"/>
        <v>218.11205999999999</v>
      </c>
      <c r="AW109" s="3">
        <f t="shared" si="355"/>
        <v>163.77257999999998</v>
      </c>
      <c r="AX109" s="3">
        <f t="shared" si="355"/>
        <v>152.72310999999999</v>
      </c>
      <c r="AY109" s="3">
        <f t="shared" si="355"/>
        <v>534.60775000000001</v>
      </c>
      <c r="AZ109" s="33">
        <f t="shared" si="355"/>
        <v>154.31621999999996</v>
      </c>
      <c r="BA109" s="33">
        <f t="shared" si="355"/>
        <v>159.31002999999998</v>
      </c>
      <c r="BB109" s="33">
        <f t="shared" si="355"/>
        <v>204.01114000000004</v>
      </c>
      <c r="BC109" s="3">
        <f t="shared" si="355"/>
        <v>517.63738999999998</v>
      </c>
      <c r="BD109" s="3">
        <f t="shared" si="355"/>
        <v>1415.4059200000002</v>
      </c>
      <c r="BE109" s="4">
        <f t="shared" si="355"/>
        <v>1415.4059200000002</v>
      </c>
      <c r="BF109" s="15">
        <f t="shared" si="309"/>
        <v>139.89052036160078</v>
      </c>
      <c r="BG109" s="15">
        <f t="shared" si="310"/>
        <v>139.89052036160078</v>
      </c>
    </row>
    <row r="110" spans="1:59" ht="18" customHeight="1" outlineLevel="1">
      <c r="A110" s="23" t="s">
        <v>93</v>
      </c>
      <c r="B110" s="34">
        <v>6000</v>
      </c>
      <c r="C110" s="34">
        <v>3772.0028419999999</v>
      </c>
      <c r="D110" s="34">
        <f>+B110-C110</f>
        <v>2227.9971580000001</v>
      </c>
      <c r="E110" s="34">
        <f t="shared" si="311"/>
        <v>1011.7954500000001</v>
      </c>
      <c r="F110" s="34">
        <v>39.254510000000003</v>
      </c>
      <c r="G110" s="34">
        <v>13.022489999999999</v>
      </c>
      <c r="H110" s="34">
        <v>110.13289</v>
      </c>
      <c r="I110" s="34">
        <v>67.856750000000005</v>
      </c>
      <c r="J110" s="34">
        <v>66.965000000000003</v>
      </c>
      <c r="K110" s="34">
        <v>65.929140000000004</v>
      </c>
      <c r="L110" s="34">
        <v>218.11205999999999</v>
      </c>
      <c r="M110" s="37">
        <f>310-189</f>
        <v>121</v>
      </c>
      <c r="N110" s="37">
        <f>244.274824006363+189</f>
        <v>433.27482400636302</v>
      </c>
      <c r="O110" s="34">
        <v>0</v>
      </c>
      <c r="P110" s="34">
        <v>0</v>
      </c>
      <c r="Q110" s="34">
        <v>0</v>
      </c>
      <c r="R110" s="36">
        <f>SUM(F110:Q110)</f>
        <v>1135.547664006363</v>
      </c>
      <c r="S110" s="36">
        <v>0</v>
      </c>
      <c r="T110" s="32"/>
      <c r="U110" s="34">
        <v>39.254510000000003</v>
      </c>
      <c r="V110" s="34">
        <v>13.022489999999999</v>
      </c>
      <c r="W110" s="34">
        <v>110.13289</v>
      </c>
      <c r="X110" s="35">
        <f t="shared" ref="X110" si="356">SUM(U110:W110)</f>
        <v>162.40989000000002</v>
      </c>
      <c r="Y110" s="34">
        <v>67.856750000000005</v>
      </c>
      <c r="Z110" s="34">
        <v>66.965000000000003</v>
      </c>
      <c r="AA110" s="34">
        <v>65.929140000000004</v>
      </c>
      <c r="AB110" s="35">
        <f t="shared" ref="AB110" si="357">SUM(Y110:AA110)</f>
        <v>200.75089000000003</v>
      </c>
      <c r="AC110" s="34">
        <v>218.11205999999999</v>
      </c>
      <c r="AD110" s="37">
        <v>70</v>
      </c>
      <c r="AE110" s="37">
        <v>70</v>
      </c>
      <c r="AF110" s="35">
        <f t="shared" ref="AF110" si="358">SUM(AC110:AE110)</f>
        <v>358.11205999999999</v>
      </c>
      <c r="AG110" s="37">
        <v>290.52260999999999</v>
      </c>
      <c r="AH110" s="37">
        <v>0</v>
      </c>
      <c r="AI110" s="37">
        <v>0</v>
      </c>
      <c r="AJ110" s="35">
        <f t="shared" ref="AJ110" si="359">SUM(AG110:AI110)</f>
        <v>290.52260999999999</v>
      </c>
      <c r="AK110" s="35">
        <f t="shared" ref="AK110" si="360">+X110+AB110+AF110+AJ110</f>
        <v>1011.7954500000001</v>
      </c>
      <c r="AL110" s="36">
        <f>+AK110</f>
        <v>1011.7954500000001</v>
      </c>
      <c r="AM110" s="32"/>
      <c r="AN110" s="34">
        <v>39.254510000000003</v>
      </c>
      <c r="AO110" s="34">
        <v>13.022489999999999</v>
      </c>
      <c r="AP110" s="34">
        <v>110.13289</v>
      </c>
      <c r="AQ110" s="35">
        <f t="shared" ref="AQ110" si="361">SUM(AN110:AP110)</f>
        <v>162.40989000000002</v>
      </c>
      <c r="AR110" s="34">
        <v>67.856750000000005</v>
      </c>
      <c r="AS110" s="34">
        <v>66.965000000000003</v>
      </c>
      <c r="AT110" s="34">
        <v>65.929140000000004</v>
      </c>
      <c r="AU110" s="35">
        <f t="shared" ref="AU110" si="362">SUM(AR110:AT110)</f>
        <v>200.75089000000003</v>
      </c>
      <c r="AV110" s="34">
        <v>218.11205999999999</v>
      </c>
      <c r="AW110" s="37">
        <v>163.77257999999998</v>
      </c>
      <c r="AX110" s="37">
        <v>152.72310999999999</v>
      </c>
      <c r="AY110" s="35">
        <f t="shared" ref="AY110" si="363">SUM(AV110:AX110)</f>
        <v>534.60775000000001</v>
      </c>
      <c r="AZ110" s="37">
        <v>154.31621999999996</v>
      </c>
      <c r="BA110" s="37">
        <v>159.31002999999998</v>
      </c>
      <c r="BB110" s="37">
        <v>204.01114000000004</v>
      </c>
      <c r="BC110" s="35">
        <f t="shared" ref="BC110" si="364">SUM(AZ110:BB110)</f>
        <v>517.63738999999998</v>
      </c>
      <c r="BD110" s="35">
        <f t="shared" ref="BD110" si="365">+AQ110+AU110+AY110+BC110</f>
        <v>1415.4059200000002</v>
      </c>
      <c r="BE110" s="36">
        <f>+BD110</f>
        <v>1415.4059200000002</v>
      </c>
      <c r="BF110" s="38">
        <f t="shared" si="309"/>
        <v>139.89052036160078</v>
      </c>
      <c r="BG110" s="38">
        <f t="shared" si="310"/>
        <v>139.89052036160078</v>
      </c>
    </row>
    <row r="111" spans="1:59" s="12" customFormat="1" ht="16.5" customHeight="1">
      <c r="A111" s="21" t="s">
        <v>123</v>
      </c>
      <c r="B111" s="29">
        <f>+B112</f>
        <v>4605</v>
      </c>
      <c r="C111" s="29">
        <f t="shared" ref="C111" si="366">+C112</f>
        <v>3628.5059200000001</v>
      </c>
      <c r="D111" s="29">
        <f t="shared" ref="D111" si="367">+D112</f>
        <v>976.49407999999994</v>
      </c>
      <c r="E111" s="29">
        <f t="shared" ref="E111" si="368">+E112</f>
        <v>586.55318</v>
      </c>
      <c r="F111" s="29">
        <f t="shared" ref="F111" si="369">+F112</f>
        <v>581.40318000000002</v>
      </c>
      <c r="G111" s="29">
        <f t="shared" ref="G111" si="370">+G112</f>
        <v>0</v>
      </c>
      <c r="H111" s="29">
        <f t="shared" ref="H111" si="371">+H112</f>
        <v>0</v>
      </c>
      <c r="I111" s="29">
        <f t="shared" ref="I111" si="372">+I112</f>
        <v>0</v>
      </c>
      <c r="J111" s="29">
        <f t="shared" ref="J111" si="373">+J112</f>
        <v>0</v>
      </c>
      <c r="K111" s="29">
        <f t="shared" ref="K111" si="374">+K112</f>
        <v>5.15</v>
      </c>
      <c r="L111" s="29">
        <f t="shared" ref="L111" si="375">+L112</f>
        <v>0</v>
      </c>
      <c r="M111" s="29">
        <f t="shared" ref="M111" si="376">+M112</f>
        <v>0</v>
      </c>
      <c r="N111" s="29">
        <f t="shared" ref="N111" si="377">+N112</f>
        <v>0</v>
      </c>
      <c r="O111" s="29">
        <f t="shared" ref="O111" si="378">+O112</f>
        <v>0</v>
      </c>
      <c r="P111" s="29">
        <f t="shared" ref="P111" si="379">+P112</f>
        <v>0</v>
      </c>
      <c r="Q111" s="29">
        <f t="shared" ref="Q111" si="380">+Q112</f>
        <v>0</v>
      </c>
      <c r="R111" s="29">
        <f t="shared" ref="R111" si="381">+R112</f>
        <v>586.55318</v>
      </c>
      <c r="S111" s="29">
        <f t="shared" ref="S111" si="382">+S112</f>
        <v>0</v>
      </c>
      <c r="T111" s="29">
        <f t="shared" ref="T111" si="383">+T112</f>
        <v>0</v>
      </c>
      <c r="U111" s="29">
        <f t="shared" ref="U111" si="384">+U112</f>
        <v>581.40318000000002</v>
      </c>
      <c r="V111" s="29">
        <f t="shared" ref="V111" si="385">+V112</f>
        <v>0</v>
      </c>
      <c r="W111" s="29">
        <f t="shared" ref="W111" si="386">+W112</f>
        <v>0</v>
      </c>
      <c r="X111" s="29">
        <f t="shared" ref="X111" si="387">+X112</f>
        <v>581.40318000000002</v>
      </c>
      <c r="Y111" s="29">
        <f t="shared" ref="Y111" si="388">+Y112</f>
        <v>0</v>
      </c>
      <c r="Z111" s="29">
        <f t="shared" ref="Z111" si="389">+Z112</f>
        <v>0</v>
      </c>
      <c r="AA111" s="29">
        <f t="shared" ref="AA111" si="390">+AA112</f>
        <v>5.15</v>
      </c>
      <c r="AB111" s="29">
        <f t="shared" ref="AB111" si="391">+AB112</f>
        <v>5.15</v>
      </c>
      <c r="AC111" s="29">
        <f t="shared" ref="AC111" si="392">+AC112</f>
        <v>0</v>
      </c>
      <c r="AD111" s="29">
        <f t="shared" ref="AD111" si="393">+AD112</f>
        <v>0</v>
      </c>
      <c r="AE111" s="29">
        <f t="shared" ref="AE111" si="394">+AE112</f>
        <v>0</v>
      </c>
      <c r="AF111" s="29">
        <f t="shared" ref="AF111" si="395">+AF112</f>
        <v>0</v>
      </c>
      <c r="AG111" s="29">
        <f t="shared" ref="AG111" si="396">+AG112</f>
        <v>0</v>
      </c>
      <c r="AH111" s="29">
        <f t="shared" ref="AH111" si="397">+AH112</f>
        <v>0</v>
      </c>
      <c r="AI111" s="29">
        <f t="shared" ref="AI111" si="398">+AI112</f>
        <v>0</v>
      </c>
      <c r="AJ111" s="29">
        <f t="shared" ref="AJ111" si="399">+AJ112</f>
        <v>0</v>
      </c>
      <c r="AK111" s="29">
        <f t="shared" ref="AK111" si="400">+AK112</f>
        <v>586.55318</v>
      </c>
      <c r="AL111" s="29">
        <f t="shared" ref="AL111" si="401">+AL112</f>
        <v>586.55318</v>
      </c>
      <c r="AM111" s="29">
        <f t="shared" ref="AM111" si="402">+AM112</f>
        <v>0</v>
      </c>
      <c r="AN111" s="29">
        <f t="shared" ref="AN111" si="403">+AN112</f>
        <v>581.40318000000002</v>
      </c>
      <c r="AO111" s="29">
        <f t="shared" ref="AO111" si="404">+AO112</f>
        <v>0</v>
      </c>
      <c r="AP111" s="29">
        <f t="shared" ref="AP111" si="405">+AP112</f>
        <v>0</v>
      </c>
      <c r="AQ111" s="29">
        <f t="shared" ref="AQ111" si="406">+AQ112</f>
        <v>581.40318000000002</v>
      </c>
      <c r="AR111" s="29">
        <f t="shared" ref="AR111" si="407">+AR112</f>
        <v>0</v>
      </c>
      <c r="AS111" s="29">
        <f t="shared" ref="AS111" si="408">+AS112</f>
        <v>0</v>
      </c>
      <c r="AT111" s="29">
        <f t="shared" ref="AT111" si="409">+AT112</f>
        <v>5.15</v>
      </c>
      <c r="AU111" s="29">
        <f t="shared" ref="AU111" si="410">+AU112</f>
        <v>5.15</v>
      </c>
      <c r="AV111" s="29">
        <f t="shared" ref="AV111" si="411">+AV112</f>
        <v>0</v>
      </c>
      <c r="AW111" s="29">
        <f t="shared" ref="AW111" si="412">+AW112</f>
        <v>0</v>
      </c>
      <c r="AX111" s="29">
        <f t="shared" ref="AX111" si="413">+AX112</f>
        <v>0</v>
      </c>
      <c r="AY111" s="29">
        <f t="shared" ref="AY111" si="414">+AY112</f>
        <v>0</v>
      </c>
      <c r="AZ111" s="29">
        <f t="shared" ref="AZ111" si="415">+AZ112</f>
        <v>0</v>
      </c>
      <c r="BA111" s="29">
        <f t="shared" ref="BA111" si="416">+BA112</f>
        <v>0</v>
      </c>
      <c r="BB111" s="29">
        <f t="shared" ref="BB111" si="417">+BB112</f>
        <v>0</v>
      </c>
      <c r="BC111" s="29">
        <f t="shared" ref="BC111" si="418">+BC112</f>
        <v>0</v>
      </c>
      <c r="BD111" s="29">
        <f t="shared" ref="BD111" si="419">+BD112</f>
        <v>586.55318</v>
      </c>
      <c r="BE111" s="29">
        <f t="shared" ref="BE111" si="420">+BE112</f>
        <v>586.55318</v>
      </c>
      <c r="BF111" s="30">
        <f>+BD111/E111*100</f>
        <v>100</v>
      </c>
      <c r="BG111" s="30">
        <f>+BE111/E111*100</f>
        <v>100</v>
      </c>
    </row>
    <row r="112" spans="1:59" ht="18" customHeight="1">
      <c r="A112" s="22" t="s">
        <v>114</v>
      </c>
      <c r="B112" s="3">
        <f t="shared" ref="B112:AL112" si="421">SUM(B113:B113)</f>
        <v>4605</v>
      </c>
      <c r="C112" s="3">
        <f t="shared" si="421"/>
        <v>3628.5059200000001</v>
      </c>
      <c r="D112" s="3">
        <f t="shared" si="421"/>
        <v>976.49407999999994</v>
      </c>
      <c r="E112" s="4">
        <f t="shared" si="421"/>
        <v>586.55318</v>
      </c>
      <c r="F112" s="3">
        <f t="shared" si="421"/>
        <v>581.40318000000002</v>
      </c>
      <c r="G112" s="3">
        <f t="shared" si="421"/>
        <v>0</v>
      </c>
      <c r="H112" s="3">
        <f t="shared" si="421"/>
        <v>0</v>
      </c>
      <c r="I112" s="3">
        <f t="shared" si="421"/>
        <v>0</v>
      </c>
      <c r="J112" s="3">
        <f t="shared" si="421"/>
        <v>0</v>
      </c>
      <c r="K112" s="3">
        <f t="shared" si="421"/>
        <v>5.15</v>
      </c>
      <c r="L112" s="3">
        <f t="shared" si="421"/>
        <v>0</v>
      </c>
      <c r="M112" s="3">
        <f t="shared" si="421"/>
        <v>0</v>
      </c>
      <c r="N112" s="3">
        <f t="shared" si="421"/>
        <v>0</v>
      </c>
      <c r="O112" s="3">
        <f t="shared" si="421"/>
        <v>0</v>
      </c>
      <c r="P112" s="3">
        <f t="shared" si="421"/>
        <v>0</v>
      </c>
      <c r="Q112" s="3">
        <f t="shared" si="421"/>
        <v>0</v>
      </c>
      <c r="R112" s="4">
        <f t="shared" si="421"/>
        <v>586.55318</v>
      </c>
      <c r="S112" s="4">
        <f t="shared" si="421"/>
        <v>0</v>
      </c>
      <c r="T112" s="32"/>
      <c r="U112" s="3">
        <f t="shared" si="421"/>
        <v>581.40318000000002</v>
      </c>
      <c r="V112" s="3">
        <f t="shared" si="421"/>
        <v>0</v>
      </c>
      <c r="W112" s="3">
        <f t="shared" si="421"/>
        <v>0</v>
      </c>
      <c r="X112" s="3">
        <f t="shared" si="421"/>
        <v>581.40318000000002</v>
      </c>
      <c r="Y112" s="3">
        <f t="shared" si="421"/>
        <v>0</v>
      </c>
      <c r="Z112" s="3">
        <f t="shared" si="421"/>
        <v>0</v>
      </c>
      <c r="AA112" s="3">
        <f t="shared" si="421"/>
        <v>5.15</v>
      </c>
      <c r="AB112" s="3">
        <f t="shared" si="421"/>
        <v>5.15</v>
      </c>
      <c r="AC112" s="3">
        <f t="shared" si="421"/>
        <v>0</v>
      </c>
      <c r="AD112" s="3">
        <f t="shared" si="421"/>
        <v>0</v>
      </c>
      <c r="AE112" s="3">
        <f t="shared" si="421"/>
        <v>0</v>
      </c>
      <c r="AF112" s="3">
        <f t="shared" si="421"/>
        <v>0</v>
      </c>
      <c r="AG112" s="33">
        <f t="shared" si="421"/>
        <v>0</v>
      </c>
      <c r="AH112" s="33">
        <f t="shared" si="421"/>
        <v>0</v>
      </c>
      <c r="AI112" s="33">
        <f t="shared" si="421"/>
        <v>0</v>
      </c>
      <c r="AJ112" s="3">
        <f t="shared" si="421"/>
        <v>0</v>
      </c>
      <c r="AK112" s="3">
        <f t="shared" si="421"/>
        <v>586.55318</v>
      </c>
      <c r="AL112" s="4">
        <f t="shared" si="421"/>
        <v>586.55318</v>
      </c>
      <c r="AM112" s="32"/>
      <c r="AN112" s="3">
        <f t="shared" ref="AN112:BE112" si="422">SUM(AN113:AN113)</f>
        <v>581.40318000000002</v>
      </c>
      <c r="AO112" s="3">
        <f t="shared" si="422"/>
        <v>0</v>
      </c>
      <c r="AP112" s="3">
        <f t="shared" si="422"/>
        <v>0</v>
      </c>
      <c r="AQ112" s="3">
        <f t="shared" si="422"/>
        <v>581.40318000000002</v>
      </c>
      <c r="AR112" s="3">
        <f t="shared" si="422"/>
        <v>0</v>
      </c>
      <c r="AS112" s="3">
        <f t="shared" si="422"/>
        <v>0</v>
      </c>
      <c r="AT112" s="3">
        <f t="shared" si="422"/>
        <v>5.15</v>
      </c>
      <c r="AU112" s="3">
        <f t="shared" si="422"/>
        <v>5.15</v>
      </c>
      <c r="AV112" s="3">
        <f t="shared" si="422"/>
        <v>0</v>
      </c>
      <c r="AW112" s="3">
        <f t="shared" si="422"/>
        <v>0</v>
      </c>
      <c r="AX112" s="3">
        <f t="shared" si="422"/>
        <v>0</v>
      </c>
      <c r="AY112" s="3">
        <f t="shared" si="422"/>
        <v>0</v>
      </c>
      <c r="AZ112" s="33">
        <f t="shared" si="422"/>
        <v>0</v>
      </c>
      <c r="BA112" s="33">
        <f t="shared" si="422"/>
        <v>0</v>
      </c>
      <c r="BB112" s="33">
        <f t="shared" si="422"/>
        <v>0</v>
      </c>
      <c r="BC112" s="3">
        <f t="shared" si="422"/>
        <v>0</v>
      </c>
      <c r="BD112" s="3">
        <f t="shared" si="422"/>
        <v>586.55318</v>
      </c>
      <c r="BE112" s="4">
        <f t="shared" si="422"/>
        <v>586.55318</v>
      </c>
      <c r="BF112" s="15">
        <f t="shared" ref="BF112:BF113" si="423">+BD112/E112*100</f>
        <v>100</v>
      </c>
      <c r="BG112" s="15">
        <f t="shared" ref="BG112:BG113" si="424">+BE112/E112*100</f>
        <v>100</v>
      </c>
    </row>
    <row r="113" spans="1:59" ht="18" customHeight="1" outlineLevel="1">
      <c r="A113" s="23" t="s">
        <v>94</v>
      </c>
      <c r="B113" s="34">
        <v>4605</v>
      </c>
      <c r="C113" s="34">
        <v>3628.5059200000001</v>
      </c>
      <c r="D113" s="34">
        <f>+B113-C113</f>
        <v>976.49407999999994</v>
      </c>
      <c r="E113" s="34">
        <f t="shared" ref="E113" si="425">+AL113</f>
        <v>586.55318</v>
      </c>
      <c r="F113" s="34">
        <v>581.40318000000002</v>
      </c>
      <c r="G113" s="34">
        <v>0</v>
      </c>
      <c r="H113" s="34">
        <v>0</v>
      </c>
      <c r="I113" s="34">
        <v>0</v>
      </c>
      <c r="J113" s="34">
        <v>0</v>
      </c>
      <c r="K113" s="37">
        <v>5.15</v>
      </c>
      <c r="L113" s="34">
        <v>0</v>
      </c>
      <c r="M113" s="34">
        <v>0</v>
      </c>
      <c r="N113" s="34">
        <v>0</v>
      </c>
      <c r="O113" s="34">
        <v>0</v>
      </c>
      <c r="P113" s="34">
        <v>0</v>
      </c>
      <c r="Q113" s="34">
        <v>0</v>
      </c>
      <c r="R113" s="36">
        <f>SUM(F113:Q113)</f>
        <v>586.55318</v>
      </c>
      <c r="S113" s="36">
        <v>0</v>
      </c>
      <c r="T113" s="32"/>
      <c r="U113" s="34">
        <v>581.40318000000002</v>
      </c>
      <c r="V113" s="34">
        <v>0</v>
      </c>
      <c r="W113" s="34">
        <v>0</v>
      </c>
      <c r="X113" s="35">
        <f t="shared" ref="X113" si="426">SUM(U113:W113)</f>
        <v>581.40318000000002</v>
      </c>
      <c r="Y113" s="34">
        <v>0</v>
      </c>
      <c r="Z113" s="34">
        <v>0</v>
      </c>
      <c r="AA113" s="37">
        <v>5.15</v>
      </c>
      <c r="AB113" s="35">
        <f t="shared" ref="AB113" si="427">SUM(Y113:AA113)</f>
        <v>5.15</v>
      </c>
      <c r="AC113" s="34">
        <v>0</v>
      </c>
      <c r="AD113" s="34"/>
      <c r="AE113" s="34"/>
      <c r="AF113" s="35">
        <f t="shared" ref="AF113" si="428">SUM(AC113:AE113)</f>
        <v>0</v>
      </c>
      <c r="AG113" s="37"/>
      <c r="AH113" s="37"/>
      <c r="AI113" s="37"/>
      <c r="AJ113" s="35">
        <f t="shared" ref="AJ113" si="429">SUM(AG113:AI113)</f>
        <v>0</v>
      </c>
      <c r="AK113" s="35">
        <f t="shared" ref="AK113" si="430">+X113+AB113+AF113+AJ113</f>
        <v>586.55318</v>
      </c>
      <c r="AL113" s="36">
        <f>+AK113</f>
        <v>586.55318</v>
      </c>
      <c r="AM113" s="32"/>
      <c r="AN113" s="34">
        <v>581.40318000000002</v>
      </c>
      <c r="AO113" s="34">
        <v>0</v>
      </c>
      <c r="AP113" s="34">
        <v>0</v>
      </c>
      <c r="AQ113" s="35">
        <f t="shared" ref="AQ113" si="431">SUM(AN113:AP113)</f>
        <v>581.40318000000002</v>
      </c>
      <c r="AR113" s="34">
        <v>0</v>
      </c>
      <c r="AS113" s="34">
        <v>0</v>
      </c>
      <c r="AT113" s="37">
        <v>5.15</v>
      </c>
      <c r="AU113" s="35">
        <f t="shared" ref="AU113" si="432">SUM(AR113:AT113)</f>
        <v>5.15</v>
      </c>
      <c r="AV113" s="34">
        <v>0</v>
      </c>
      <c r="AW113" s="34">
        <v>0</v>
      </c>
      <c r="AX113" s="34">
        <v>0</v>
      </c>
      <c r="AY113" s="35">
        <f t="shared" ref="AY113" si="433">SUM(AV113:AX113)</f>
        <v>0</v>
      </c>
      <c r="AZ113" s="37">
        <v>0</v>
      </c>
      <c r="BA113" s="37">
        <v>0</v>
      </c>
      <c r="BB113" s="37">
        <v>0</v>
      </c>
      <c r="BC113" s="35">
        <f t="shared" ref="BC113" si="434">SUM(AZ113:BB113)</f>
        <v>0</v>
      </c>
      <c r="BD113" s="35">
        <f t="shared" ref="BD113" si="435">+AQ113+AU113+AY113+BC113</f>
        <v>586.55318</v>
      </c>
      <c r="BE113" s="36">
        <f>+BD113</f>
        <v>586.55318</v>
      </c>
      <c r="BF113" s="38">
        <f t="shared" si="423"/>
        <v>100</v>
      </c>
      <c r="BG113" s="38">
        <f t="shared" si="424"/>
        <v>100</v>
      </c>
    </row>
    <row r="114" spans="1:59" s="45" customFormat="1" ht="3.75" customHeight="1">
      <c r="A114" s="43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9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</row>
    <row r="115" spans="1:59" s="45" customFormat="1" ht="3.75" customHeight="1">
      <c r="A115" s="43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</row>
    <row r="116" spans="1:59" s="48" customFormat="1" ht="30" customHeight="1">
      <c r="A116" s="46" t="s">
        <v>124</v>
      </c>
      <c r="B116" s="47">
        <v>0</v>
      </c>
      <c r="C116" s="47">
        <v>0</v>
      </c>
      <c r="D116" s="47">
        <v>0</v>
      </c>
      <c r="E116" s="47">
        <v>0</v>
      </c>
      <c r="F116" s="47">
        <v>0</v>
      </c>
      <c r="G116" s="47">
        <v>0</v>
      </c>
      <c r="H116" s="47">
        <v>0</v>
      </c>
      <c r="I116" s="47">
        <v>0</v>
      </c>
      <c r="J116" s="47">
        <v>0</v>
      </c>
      <c r="K116" s="47">
        <v>0</v>
      </c>
      <c r="L116" s="47">
        <v>0</v>
      </c>
      <c r="M116" s="47">
        <v>0</v>
      </c>
      <c r="N116" s="47">
        <v>0</v>
      </c>
      <c r="O116" s="47">
        <v>0</v>
      </c>
      <c r="P116" s="47">
        <v>0</v>
      </c>
      <c r="Q116" s="47">
        <v>0</v>
      </c>
      <c r="R116" s="47">
        <v>0</v>
      </c>
      <c r="S116" s="47">
        <v>0</v>
      </c>
      <c r="T116" s="47">
        <v>0</v>
      </c>
      <c r="U116" s="47">
        <v>0</v>
      </c>
      <c r="V116" s="47">
        <v>0</v>
      </c>
      <c r="W116" s="47">
        <v>0</v>
      </c>
      <c r="X116" s="47">
        <v>0</v>
      </c>
      <c r="Y116" s="47">
        <v>0</v>
      </c>
      <c r="Z116" s="47">
        <v>0</v>
      </c>
      <c r="AA116" s="47">
        <v>0</v>
      </c>
      <c r="AB116" s="47">
        <v>0</v>
      </c>
      <c r="AC116" s="47">
        <v>0</v>
      </c>
      <c r="AD116" s="47">
        <v>0</v>
      </c>
      <c r="AE116" s="47">
        <v>0</v>
      </c>
      <c r="AF116" s="47">
        <v>0</v>
      </c>
      <c r="AG116" s="47">
        <v>0</v>
      </c>
      <c r="AH116" s="47">
        <v>0</v>
      </c>
      <c r="AI116" s="47">
        <v>0</v>
      </c>
      <c r="AJ116" s="47">
        <v>0</v>
      </c>
      <c r="AK116" s="47">
        <v>0</v>
      </c>
      <c r="AL116" s="47">
        <v>0</v>
      </c>
      <c r="AM116" s="47">
        <v>0</v>
      </c>
      <c r="AN116" s="47">
        <v>0</v>
      </c>
      <c r="AO116" s="47">
        <v>0</v>
      </c>
      <c r="AP116" s="47">
        <v>0</v>
      </c>
      <c r="AQ116" s="47">
        <v>0</v>
      </c>
      <c r="AR116" s="47">
        <v>0</v>
      </c>
      <c r="AS116" s="47">
        <v>0</v>
      </c>
      <c r="AT116" s="47">
        <v>0</v>
      </c>
      <c r="AU116" s="47">
        <v>0</v>
      </c>
      <c r="AV116" s="47">
        <v>0</v>
      </c>
      <c r="AW116" s="47">
        <v>0</v>
      </c>
      <c r="AX116" s="47">
        <v>0</v>
      </c>
      <c r="AY116" s="47">
        <v>0</v>
      </c>
      <c r="AZ116" s="47">
        <v>0</v>
      </c>
      <c r="BA116" s="47">
        <v>0</v>
      </c>
      <c r="BB116" s="47">
        <v>0</v>
      </c>
      <c r="BC116" s="47">
        <v>0</v>
      </c>
      <c r="BD116" s="47">
        <v>0</v>
      </c>
      <c r="BE116" s="47">
        <v>0</v>
      </c>
      <c r="BF116" s="50"/>
      <c r="BG116" s="50"/>
    </row>
    <row r="117" spans="1:59" s="48" customFormat="1" ht="30" customHeight="1">
      <c r="A117" s="46" t="s">
        <v>125</v>
      </c>
      <c r="B117" s="47">
        <v>0</v>
      </c>
      <c r="C117" s="47">
        <v>0</v>
      </c>
      <c r="D117" s="47">
        <v>0</v>
      </c>
      <c r="E117" s="47">
        <v>0</v>
      </c>
      <c r="F117" s="47">
        <v>0</v>
      </c>
      <c r="G117" s="47">
        <v>0</v>
      </c>
      <c r="H117" s="47">
        <v>0</v>
      </c>
      <c r="I117" s="47">
        <v>0</v>
      </c>
      <c r="J117" s="47">
        <v>0</v>
      </c>
      <c r="K117" s="47">
        <v>0</v>
      </c>
      <c r="L117" s="47">
        <v>0</v>
      </c>
      <c r="M117" s="47">
        <v>0</v>
      </c>
      <c r="N117" s="47">
        <v>0</v>
      </c>
      <c r="O117" s="47">
        <v>0</v>
      </c>
      <c r="P117" s="47">
        <v>0</v>
      </c>
      <c r="Q117" s="47">
        <v>0</v>
      </c>
      <c r="R117" s="47">
        <v>0</v>
      </c>
      <c r="S117" s="47">
        <v>0</v>
      </c>
      <c r="T117" s="47">
        <v>0</v>
      </c>
      <c r="U117" s="47">
        <v>0</v>
      </c>
      <c r="V117" s="47">
        <v>0</v>
      </c>
      <c r="W117" s="47">
        <v>0</v>
      </c>
      <c r="X117" s="47">
        <v>0</v>
      </c>
      <c r="Y117" s="47">
        <v>0</v>
      </c>
      <c r="Z117" s="47">
        <v>0</v>
      </c>
      <c r="AA117" s="47">
        <v>0</v>
      </c>
      <c r="AB117" s="47">
        <v>0</v>
      </c>
      <c r="AC117" s="47">
        <v>0</v>
      </c>
      <c r="AD117" s="47">
        <v>0</v>
      </c>
      <c r="AE117" s="47">
        <v>0</v>
      </c>
      <c r="AF117" s="47">
        <v>0</v>
      </c>
      <c r="AG117" s="47">
        <v>0</v>
      </c>
      <c r="AH117" s="47">
        <v>0</v>
      </c>
      <c r="AI117" s="47">
        <v>0</v>
      </c>
      <c r="AJ117" s="47">
        <v>0</v>
      </c>
      <c r="AK117" s="47">
        <v>0</v>
      </c>
      <c r="AL117" s="47">
        <v>0</v>
      </c>
      <c r="AM117" s="47">
        <v>0</v>
      </c>
      <c r="AN117" s="47">
        <v>0</v>
      </c>
      <c r="AO117" s="47">
        <v>0</v>
      </c>
      <c r="AP117" s="47">
        <v>0</v>
      </c>
      <c r="AQ117" s="47">
        <v>0</v>
      </c>
      <c r="AR117" s="47">
        <v>0</v>
      </c>
      <c r="AS117" s="47">
        <v>0</v>
      </c>
      <c r="AT117" s="47">
        <v>0</v>
      </c>
      <c r="AU117" s="47">
        <v>0</v>
      </c>
      <c r="AV117" s="47">
        <v>0</v>
      </c>
      <c r="AW117" s="47">
        <v>0</v>
      </c>
      <c r="AX117" s="47">
        <v>0</v>
      </c>
      <c r="AY117" s="47">
        <v>0</v>
      </c>
      <c r="AZ117" s="47">
        <v>0</v>
      </c>
      <c r="BA117" s="47">
        <v>0</v>
      </c>
      <c r="BB117" s="47">
        <v>0</v>
      </c>
      <c r="BC117" s="47">
        <v>0</v>
      </c>
      <c r="BD117" s="47">
        <v>0</v>
      </c>
      <c r="BE117" s="47">
        <v>0</v>
      </c>
      <c r="BF117" s="50"/>
      <c r="BG117" s="50"/>
    </row>
    <row r="118" spans="1:59" s="48" customFormat="1" ht="30" customHeight="1">
      <c r="A118" s="46" t="s">
        <v>126</v>
      </c>
      <c r="B118" s="47">
        <v>0</v>
      </c>
      <c r="C118" s="47">
        <v>0</v>
      </c>
      <c r="D118" s="47">
        <v>0</v>
      </c>
      <c r="E118" s="47">
        <v>0</v>
      </c>
      <c r="F118" s="47">
        <v>0</v>
      </c>
      <c r="G118" s="47">
        <v>0</v>
      </c>
      <c r="H118" s="47">
        <v>0</v>
      </c>
      <c r="I118" s="47">
        <v>0</v>
      </c>
      <c r="J118" s="47">
        <v>0</v>
      </c>
      <c r="K118" s="47">
        <v>0</v>
      </c>
      <c r="L118" s="47">
        <v>0</v>
      </c>
      <c r="M118" s="47">
        <v>0</v>
      </c>
      <c r="N118" s="47">
        <v>0</v>
      </c>
      <c r="O118" s="47">
        <v>0</v>
      </c>
      <c r="P118" s="47">
        <v>0</v>
      </c>
      <c r="Q118" s="47">
        <v>0</v>
      </c>
      <c r="R118" s="47">
        <v>0</v>
      </c>
      <c r="S118" s="47">
        <v>0</v>
      </c>
      <c r="T118" s="47">
        <v>0</v>
      </c>
      <c r="U118" s="47">
        <v>0</v>
      </c>
      <c r="V118" s="47">
        <v>0</v>
      </c>
      <c r="W118" s="47">
        <v>0</v>
      </c>
      <c r="X118" s="47">
        <v>0</v>
      </c>
      <c r="Y118" s="47">
        <v>0</v>
      </c>
      <c r="Z118" s="47">
        <v>0</v>
      </c>
      <c r="AA118" s="47">
        <v>0</v>
      </c>
      <c r="AB118" s="47">
        <v>0</v>
      </c>
      <c r="AC118" s="47">
        <v>0</v>
      </c>
      <c r="AD118" s="47">
        <v>0</v>
      </c>
      <c r="AE118" s="47">
        <v>0</v>
      </c>
      <c r="AF118" s="47">
        <v>0</v>
      </c>
      <c r="AG118" s="47">
        <v>0</v>
      </c>
      <c r="AH118" s="47">
        <v>0</v>
      </c>
      <c r="AI118" s="47">
        <v>0</v>
      </c>
      <c r="AJ118" s="47">
        <v>0</v>
      </c>
      <c r="AK118" s="47">
        <v>0</v>
      </c>
      <c r="AL118" s="47">
        <v>0</v>
      </c>
      <c r="AM118" s="47">
        <v>0</v>
      </c>
      <c r="AN118" s="47">
        <v>0</v>
      </c>
      <c r="AO118" s="47">
        <v>0</v>
      </c>
      <c r="AP118" s="47">
        <v>0</v>
      </c>
      <c r="AQ118" s="47">
        <v>0</v>
      </c>
      <c r="AR118" s="47">
        <v>0</v>
      </c>
      <c r="AS118" s="47">
        <v>0</v>
      </c>
      <c r="AT118" s="47">
        <v>0</v>
      </c>
      <c r="AU118" s="47">
        <v>0</v>
      </c>
      <c r="AV118" s="47">
        <v>0</v>
      </c>
      <c r="AW118" s="47">
        <v>0</v>
      </c>
      <c r="AX118" s="47">
        <v>0</v>
      </c>
      <c r="AY118" s="47">
        <v>0</v>
      </c>
      <c r="AZ118" s="47">
        <v>0</v>
      </c>
      <c r="BA118" s="47">
        <v>0</v>
      </c>
      <c r="BB118" s="47">
        <v>0</v>
      </c>
      <c r="BC118" s="47">
        <v>0</v>
      </c>
      <c r="BD118" s="47">
        <v>0</v>
      </c>
      <c r="BE118" s="47">
        <v>0</v>
      </c>
      <c r="BF118" s="50"/>
      <c r="BG118" s="50"/>
    </row>
    <row r="119" spans="1:59" s="48" customFormat="1" ht="30" customHeight="1">
      <c r="A119" s="46" t="s">
        <v>127</v>
      </c>
      <c r="B119" s="47">
        <f t="shared" ref="B119:AG119" si="436">+B7+B116+B117+B118</f>
        <v>130980.30541999999</v>
      </c>
      <c r="C119" s="47">
        <f t="shared" si="436"/>
        <v>32611.733636652953</v>
      </c>
      <c r="D119" s="47">
        <f t="shared" si="436"/>
        <v>98368.571783347026</v>
      </c>
      <c r="E119" s="47">
        <f t="shared" si="436"/>
        <v>42840.036999999997</v>
      </c>
      <c r="F119" s="47">
        <f t="shared" si="436"/>
        <v>1814.7505399999998</v>
      </c>
      <c r="G119" s="47">
        <f t="shared" si="436"/>
        <v>1658.7847100000001</v>
      </c>
      <c r="H119" s="47">
        <f t="shared" si="436"/>
        <v>4391.739059999999</v>
      </c>
      <c r="I119" s="47">
        <f t="shared" si="436"/>
        <v>2184.444962</v>
      </c>
      <c r="J119" s="47">
        <f t="shared" si="436"/>
        <v>2393.01341</v>
      </c>
      <c r="K119" s="47">
        <f t="shared" si="436"/>
        <v>2380.1494900000002</v>
      </c>
      <c r="L119" s="47">
        <f t="shared" si="436"/>
        <v>3453.0408079999997</v>
      </c>
      <c r="M119" s="47">
        <f t="shared" si="436"/>
        <v>3643.7650000000003</v>
      </c>
      <c r="N119" s="47">
        <f t="shared" si="436"/>
        <v>5443.4921460063633</v>
      </c>
      <c r="O119" s="47">
        <f t="shared" si="436"/>
        <v>5293.2629346666727</v>
      </c>
      <c r="P119" s="47">
        <f t="shared" si="436"/>
        <v>6264.9419826666672</v>
      </c>
      <c r="Q119" s="47">
        <f t="shared" si="436"/>
        <v>5917.6519566602983</v>
      </c>
      <c r="R119" s="47">
        <f t="shared" si="436"/>
        <v>44839.036999999997</v>
      </c>
      <c r="S119" s="47">
        <f t="shared" si="436"/>
        <v>21285.051034006363</v>
      </c>
      <c r="T119" s="47">
        <f t="shared" si="436"/>
        <v>0</v>
      </c>
      <c r="U119" s="47">
        <f t="shared" si="436"/>
        <v>1814.7505399999998</v>
      </c>
      <c r="V119" s="47">
        <f t="shared" si="436"/>
        <v>1658.7847100000001</v>
      </c>
      <c r="W119" s="47">
        <f t="shared" si="436"/>
        <v>4391.739059999999</v>
      </c>
      <c r="X119" s="47">
        <f t="shared" si="436"/>
        <v>7865.274309999998</v>
      </c>
      <c r="Y119" s="47">
        <f t="shared" si="436"/>
        <v>2184.444962</v>
      </c>
      <c r="Z119" s="47">
        <f t="shared" si="436"/>
        <v>2393.01341</v>
      </c>
      <c r="AA119" s="47">
        <f t="shared" si="436"/>
        <v>2380.1494900000002</v>
      </c>
      <c r="AB119" s="47">
        <f t="shared" si="436"/>
        <v>6957.6078619999998</v>
      </c>
      <c r="AC119" s="47">
        <f t="shared" si="436"/>
        <v>3453.0408079999997</v>
      </c>
      <c r="AD119" s="47">
        <f t="shared" si="436"/>
        <v>3643.7650000000003</v>
      </c>
      <c r="AE119" s="47">
        <f t="shared" si="436"/>
        <v>5443.4921460063633</v>
      </c>
      <c r="AF119" s="47">
        <f t="shared" si="436"/>
        <v>12540.297954006361</v>
      </c>
      <c r="AG119" s="47">
        <f t="shared" si="436"/>
        <v>5293.2629346666727</v>
      </c>
      <c r="AH119" s="47">
        <f t="shared" ref="AH119:BM119" si="437">+AH7+AH116+AH117+AH118</f>
        <v>4736.724102666667</v>
      </c>
      <c r="AI119" s="47">
        <f t="shared" si="437"/>
        <v>5445.8698366602948</v>
      </c>
      <c r="AJ119" s="47">
        <f t="shared" si="437"/>
        <v>15475.856873993635</v>
      </c>
      <c r="AK119" s="47">
        <f t="shared" si="437"/>
        <v>42839.036999999997</v>
      </c>
      <c r="AL119" s="47">
        <f t="shared" si="437"/>
        <v>42839.036999999997</v>
      </c>
      <c r="AM119" s="47">
        <f t="shared" si="437"/>
        <v>0</v>
      </c>
      <c r="AN119" s="47">
        <f t="shared" si="437"/>
        <v>1814.7505399999998</v>
      </c>
      <c r="AO119" s="47">
        <f t="shared" si="437"/>
        <v>1658.7847100000001</v>
      </c>
      <c r="AP119" s="47">
        <f t="shared" si="437"/>
        <v>4391.7390599999999</v>
      </c>
      <c r="AQ119" s="47">
        <f t="shared" si="437"/>
        <v>7865.2743099999989</v>
      </c>
      <c r="AR119" s="47">
        <f t="shared" si="437"/>
        <v>2184.444962</v>
      </c>
      <c r="AS119" s="47">
        <f t="shared" si="437"/>
        <v>2393.01341</v>
      </c>
      <c r="AT119" s="47">
        <f t="shared" si="437"/>
        <v>2380.1494900000002</v>
      </c>
      <c r="AU119" s="47">
        <f t="shared" si="437"/>
        <v>6957.6078619999998</v>
      </c>
      <c r="AV119" s="47">
        <f t="shared" si="437"/>
        <v>3453.0408079999997</v>
      </c>
      <c r="AW119" s="47">
        <f t="shared" si="437"/>
        <v>3971.8477899999989</v>
      </c>
      <c r="AX119" s="47">
        <f t="shared" si="437"/>
        <v>5677.7712700000011</v>
      </c>
      <c r="AY119" s="47">
        <f t="shared" si="437"/>
        <v>13102.659867999999</v>
      </c>
      <c r="AZ119" s="47">
        <f t="shared" si="437"/>
        <v>5435.6787100000001</v>
      </c>
      <c r="BA119" s="47">
        <f t="shared" si="437"/>
        <v>5048.2330900000006</v>
      </c>
      <c r="BB119" s="47">
        <f t="shared" si="437"/>
        <v>4992.7120299999997</v>
      </c>
      <c r="BC119" s="47">
        <f t="shared" si="437"/>
        <v>15476.623830000002</v>
      </c>
      <c r="BD119" s="47">
        <f t="shared" si="437"/>
        <v>43402.165869999997</v>
      </c>
      <c r="BE119" s="47">
        <f t="shared" si="437"/>
        <v>43402.165869999997</v>
      </c>
      <c r="BF119" s="30">
        <f>+BD119/E119*100</f>
        <v>101.31215776027457</v>
      </c>
      <c r="BG119" s="30">
        <f>+BE119/E119*100</f>
        <v>101.31215776027457</v>
      </c>
    </row>
    <row r="120" spans="1:59">
      <c r="D120" s="5"/>
      <c r="E120" s="5"/>
      <c r="F120" s="5"/>
      <c r="G120" s="5"/>
      <c r="H120" s="5"/>
      <c r="I120" s="6"/>
      <c r="J120" s="6"/>
      <c r="K120" s="5"/>
      <c r="L120" s="6"/>
      <c r="M120" s="6"/>
      <c r="N120" s="5"/>
      <c r="O120" s="6"/>
      <c r="P120" s="6"/>
      <c r="Q120" s="5"/>
      <c r="R120" s="6"/>
      <c r="U120" s="5"/>
      <c r="V120" s="5"/>
      <c r="W120" s="5"/>
      <c r="X120" s="5"/>
      <c r="Y120" s="6"/>
      <c r="Z120" s="6"/>
      <c r="AA120" s="5"/>
      <c r="AB120" s="5"/>
      <c r="AC120" s="6"/>
      <c r="AD120" s="6"/>
      <c r="AE120" s="5"/>
      <c r="AF120" s="5"/>
      <c r="AG120" s="6"/>
      <c r="AH120" s="6"/>
      <c r="AI120" s="5"/>
      <c r="AJ120" s="5"/>
      <c r="AK120" s="5"/>
      <c r="AL120" s="6"/>
      <c r="AN120" s="5"/>
      <c r="AO120" s="5"/>
      <c r="AP120" s="5"/>
      <c r="AQ120" s="5"/>
      <c r="AR120" s="6"/>
      <c r="AS120" s="6"/>
      <c r="AT120" s="5"/>
      <c r="AU120" s="5"/>
      <c r="AV120" s="6"/>
      <c r="AW120" s="6"/>
      <c r="AX120" s="5"/>
      <c r="AY120" s="5"/>
      <c r="AZ120" s="6"/>
      <c r="BA120" s="6"/>
      <c r="BB120" s="5"/>
      <c r="BC120" s="5"/>
      <c r="BD120" s="5"/>
      <c r="BE120" s="6"/>
      <c r="BF120" s="6"/>
      <c r="BG120" s="6"/>
    </row>
    <row r="121" spans="1:59"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6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10"/>
      <c r="AH121" s="5"/>
      <c r="AI121" s="5"/>
      <c r="AJ121" s="5"/>
      <c r="AK121" s="5"/>
      <c r="AL121" s="6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10"/>
      <c r="BA121" s="5"/>
      <c r="BB121" s="5"/>
      <c r="BC121" s="5"/>
      <c r="BD121" s="5"/>
      <c r="BE121" s="6"/>
      <c r="BF121" s="6"/>
      <c r="BG121" s="6"/>
    </row>
  </sheetData>
  <mergeCells count="38">
    <mergeCell ref="AN4:BG4"/>
    <mergeCell ref="AV5:AX5"/>
    <mergeCell ref="AZ5:BB5"/>
    <mergeCell ref="AQ5:AQ6"/>
    <mergeCell ref="AU5:AU6"/>
    <mergeCell ref="AY5:AY6"/>
    <mergeCell ref="A1:AL1"/>
    <mergeCell ref="A3:AL3"/>
    <mergeCell ref="A4:A6"/>
    <mergeCell ref="C4:C6"/>
    <mergeCell ref="D4:D6"/>
    <mergeCell ref="E4:E6"/>
    <mergeCell ref="X5:X6"/>
    <mergeCell ref="AB5:AB6"/>
    <mergeCell ref="AF5:AF6"/>
    <mergeCell ref="U5:W5"/>
    <mergeCell ref="Y5:AA5"/>
    <mergeCell ref="AC5:AE5"/>
    <mergeCell ref="AJ5:AJ6"/>
    <mergeCell ref="U4:AL4"/>
    <mergeCell ref="AG5:AI5"/>
    <mergeCell ref="AK5:AK6"/>
    <mergeCell ref="A2:BG2"/>
    <mergeCell ref="BD5:BD6"/>
    <mergeCell ref="AL5:AL6"/>
    <mergeCell ref="BE5:BE6"/>
    <mergeCell ref="BF5:BF6"/>
    <mergeCell ref="BG5:BG6"/>
    <mergeCell ref="F4:Q4"/>
    <mergeCell ref="R4:S5"/>
    <mergeCell ref="F5:H5"/>
    <mergeCell ref="I5:K5"/>
    <mergeCell ref="L5:N5"/>
    <mergeCell ref="O5:Q5"/>
    <mergeCell ref="B4:B6"/>
    <mergeCell ref="BC5:BC6"/>
    <mergeCell ref="AN5:AP5"/>
    <mergeCell ref="AR5:AT5"/>
  </mergeCells>
  <conditionalFormatting sqref="F112:Q112 E113:Q119 U112:AK119 AN112:BD119 A112:D119 W114:AM119 AP114:BF119 C114:S119 B111:BG111 B119:BG119 F109:Q109 F107:Q107 C107:D110 B109 B107 A108:B108 A110:B110 C100:D103 A100:B102 B103 F103:Q103 B104:Q105 F100:L100 D106:Q106 U100:AC100 AG101:AG109 E101:Q102 E104:E106 E108:Q108 E110:Q110 U101:AF110 AH101:AK110 X100:X110 AB100:AB110 AF100:AF110 AJ100:AK110 AN100:AV100 AZ101:AZ109 BA101:BD110 AN101:AY110 AU100:AU110 AY100:AY110 BC100:BD110 A100:A110 B99:BG99 R97:S97 R89:S89 R92:S92 R86:S86 R79:S79 R75:S75 R70:S70 R66:S66 R57:S57 R61:S61 B97 B89 B92 B86 B79 B75 B70 B66 B57 B61 A98:B98 A62:B65 A67:B69 A71:B74 A80:B85 A87:B88 A90:B91 A93:B96 A76:B78 AL97 AL89 AL92 AL86 AL79 AL75 AL70 AL66 AL57 AL61 C57:Q98 AE91:AF98 AD60:AD98 AE57:AF89 AD57:AD58 AI57:AK89 AI91:AK98 U57:AC98 AF57:AH98 AJ57:AK98 AX91:AY98 AW60:AW98 AX57:AY89 AW57:AW58 BB57:BD89 BB91:BD98 AN57:AV98 AY57:BA98 BC57:BD98 A58:B60 B54 A55:B55 E55:Q55 E54:S54 A24:B25 A17:Q17 A37:Q37 B19 B14 B9 A10:B13 A15:B16 A18:B18 E15:M16 N15:Q15 E18:Q18 A20:B22 E19:S19 E14:S14 E9:S9 C12:Q12 B50 B47 B39 B32 B26 A51:B53 A48:B49 A40:B46 A33:B36 A38:B38 E33:Q36 E38:Q38 E50:S50 E47:S47 E39:S39 E32:S32 F28:L31 M20:Q22 B28:E28 M28:S28 M29:Q31 E10:Q11 E13:Q13 C9:D11 C13:D16 C18:D26 C29:D36 C38:D55 M24:Q25 M26:S26 A29:B31 B23 M23:S23 U55:AK55 U27:AK27 U54:AL54 U15:AD16 AE15:AK15 U17:AK18 U19:AL19 U14:AL14 U9:AL9 U33:AK38 U50:AL50 U47:AL47 U39:AL39 U32:AL32 U20:AC26 U28:AC31 AD20:AK22 AD28:AL28 AD29:AK31 U10:AK13 AD24:AK25 AD26:AL26 AD23:AL23 U40:AK46 U51:AK53 A53:Q53 E10:E13 E15:E18 E20:L26 A27:Q27 E29:E31 E33:E38 E40:Q46 E48:Q49 E51:Q53 U48:AK49 AE16:AF16 X9:X55 AB9:AB55 AF9:AF55 AJ9:AK55 AN15:AW16 AX15:BD15 AN17:BD18 AW20:BD22 AW29:BD31 AW24:BD25 AN10:BD13 AQ15:AQ18 AN20:AV26 AN27:BD27 AN28:AV31 AN33:BD38 AN40:BD46 AN51:BD53 AN55:BD55 AU9:AU55 AY9:AY55 AN48:BD49 AX16:AY16 BC9:BD55 A15:A55 AN54:BG54 AN19:BG19 AN14:BG14 AN9:BG9 AN50:BG50 AN47:BG47 AN39:BG39 AN32:BG32 AW28:BG28 AW26:BG26 AW23:BG23 BE97:BG97 BE89:BG89 BE92:BG92 BE86:BG86 BE79:BG79 BE75:BG75 BE70:BG70 BE66:BG66 BE57:BG57 BE61:BG61 B56:BG56 B7:BG8 A62:A98">
    <cfRule type="cellIs" dxfId="1" priority="33" stopIfTrue="1" operator="equal">
      <formula>0</formula>
    </cfRule>
  </conditionalFormatting>
  <printOptions horizontalCentered="1"/>
  <pageMargins left="0.19685039370078741" right="0.19685039370078741" top="0.34" bottom="0.38" header="0" footer="0"/>
  <pageSetup paperSize="9" scale="68" fitToHeight="2" orientation="landscape" horizontalDpi="1200" verticalDpi="1200" r:id="rId1"/>
  <headerFooter alignWithMargins="0"/>
  <ignoredErrors>
    <ignoredError sqref="B8:AL8 BC8:BE8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Resumen</vt:lpstr>
      <vt:lpstr>Listado de Proyectos</vt:lpstr>
      <vt:lpstr>'Listado de Proyectos'!Área_de_impresión</vt:lpstr>
      <vt:lpstr>Resumen!Área_de_impresión</vt:lpstr>
      <vt:lpstr>'Listado de Proyectos'!Títulos_a_imprimir</vt:lpstr>
      <vt:lpstr>Resumen!Títulos_a_imprimir</vt:lpstr>
    </vt:vector>
  </TitlesOfParts>
  <Company>GRUPO DISTRILUZ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jnavarror</dc:creator>
  <cp:lastModifiedBy>Miguel Casas, Moisés José</cp:lastModifiedBy>
  <cp:lastPrinted>2013-01-24T15:54:01Z</cp:lastPrinted>
  <dcterms:created xsi:type="dcterms:W3CDTF">2012-10-03T13:34:36Z</dcterms:created>
  <dcterms:modified xsi:type="dcterms:W3CDTF">2013-01-24T15:54:27Z</dcterms:modified>
</cp:coreProperties>
</file>